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6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gmilesiferretti_brookings_edu/Documents/Documents/FOLDERS/WEO/"/>
    </mc:Choice>
  </mc:AlternateContent>
  <xr:revisionPtr revIDLastSave="950" documentId="8_{7246795B-4C35-4A6B-AFE7-5C6B07A273E0}" xr6:coauthVersionLast="44" xr6:coauthVersionMax="45" xr10:uidLastSave="{EBE1B108-045C-413D-9981-BD9EF5D5BC03}"/>
  <bookViews>
    <workbookView xWindow="-110" yWindow="-110" windowWidth="19420" windowHeight="10420" firstSheet="2" activeTab="2" xr2:uid="{A6232F74-E86A-4E29-B6DB-1AA7CDC8ADF9}"/>
  </bookViews>
  <sheets>
    <sheet name="US" sheetId="1" r:id="rId1"/>
    <sheet name="CAN" sheetId="14" r:id="rId2"/>
    <sheet name="AUS" sheetId="23" r:id="rId3"/>
    <sheet name="AUT" sheetId="35" r:id="rId4"/>
    <sheet name="BEL" sheetId="36" r:id="rId5"/>
    <sheet name="DEN" sheetId="39" r:id="rId6"/>
    <sheet name="FRA" sheetId="9" r:id="rId7"/>
    <sheet name="EUR" sheetId="30" r:id="rId8"/>
    <sheet name="FIN" sheetId="65" r:id="rId9"/>
    <sheet name="GER" sheetId="5" r:id="rId10"/>
    <sheet name="GRE" sheetId="37" r:id="rId11"/>
    <sheet name="ICE" sheetId="43" r:id="rId12"/>
    <sheet name="IRE" sheetId="15" r:id="rId13"/>
    <sheet name="ITA" sheetId="2" r:id="rId14"/>
    <sheet name="LUX" sheetId="33" r:id="rId15"/>
    <sheet name="MLT" sheetId="56" r:id="rId16"/>
    <sheet name="NL" sheetId="27" r:id="rId17"/>
    <sheet name="NOR" sheetId="64" r:id="rId18"/>
    <sheet name="PRT" sheetId="28" r:id="rId19"/>
    <sheet name="CH" sheetId="32" r:id="rId20"/>
    <sheet name="SWE" sheetId="31" r:id="rId21"/>
    <sheet name="ESP" sheetId="3" r:id="rId22"/>
    <sheet name="UK" sheetId="7" r:id="rId23"/>
    <sheet name="SLO" sheetId="69" r:id="rId24"/>
    <sheet name="CRO" sheetId="60" r:id="rId25"/>
    <sheet name="CZE" sheetId="57" r:id="rId26"/>
    <sheet name="HUN" sheetId="58" r:id="rId27"/>
    <sheet name="POL" sheetId="24" r:id="rId28"/>
    <sheet name="ROM" sheetId="59" r:id="rId29"/>
    <sheet name="RUS" sheetId="21" r:id="rId30"/>
    <sheet name="TUR" sheetId="20" r:id="rId31"/>
    <sheet name="CYP" sheetId="55" r:id="rId32"/>
    <sheet name="ISR" sheetId="38" r:id="rId33"/>
    <sheet name="JOR" sheetId="54" r:id="rId34"/>
    <sheet name="QAT" sheetId="53" r:id="rId35"/>
    <sheet name="SAU" sheetId="22" r:id="rId36"/>
    <sheet name="MOR" sheetId="62" r:id="rId37"/>
    <sheet name="EGY" sheetId="61" r:id="rId38"/>
    <sheet name="ZAF" sheetId="29" r:id="rId39"/>
    <sheet name="JPN" sheetId="8" r:id="rId40"/>
    <sheet name="CHN" sheetId="6" r:id="rId41"/>
    <sheet name="TWN" sheetId="47" r:id="rId42"/>
    <sheet name="CAM" sheetId="52" r:id="rId43"/>
    <sheet name="HKG" sheetId="10" r:id="rId44"/>
    <sheet name="IND" sheetId="18" r:id="rId45"/>
    <sheet name="IDN" sheetId="19" r:id="rId46"/>
    <sheet name="KOR" sheetId="11" r:id="rId47"/>
    <sheet name="MYS" sheetId="25" r:id="rId48"/>
    <sheet name="PHL" sheetId="26" r:id="rId49"/>
    <sheet name="SGP" sheetId="13" r:id="rId50"/>
    <sheet name="THA" sheetId="12" r:id="rId51"/>
    <sheet name="BRA" sheetId="16" r:id="rId52"/>
    <sheet name="CHL" sheetId="66" r:id="rId53"/>
    <sheet name="COL" sheetId="42" r:id="rId54"/>
    <sheet name="CRI" sheetId="68" r:id="rId55"/>
    <sheet name="DR" sheetId="48" r:id="rId56"/>
    <sheet name="ECU" sheetId="49" r:id="rId57"/>
    <sheet name="MEX" sheetId="17" r:id="rId58"/>
    <sheet name="PAN" sheetId="67" r:id="rId59"/>
    <sheet name="PER" sheetId="50" r:id="rId60"/>
    <sheet name="URU" sheetId="51" r:id="rId61"/>
    <sheet name="Summary" sheetId="4" r:id="rId62"/>
    <sheet name="Summary (2)" sheetId="44" r:id="rId63"/>
    <sheet name="WEO" sheetId="34" r:id="rId64"/>
    <sheet name="Fig" sheetId="41" r:id="rId65"/>
    <sheet name="Data_avail" sheetId="46" r:id="rId66"/>
    <sheet name="Tourism" sheetId="70" r:id="rId67"/>
    <sheet name="Tourism_share" sheetId="71" r:id="rId68"/>
  </sheets>
  <externalReferences>
    <externalReference r:id="rId69"/>
    <externalReference r:id="rId70"/>
    <externalReference r:id="rId71"/>
    <externalReference r:id="rId72"/>
    <externalReference r:id="rId73"/>
    <externalReference r:id="rId74"/>
    <externalReference r:id="rId75"/>
  </externalReferences>
  <definedNames>
    <definedName name="_1_">#REF!</definedName>
    <definedName name="_2_">#REF!</definedName>
    <definedName name="chart_AE_export_revision">#REF!</definedName>
    <definedName name="chart_AE_import_revisions">#REF!</definedName>
    <definedName name="exhibit_new">#REF!</definedName>
    <definedName name="exhibit1">#REF!</definedName>
    <definedName name="exhibit12">#REF!</definedName>
    <definedName name="exhibit13">#REF!</definedName>
    <definedName name="exhibit14">#REF!</definedName>
    <definedName name="exhibit3">#REF!</definedName>
    <definedName name="exhibit4">#REF!</definedName>
    <definedName name="exhibit5">#REF!</definedName>
    <definedName name="exhibit6">#REF!</definedName>
    <definedName name="gnsaexp">'[1]NSA Goods Exports'!$A$4:$S$300</definedName>
    <definedName name="gnsaexpcountries">'[1]NSA Goods Exports'!$A$4:$S$4</definedName>
    <definedName name="gnsaexpquarters">'[1]NSA Goods Exports'!$A$4:$A$500</definedName>
    <definedName name="gnsaimp">'[1]NSA Goods Imports'!$A$4:$S$500</definedName>
    <definedName name="gnsaimpcountries">'[1]NSA Goods Imports'!$A$4:$S$4</definedName>
    <definedName name="gnsaimpquarters">'[1]NSA Goods Imports'!$A$4:$A$500</definedName>
    <definedName name="gsaexp">'[1]SA Goods Exports Forced'!$A$4:$S$300</definedName>
    <definedName name="gsaexpcountries">'[1]SA Goods Exports Forced'!$A$4:$S$4</definedName>
    <definedName name="gsaexpquarters">'[1]SA Goods Exports Forced'!$A$4:$A$500</definedName>
    <definedName name="gsaimp">'[1]SA Goods Imports Forced'!$A$4:$S$500</definedName>
    <definedName name="gsaimpcountries">'[1]SA Goods Imports Forced'!$A$4:$S$4</definedName>
    <definedName name="gsaimpquarters">'[1]SA Goods Imports Forced'!$A$4:$A$500</definedName>
    <definedName name="gsfexp">'[1]SF Goods Exports'!$A$4:$S$500</definedName>
    <definedName name="gsfexpcountries">'[1]SF Goods Exports'!$A$4:$S$4</definedName>
    <definedName name="gsfexpquarters">'[1]SF Goods Exports'!$A$4:$A$500</definedName>
    <definedName name="gsfimp">'[1]SF Goods Imports'!$A$4:$S$500</definedName>
    <definedName name="gsfimpcountries">'[1]SF Goods Imports'!$A$4:$S$4</definedName>
    <definedName name="gsfimpquarters">'[1]SF Goods Imports'!$A$4:$A$500</definedName>
    <definedName name="PRINT">#REF!</definedName>
    <definedName name="_xlnm.Print_Area" localSheetId="41">TWN!$A$1:$AA$17</definedName>
    <definedName name="qlookup">[1]Codes!$A$22:$B$25</definedName>
    <definedName name="snsaexp">'[1]NSA Services Exports'!$A$4:$S$500</definedName>
    <definedName name="snsaexpcountries">'[1]NSA Services Exports'!$A$4:$S$4</definedName>
    <definedName name="snsaexpquarters">'[1]NSA Services Exports'!$A$4:$A$500</definedName>
    <definedName name="snsaimp">'[1]NSA Services Imports'!$A$4:$S$500</definedName>
    <definedName name="snsaimpcountries">'[1]NSA Services Imports'!$A$4:$S$4</definedName>
    <definedName name="snsaimpquarters">'[1]NSA Services Imports'!$A$4:$A$500</definedName>
    <definedName name="ssa">'[2]SA Services Imports Forced'!$A$4:$S$4</definedName>
    <definedName name="ssaexp">'[1]SA Services Exports Forced'!$A$4:$S$500</definedName>
    <definedName name="ssaexpcountries">'[1]SA Services Exports Forced'!$A$4:$S$4</definedName>
    <definedName name="ssaexpquarters">'[1]SA Services Exports Forced'!$A$4:$A$500</definedName>
    <definedName name="ssaimp">'[1]SA Services Imports Forced'!$A$4:$S$500</definedName>
    <definedName name="ssaimpcountries">'[1]SA Services Imports Forced'!$A$4:$S$4</definedName>
    <definedName name="ssaimpquarters">'[1]SA Services Imports Forced'!$A$4:$A$500</definedName>
    <definedName name="ssas">'[2]SA Services Imports Forced'!$A$4:$A$500</definedName>
    <definedName name="ssf">'[2]SF Services Exports'!$A$4:$S$4</definedName>
    <definedName name="ssfe">'[2]SF Services Exports'!$A$4:$A$500</definedName>
    <definedName name="ssfexp">'[1]SF Services Exports'!$A$4:$S$500</definedName>
    <definedName name="ssfexpcountries">'[1]SF Services Exports'!$A$4:$S$4</definedName>
    <definedName name="ssfexpquarters">'[1]SF Services Exports'!$A$4:$A$500</definedName>
    <definedName name="ssfi">'[2]SF Services Imports'!$A$4:$S$500</definedName>
    <definedName name="ssfim">'[2]SF Services Imports'!$A$4:$A$500</definedName>
    <definedName name="ssfimp">'[1]SF Services Imports'!$A$4:$S$500</definedName>
    <definedName name="ssfimpcountries">'[1]SF Services Imports'!$A$4:$S$4</definedName>
    <definedName name="ssfimpquarters">'[1]SF Services Imports'!$A$4:$A$500</definedName>
    <definedName name="S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20" i="15" l="1"/>
  <c r="AA20" i="15"/>
  <c r="H20" i="64"/>
  <c r="I20" i="64"/>
  <c r="J20" i="64"/>
  <c r="K20" i="64"/>
  <c r="L20" i="64"/>
  <c r="M20" i="64"/>
  <c r="N20" i="64"/>
  <c r="O20" i="64"/>
  <c r="P20" i="64"/>
  <c r="Q20" i="64"/>
  <c r="R20" i="64"/>
  <c r="S20" i="64"/>
  <c r="T20" i="64"/>
  <c r="U20" i="64"/>
  <c r="V20" i="64"/>
  <c r="W20" i="64"/>
  <c r="X20" i="64"/>
  <c r="Y20" i="64"/>
  <c r="Z20" i="64"/>
  <c r="AA20" i="64"/>
  <c r="G20" i="64"/>
  <c r="Y20" i="69" l="1"/>
  <c r="X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Z20" i="69"/>
  <c r="AA20" i="69"/>
  <c r="G20" i="69"/>
  <c r="AA20" i="26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AE17" i="1" l="1"/>
  <c r="AE16" i="1"/>
  <c r="AG15" i="1"/>
  <c r="AF15" i="1"/>
  <c r="AE15" i="1"/>
  <c r="AE14" i="1"/>
  <c r="AE13" i="1"/>
  <c r="AG12" i="1"/>
  <c r="AG19" i="1" s="1"/>
  <c r="AG21" i="1" s="1"/>
  <c r="AF12" i="1"/>
  <c r="AF19" i="1" s="1"/>
  <c r="AF21" i="1" s="1"/>
  <c r="AE12" i="1"/>
  <c r="AE11" i="1"/>
  <c r="AE10" i="1"/>
  <c r="AG9" i="1"/>
  <c r="AG20" i="1" s="1"/>
  <c r="AF9" i="1"/>
  <c r="AF20" i="1" s="1"/>
  <c r="AE9" i="1"/>
  <c r="AE8" i="1"/>
  <c r="AE7" i="1"/>
  <c r="AE6" i="1"/>
  <c r="AG5" i="1"/>
  <c r="AF5" i="1"/>
  <c r="AE5" i="1"/>
  <c r="AE4" i="1"/>
  <c r="AE3" i="1"/>
  <c r="AE2" i="1"/>
  <c r="AE17" i="14"/>
  <c r="AE16" i="14"/>
  <c r="AG15" i="14"/>
  <c r="AF15" i="14"/>
  <c r="AE15" i="14"/>
  <c r="AE14" i="14"/>
  <c r="AE13" i="14"/>
  <c r="AG12" i="14"/>
  <c r="AG19" i="14" s="1"/>
  <c r="AF12" i="14"/>
  <c r="AF19" i="14" s="1"/>
  <c r="AF21" i="14" s="1"/>
  <c r="AE12" i="14"/>
  <c r="AE11" i="14"/>
  <c r="AE10" i="14"/>
  <c r="AG9" i="14"/>
  <c r="AG20" i="14" s="1"/>
  <c r="AF9" i="14"/>
  <c r="AF20" i="14" s="1"/>
  <c r="AE9" i="14"/>
  <c r="AE8" i="14"/>
  <c r="AE7" i="14"/>
  <c r="AE6" i="14"/>
  <c r="AG5" i="14"/>
  <c r="AF5" i="14"/>
  <c r="AE5" i="14"/>
  <c r="AE4" i="14"/>
  <c r="AE3" i="14"/>
  <c r="AE2" i="14"/>
  <c r="AA20" i="14"/>
  <c r="AE17" i="23"/>
  <c r="AE16" i="23"/>
  <c r="AE15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AE2" i="23"/>
  <c r="AE17" i="35"/>
  <c r="AE16" i="35"/>
  <c r="AG15" i="35"/>
  <c r="AF15" i="35"/>
  <c r="AE15" i="35"/>
  <c r="AE14" i="35"/>
  <c r="AE13" i="35"/>
  <c r="AG12" i="35"/>
  <c r="AG19" i="35" s="1"/>
  <c r="AG21" i="35" s="1"/>
  <c r="AF12" i="35"/>
  <c r="AF19" i="35" s="1"/>
  <c r="AE12" i="35"/>
  <c r="AE11" i="35"/>
  <c r="AE10" i="35"/>
  <c r="AG9" i="35"/>
  <c r="AG20" i="35" s="1"/>
  <c r="AF9" i="35"/>
  <c r="AF20" i="35" s="1"/>
  <c r="AE9" i="35"/>
  <c r="AE8" i="35"/>
  <c r="AE7" i="35"/>
  <c r="AE6" i="35"/>
  <c r="AG5" i="35"/>
  <c r="AF5" i="35"/>
  <c r="AE5" i="35"/>
  <c r="AE4" i="35"/>
  <c r="AE3" i="35"/>
  <c r="AE2" i="35"/>
  <c r="AE17" i="36"/>
  <c r="AE16" i="36"/>
  <c r="AG15" i="36"/>
  <c r="AF15" i="36"/>
  <c r="AE15" i="36"/>
  <c r="AE14" i="36"/>
  <c r="AE13" i="36"/>
  <c r="AG12" i="36"/>
  <c r="AG19" i="36" s="1"/>
  <c r="AF12" i="36"/>
  <c r="AF19" i="36" s="1"/>
  <c r="AF21" i="36" s="1"/>
  <c r="AE12" i="36"/>
  <c r="AE11" i="36"/>
  <c r="AE10" i="36"/>
  <c r="AG9" i="36"/>
  <c r="AG20" i="36" s="1"/>
  <c r="AF9" i="36"/>
  <c r="AF20" i="36" s="1"/>
  <c r="AE9" i="36"/>
  <c r="AE8" i="36"/>
  <c r="AE7" i="36"/>
  <c r="AE6" i="36"/>
  <c r="AG5" i="36"/>
  <c r="AF5" i="36"/>
  <c r="AE5" i="36"/>
  <c r="AE4" i="36"/>
  <c r="AE3" i="36"/>
  <c r="AE2" i="36"/>
  <c r="AE17" i="39"/>
  <c r="AE16" i="39"/>
  <c r="AE15" i="39"/>
  <c r="AE14" i="39"/>
  <c r="AE13" i="39"/>
  <c r="AE12" i="39"/>
  <c r="AE11" i="39"/>
  <c r="AE10" i="39"/>
  <c r="AE9" i="39"/>
  <c r="AE8" i="39"/>
  <c r="AE7" i="39"/>
  <c r="AE6" i="39"/>
  <c r="AE5" i="39"/>
  <c r="AE4" i="39"/>
  <c r="AE3" i="39"/>
  <c r="AE2" i="39"/>
  <c r="AE17" i="9"/>
  <c r="AE16" i="9"/>
  <c r="AG15" i="9"/>
  <c r="AF15" i="9"/>
  <c r="AE15" i="9"/>
  <c r="AE14" i="9"/>
  <c r="AE13" i="9"/>
  <c r="AG12" i="9"/>
  <c r="AG19" i="9" s="1"/>
  <c r="AG21" i="9" s="1"/>
  <c r="AF12" i="9"/>
  <c r="AF19" i="9" s="1"/>
  <c r="AE12" i="9"/>
  <c r="AE11" i="9"/>
  <c r="AE10" i="9"/>
  <c r="AG9" i="9"/>
  <c r="AG20" i="9" s="1"/>
  <c r="AF9" i="9"/>
  <c r="AF20" i="9" s="1"/>
  <c r="AE9" i="9"/>
  <c r="AE8" i="9"/>
  <c r="AE7" i="9"/>
  <c r="AE6" i="9"/>
  <c r="AG5" i="9"/>
  <c r="AF5" i="9"/>
  <c r="AE5" i="9"/>
  <c r="AE4" i="9"/>
  <c r="AE3" i="9"/>
  <c r="AE2" i="9"/>
  <c r="AE17" i="30"/>
  <c r="AE16" i="30"/>
  <c r="AG15" i="30"/>
  <c r="AF15" i="30"/>
  <c r="AE15" i="30"/>
  <c r="AE14" i="30"/>
  <c r="AE13" i="30"/>
  <c r="AG12" i="30"/>
  <c r="AG19" i="30" s="1"/>
  <c r="AF12" i="30"/>
  <c r="AF19" i="30" s="1"/>
  <c r="AF21" i="30" s="1"/>
  <c r="AE12" i="30"/>
  <c r="AE11" i="30"/>
  <c r="AE10" i="30"/>
  <c r="AG9" i="30"/>
  <c r="AG20" i="30" s="1"/>
  <c r="AF9" i="30"/>
  <c r="AF20" i="30" s="1"/>
  <c r="AE9" i="30"/>
  <c r="AE8" i="30"/>
  <c r="AE7" i="30"/>
  <c r="AE6" i="30"/>
  <c r="AG5" i="30"/>
  <c r="AF5" i="30"/>
  <c r="AE5" i="30"/>
  <c r="AE4" i="30"/>
  <c r="AE3" i="30"/>
  <c r="AE2" i="30"/>
  <c r="AE17" i="65"/>
  <c r="AE16" i="65"/>
  <c r="AG15" i="65"/>
  <c r="AF15" i="65"/>
  <c r="AE15" i="65"/>
  <c r="AE14" i="65"/>
  <c r="AE13" i="65"/>
  <c r="AG12" i="65"/>
  <c r="AG19" i="65" s="1"/>
  <c r="AF12" i="65"/>
  <c r="AF19" i="65" s="1"/>
  <c r="AF21" i="65" s="1"/>
  <c r="AE12" i="65"/>
  <c r="AE11" i="65"/>
  <c r="AE10" i="65"/>
  <c r="AG9" i="65"/>
  <c r="AG20" i="65" s="1"/>
  <c r="AF9" i="65"/>
  <c r="AF20" i="65" s="1"/>
  <c r="AE9" i="65"/>
  <c r="AE8" i="65"/>
  <c r="AE7" i="65"/>
  <c r="AE6" i="65"/>
  <c r="AG5" i="65"/>
  <c r="AF5" i="65"/>
  <c r="AE5" i="65"/>
  <c r="AE4" i="65"/>
  <c r="AE3" i="65"/>
  <c r="AE2" i="65"/>
  <c r="AE17" i="5"/>
  <c r="AE16" i="5"/>
  <c r="AG15" i="5"/>
  <c r="AF15" i="5"/>
  <c r="AE15" i="5"/>
  <c r="AE14" i="5"/>
  <c r="AE13" i="5"/>
  <c r="AG12" i="5"/>
  <c r="AG19" i="5" s="1"/>
  <c r="AF12" i="5"/>
  <c r="AF19" i="5" s="1"/>
  <c r="AF21" i="5" s="1"/>
  <c r="AE12" i="5"/>
  <c r="AE11" i="5"/>
  <c r="AE10" i="5"/>
  <c r="AG9" i="5"/>
  <c r="AG20" i="5" s="1"/>
  <c r="AF9" i="5"/>
  <c r="AF20" i="5" s="1"/>
  <c r="AE9" i="5"/>
  <c r="AE8" i="5"/>
  <c r="AE7" i="5"/>
  <c r="AE6" i="5"/>
  <c r="AG5" i="5"/>
  <c r="AF5" i="5"/>
  <c r="AE5" i="5"/>
  <c r="AE4" i="5"/>
  <c r="AE3" i="5"/>
  <c r="AE2" i="5"/>
  <c r="AE17" i="37"/>
  <c r="AE16" i="37"/>
  <c r="AG15" i="37"/>
  <c r="AF15" i="37"/>
  <c r="AE15" i="37"/>
  <c r="AE14" i="37"/>
  <c r="AE13" i="37"/>
  <c r="AG12" i="37"/>
  <c r="AF12" i="37"/>
  <c r="AF19" i="37" s="1"/>
  <c r="AF21" i="37" s="1"/>
  <c r="AE12" i="37"/>
  <c r="AE11" i="37"/>
  <c r="AE10" i="37"/>
  <c r="AG9" i="37"/>
  <c r="AG20" i="37" s="1"/>
  <c r="AF9" i="37"/>
  <c r="AF20" i="37" s="1"/>
  <c r="AE9" i="37"/>
  <c r="AE8" i="37"/>
  <c r="AE7" i="37"/>
  <c r="AE6" i="37"/>
  <c r="AG5" i="37"/>
  <c r="AG19" i="37" s="1"/>
  <c r="AF5" i="37"/>
  <c r="AE5" i="37"/>
  <c r="AE4" i="37"/>
  <c r="AE3" i="37"/>
  <c r="AE2" i="37"/>
  <c r="AE17" i="15"/>
  <c r="AE16" i="15"/>
  <c r="AG15" i="15"/>
  <c r="AF15" i="15"/>
  <c r="AE15" i="15"/>
  <c r="AE14" i="15"/>
  <c r="AE13" i="15"/>
  <c r="AG12" i="15"/>
  <c r="AF12" i="15"/>
  <c r="AF19" i="15" s="1"/>
  <c r="AE12" i="15"/>
  <c r="AE11" i="15"/>
  <c r="AE10" i="15"/>
  <c r="AG9" i="15"/>
  <c r="AG20" i="15" s="1"/>
  <c r="AF9" i="15"/>
  <c r="AF20" i="15" s="1"/>
  <c r="AE9" i="15"/>
  <c r="AE8" i="15"/>
  <c r="AE7" i="15"/>
  <c r="AE6" i="15"/>
  <c r="AG5" i="15"/>
  <c r="AG19" i="15" s="1"/>
  <c r="AF5" i="15"/>
  <c r="AE5" i="15"/>
  <c r="AE4" i="15"/>
  <c r="AE3" i="15"/>
  <c r="AE2" i="15"/>
  <c r="AE17" i="2"/>
  <c r="AE16" i="2"/>
  <c r="AG15" i="2"/>
  <c r="AF15" i="2"/>
  <c r="AE15" i="2"/>
  <c r="AE14" i="2"/>
  <c r="AE13" i="2"/>
  <c r="AG12" i="2"/>
  <c r="AG19" i="2" s="1"/>
  <c r="AG21" i="2" s="1"/>
  <c r="AF12" i="2"/>
  <c r="AF19" i="2" s="1"/>
  <c r="AF21" i="2" s="1"/>
  <c r="AE12" i="2"/>
  <c r="AE11" i="2"/>
  <c r="AE10" i="2"/>
  <c r="AG9" i="2"/>
  <c r="AG20" i="2" s="1"/>
  <c r="AF9" i="2"/>
  <c r="AF20" i="2" s="1"/>
  <c r="AE9" i="2"/>
  <c r="AE8" i="2"/>
  <c r="AE7" i="2"/>
  <c r="AE6" i="2"/>
  <c r="AG5" i="2"/>
  <c r="AF5" i="2"/>
  <c r="AE5" i="2"/>
  <c r="AE4" i="2"/>
  <c r="AE3" i="2"/>
  <c r="AE2" i="2"/>
  <c r="AE17" i="33"/>
  <c r="AE16" i="33"/>
  <c r="AG15" i="33"/>
  <c r="AF15" i="33"/>
  <c r="AE15" i="33"/>
  <c r="AE14" i="33"/>
  <c r="AE13" i="33"/>
  <c r="AG12" i="33"/>
  <c r="AF12" i="33"/>
  <c r="AF19" i="33" s="1"/>
  <c r="AF21" i="33" s="1"/>
  <c r="AE12" i="33"/>
  <c r="AE11" i="33"/>
  <c r="AE10" i="33"/>
  <c r="AG9" i="33"/>
  <c r="AG20" i="33" s="1"/>
  <c r="AF9" i="33"/>
  <c r="AF20" i="33" s="1"/>
  <c r="AE9" i="33"/>
  <c r="AE8" i="33"/>
  <c r="AE7" i="33"/>
  <c r="AE6" i="33"/>
  <c r="AG5" i="33"/>
  <c r="AG19" i="33" s="1"/>
  <c r="AF5" i="33"/>
  <c r="AE5" i="33"/>
  <c r="AE4" i="33"/>
  <c r="AE3" i="33"/>
  <c r="AE2" i="33"/>
  <c r="AE17" i="56"/>
  <c r="AE16" i="56"/>
  <c r="AG15" i="56"/>
  <c r="AF15" i="56"/>
  <c r="AE15" i="56"/>
  <c r="AE14" i="56"/>
  <c r="AE13" i="56"/>
  <c r="AG12" i="56"/>
  <c r="AG19" i="56" s="1"/>
  <c r="AG21" i="56" s="1"/>
  <c r="AF12" i="56"/>
  <c r="AE12" i="56"/>
  <c r="AE11" i="56"/>
  <c r="AE10" i="56"/>
  <c r="AG9" i="56"/>
  <c r="AG20" i="56" s="1"/>
  <c r="AF9" i="56"/>
  <c r="AF20" i="56" s="1"/>
  <c r="AE9" i="56"/>
  <c r="AE8" i="56"/>
  <c r="AE7" i="56"/>
  <c r="AE6" i="56"/>
  <c r="AG5" i="56"/>
  <c r="AF5" i="56"/>
  <c r="AF19" i="56" s="1"/>
  <c r="AF21" i="56" s="1"/>
  <c r="AE5" i="56"/>
  <c r="AE4" i="56"/>
  <c r="AE3" i="56"/>
  <c r="AE2" i="56"/>
  <c r="AE17" i="27"/>
  <c r="AE16" i="27"/>
  <c r="AG15" i="27"/>
  <c r="AF15" i="27"/>
  <c r="AE15" i="27"/>
  <c r="AE14" i="27"/>
  <c r="AE13" i="27"/>
  <c r="AG12" i="27"/>
  <c r="AG19" i="27" s="1"/>
  <c r="AG21" i="27" s="1"/>
  <c r="AF12" i="27"/>
  <c r="AF19" i="27" s="1"/>
  <c r="AE12" i="27"/>
  <c r="AE11" i="27"/>
  <c r="AE10" i="27"/>
  <c r="AG9" i="27"/>
  <c r="AG20" i="27" s="1"/>
  <c r="AF9" i="27"/>
  <c r="AF20" i="27" s="1"/>
  <c r="AE9" i="27"/>
  <c r="AE8" i="27"/>
  <c r="AE7" i="27"/>
  <c r="AE6" i="27"/>
  <c r="AG5" i="27"/>
  <c r="AF5" i="27"/>
  <c r="AE5" i="27"/>
  <c r="AE4" i="27"/>
  <c r="AE3" i="27"/>
  <c r="AE2" i="27"/>
  <c r="AE17" i="64"/>
  <c r="AE16" i="64"/>
  <c r="AG15" i="64"/>
  <c r="AF15" i="64"/>
  <c r="AE15" i="64"/>
  <c r="AE14" i="64"/>
  <c r="AE13" i="64"/>
  <c r="AG12" i="64"/>
  <c r="AG19" i="64" s="1"/>
  <c r="AF12" i="64"/>
  <c r="AF19" i="64" s="1"/>
  <c r="AE12" i="64"/>
  <c r="AE11" i="64"/>
  <c r="AE10" i="64"/>
  <c r="AG9" i="64"/>
  <c r="AG20" i="64" s="1"/>
  <c r="AF9" i="64"/>
  <c r="AF20" i="64" s="1"/>
  <c r="AE9" i="64"/>
  <c r="AE8" i="64"/>
  <c r="AE7" i="64"/>
  <c r="AE6" i="64"/>
  <c r="AG5" i="64"/>
  <c r="AF5" i="64"/>
  <c r="AE5" i="64"/>
  <c r="AE4" i="64"/>
  <c r="AE3" i="64"/>
  <c r="AE2" i="64"/>
  <c r="AE17" i="28"/>
  <c r="AE16" i="28"/>
  <c r="AG15" i="28"/>
  <c r="AF15" i="28"/>
  <c r="AE15" i="28"/>
  <c r="AE14" i="28"/>
  <c r="AE13" i="28"/>
  <c r="AG12" i="28"/>
  <c r="AG19" i="28" s="1"/>
  <c r="AF12" i="28"/>
  <c r="AF19" i="28" s="1"/>
  <c r="AE12" i="28"/>
  <c r="AE11" i="28"/>
  <c r="AE10" i="28"/>
  <c r="AG9" i="28"/>
  <c r="AG20" i="28" s="1"/>
  <c r="AF9" i="28"/>
  <c r="AF20" i="28" s="1"/>
  <c r="AE9" i="28"/>
  <c r="AE8" i="28"/>
  <c r="AE7" i="28"/>
  <c r="AE6" i="28"/>
  <c r="AG5" i="28"/>
  <c r="AF5" i="28"/>
  <c r="AE5" i="28"/>
  <c r="AE4" i="28"/>
  <c r="AE3" i="28"/>
  <c r="AE2" i="28"/>
  <c r="AE17" i="32"/>
  <c r="AE16" i="32"/>
  <c r="AE15" i="32"/>
  <c r="AE14" i="32"/>
  <c r="AE13" i="32"/>
  <c r="AE12" i="32"/>
  <c r="AE11" i="32"/>
  <c r="AE10" i="32"/>
  <c r="AE9" i="32"/>
  <c r="AE8" i="32"/>
  <c r="AE7" i="32"/>
  <c r="AE6" i="32"/>
  <c r="AE5" i="32"/>
  <c r="AE4" i="32"/>
  <c r="AE3" i="32"/>
  <c r="AE2" i="32"/>
  <c r="AE17" i="31"/>
  <c r="AE16" i="31"/>
  <c r="AE15" i="31"/>
  <c r="AE14" i="31"/>
  <c r="AE13" i="31"/>
  <c r="AE12" i="31"/>
  <c r="AE11" i="31"/>
  <c r="AE10" i="31"/>
  <c r="AE9" i="31"/>
  <c r="AE8" i="31"/>
  <c r="AE7" i="31"/>
  <c r="AE6" i="31"/>
  <c r="AE5" i="31"/>
  <c r="AE4" i="31"/>
  <c r="AE3" i="31"/>
  <c r="AE2" i="31"/>
  <c r="AE17" i="3"/>
  <c r="AE16" i="3"/>
  <c r="AG15" i="3"/>
  <c r="AF15" i="3"/>
  <c r="AE15" i="3"/>
  <c r="AE14" i="3"/>
  <c r="AE13" i="3"/>
  <c r="AG12" i="3"/>
  <c r="AG19" i="3" s="1"/>
  <c r="AF12" i="3"/>
  <c r="AF19" i="3" s="1"/>
  <c r="AF21" i="3" s="1"/>
  <c r="AE12" i="3"/>
  <c r="AE11" i="3"/>
  <c r="AE10" i="3"/>
  <c r="AG9" i="3"/>
  <c r="AG20" i="3" s="1"/>
  <c r="AF9" i="3"/>
  <c r="AF20" i="3" s="1"/>
  <c r="AE9" i="3"/>
  <c r="AE8" i="3"/>
  <c r="AE7" i="3"/>
  <c r="AE6" i="3"/>
  <c r="AG5" i="3"/>
  <c r="AF5" i="3"/>
  <c r="AE5" i="3"/>
  <c r="AE4" i="3"/>
  <c r="AE3" i="3"/>
  <c r="AE2" i="3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E4" i="7"/>
  <c r="AE3" i="7"/>
  <c r="AE2" i="7"/>
  <c r="AE17" i="69"/>
  <c r="AE16" i="69"/>
  <c r="AE15" i="69"/>
  <c r="AE14" i="69"/>
  <c r="AE13" i="69"/>
  <c r="AE12" i="69"/>
  <c r="AE11" i="69"/>
  <c r="AE10" i="69"/>
  <c r="AE9" i="69"/>
  <c r="AE8" i="69"/>
  <c r="AE7" i="69"/>
  <c r="AE6" i="69"/>
  <c r="AE5" i="69"/>
  <c r="AE4" i="69"/>
  <c r="AE3" i="69"/>
  <c r="AE2" i="69"/>
  <c r="AE17" i="60"/>
  <c r="AE16" i="60"/>
  <c r="AE15" i="60"/>
  <c r="AE14" i="60"/>
  <c r="AE13" i="60"/>
  <c r="AE12" i="60"/>
  <c r="AE11" i="60"/>
  <c r="AE10" i="60"/>
  <c r="AE9" i="60"/>
  <c r="AE8" i="60"/>
  <c r="AE7" i="60"/>
  <c r="AE6" i="60"/>
  <c r="AE5" i="60"/>
  <c r="AE4" i="60"/>
  <c r="AE3" i="60"/>
  <c r="AE2" i="60"/>
  <c r="AE17" i="57"/>
  <c r="AE16" i="57"/>
  <c r="AE15" i="57"/>
  <c r="AE14" i="57"/>
  <c r="AE13" i="57"/>
  <c r="AE12" i="57"/>
  <c r="AE11" i="57"/>
  <c r="AE10" i="57"/>
  <c r="AE9" i="57"/>
  <c r="AE8" i="57"/>
  <c r="AE7" i="57"/>
  <c r="AE6" i="57"/>
  <c r="AE5" i="57"/>
  <c r="AE4" i="57"/>
  <c r="AE3" i="57"/>
  <c r="AE2" i="57"/>
  <c r="AE17" i="58"/>
  <c r="AE16" i="58"/>
  <c r="AE15" i="58"/>
  <c r="AE14" i="58"/>
  <c r="AE13" i="58"/>
  <c r="AE12" i="58"/>
  <c r="AE11" i="58"/>
  <c r="AE10" i="58"/>
  <c r="AE9" i="58"/>
  <c r="AE8" i="58"/>
  <c r="AE7" i="58"/>
  <c r="AE6" i="58"/>
  <c r="AE5" i="58"/>
  <c r="AE4" i="58"/>
  <c r="AE3" i="58"/>
  <c r="AE2" i="58"/>
  <c r="AE17" i="24"/>
  <c r="AE16" i="24"/>
  <c r="AE15" i="24"/>
  <c r="AE14" i="24"/>
  <c r="AE13" i="24"/>
  <c r="AE12" i="24"/>
  <c r="AE11" i="24"/>
  <c r="AE10" i="24"/>
  <c r="AE9" i="24"/>
  <c r="AE8" i="24"/>
  <c r="AE7" i="24"/>
  <c r="AE6" i="24"/>
  <c r="AE5" i="24"/>
  <c r="AE4" i="24"/>
  <c r="AE3" i="24"/>
  <c r="AE2" i="24"/>
  <c r="AE17" i="59"/>
  <c r="AE16" i="59"/>
  <c r="AE15" i="59"/>
  <c r="AE14" i="59"/>
  <c r="AE13" i="59"/>
  <c r="AE12" i="59"/>
  <c r="AE11" i="59"/>
  <c r="AE10" i="59"/>
  <c r="AE9" i="59"/>
  <c r="AE8" i="59"/>
  <c r="AE7" i="59"/>
  <c r="AE6" i="59"/>
  <c r="AE5" i="59"/>
  <c r="AE4" i="59"/>
  <c r="AE3" i="59"/>
  <c r="AE2" i="59"/>
  <c r="AE17" i="21"/>
  <c r="AE16" i="21"/>
  <c r="AE15" i="21"/>
  <c r="AE14" i="21"/>
  <c r="AE13" i="21"/>
  <c r="AE12" i="21"/>
  <c r="AE11" i="21"/>
  <c r="AE10" i="21"/>
  <c r="AE9" i="21"/>
  <c r="AE8" i="21"/>
  <c r="AE7" i="21"/>
  <c r="AE6" i="21"/>
  <c r="AE5" i="21"/>
  <c r="AE4" i="21"/>
  <c r="AE3" i="21"/>
  <c r="AE2" i="21"/>
  <c r="AE17" i="20"/>
  <c r="AE16" i="20"/>
  <c r="AE15" i="20"/>
  <c r="AE14" i="20"/>
  <c r="AE13" i="20"/>
  <c r="AE12" i="20"/>
  <c r="AE11" i="20"/>
  <c r="AE10" i="20"/>
  <c r="AE9" i="20"/>
  <c r="AE8" i="20"/>
  <c r="AE7" i="20"/>
  <c r="AE6" i="20"/>
  <c r="AE5" i="20"/>
  <c r="AE4" i="20"/>
  <c r="AE3" i="20"/>
  <c r="AE2" i="20"/>
  <c r="AE17" i="55"/>
  <c r="AE16" i="55"/>
  <c r="AG15" i="55"/>
  <c r="AF15" i="55"/>
  <c r="AE15" i="55"/>
  <c r="AE14" i="55"/>
  <c r="AE13" i="55"/>
  <c r="AG12" i="55"/>
  <c r="AG19" i="55" s="1"/>
  <c r="AF12" i="55"/>
  <c r="AF19" i="55" s="1"/>
  <c r="AF21" i="55" s="1"/>
  <c r="AE12" i="55"/>
  <c r="AE11" i="55"/>
  <c r="AE10" i="55"/>
  <c r="AG9" i="55"/>
  <c r="AG20" i="55" s="1"/>
  <c r="AF9" i="55"/>
  <c r="AF20" i="55" s="1"/>
  <c r="AE9" i="55"/>
  <c r="AE8" i="55"/>
  <c r="AE7" i="55"/>
  <c r="AE6" i="55"/>
  <c r="AG5" i="55"/>
  <c r="AF5" i="55"/>
  <c r="AE5" i="55"/>
  <c r="AE4" i="55"/>
  <c r="AE3" i="55"/>
  <c r="AE2" i="55"/>
  <c r="AE17" i="38"/>
  <c r="AE16" i="38"/>
  <c r="AE15" i="38"/>
  <c r="AE14" i="38"/>
  <c r="AE13" i="38"/>
  <c r="AE12" i="38"/>
  <c r="AE11" i="38"/>
  <c r="AE10" i="38"/>
  <c r="AE9" i="38"/>
  <c r="AE8" i="38"/>
  <c r="AE7" i="38"/>
  <c r="AE6" i="38"/>
  <c r="AE5" i="38"/>
  <c r="AE4" i="38"/>
  <c r="AE3" i="38"/>
  <c r="AE2" i="38"/>
  <c r="AE17" i="54"/>
  <c r="AE16" i="54"/>
  <c r="AE15" i="54"/>
  <c r="AE14" i="54"/>
  <c r="AE13" i="54"/>
  <c r="AE12" i="54"/>
  <c r="AE11" i="54"/>
  <c r="AE10" i="54"/>
  <c r="AE9" i="54"/>
  <c r="AE8" i="54"/>
  <c r="AE7" i="54"/>
  <c r="AE6" i="54"/>
  <c r="AE5" i="54"/>
  <c r="AE4" i="54"/>
  <c r="AE3" i="54"/>
  <c r="AE2" i="54"/>
  <c r="AE17" i="53"/>
  <c r="AE16" i="53"/>
  <c r="AE15" i="53"/>
  <c r="AE14" i="53"/>
  <c r="AE13" i="53"/>
  <c r="AE12" i="53"/>
  <c r="AE11" i="53"/>
  <c r="AE10" i="53"/>
  <c r="AE9" i="53"/>
  <c r="AE8" i="53"/>
  <c r="AE7" i="53"/>
  <c r="AE6" i="53"/>
  <c r="AE5" i="53"/>
  <c r="AE4" i="53"/>
  <c r="AE3" i="53"/>
  <c r="AE2" i="53"/>
  <c r="AE17" i="22"/>
  <c r="AE16" i="22"/>
  <c r="AE15" i="22"/>
  <c r="AE14" i="22"/>
  <c r="AE13" i="22"/>
  <c r="AE12" i="22"/>
  <c r="AE11" i="22"/>
  <c r="AE10" i="22"/>
  <c r="AE9" i="22"/>
  <c r="AE8" i="22"/>
  <c r="AE7" i="22"/>
  <c r="AE6" i="22"/>
  <c r="AE5" i="22"/>
  <c r="AE4" i="22"/>
  <c r="AE3" i="22"/>
  <c r="AE2" i="22"/>
  <c r="AE17" i="62"/>
  <c r="AE16" i="62"/>
  <c r="AE15" i="62"/>
  <c r="AE14" i="62"/>
  <c r="AE13" i="62"/>
  <c r="AE12" i="62"/>
  <c r="AE11" i="62"/>
  <c r="AE10" i="62"/>
  <c r="AE9" i="62"/>
  <c r="AE8" i="62"/>
  <c r="AE7" i="62"/>
  <c r="AE6" i="62"/>
  <c r="AE5" i="62"/>
  <c r="AE4" i="62"/>
  <c r="AE3" i="62"/>
  <c r="AE2" i="62"/>
  <c r="AE17" i="61"/>
  <c r="AE16" i="61"/>
  <c r="AE15" i="61"/>
  <c r="AE14" i="61"/>
  <c r="AE13" i="61"/>
  <c r="AE12" i="61"/>
  <c r="AE11" i="61"/>
  <c r="AE10" i="61"/>
  <c r="AE9" i="61"/>
  <c r="AE8" i="61"/>
  <c r="AE7" i="61"/>
  <c r="AE6" i="61"/>
  <c r="AE5" i="61"/>
  <c r="AE4" i="61"/>
  <c r="AE3" i="61"/>
  <c r="AE2" i="61"/>
  <c r="AE17" i="29"/>
  <c r="AE16" i="29"/>
  <c r="AE15" i="29"/>
  <c r="AE14" i="29"/>
  <c r="AE13" i="29"/>
  <c r="AE12" i="29"/>
  <c r="AE11" i="29"/>
  <c r="AE10" i="29"/>
  <c r="AE9" i="29"/>
  <c r="AE8" i="29"/>
  <c r="AE7" i="29"/>
  <c r="AE6" i="29"/>
  <c r="AE5" i="29"/>
  <c r="AE4" i="29"/>
  <c r="AE3" i="29"/>
  <c r="AE2" i="29"/>
  <c r="AE17" i="8"/>
  <c r="AE16" i="8"/>
  <c r="AE15" i="8"/>
  <c r="AE14" i="8"/>
  <c r="AE13" i="8"/>
  <c r="AE12" i="8"/>
  <c r="AE11" i="8"/>
  <c r="AE10" i="8"/>
  <c r="AE9" i="8"/>
  <c r="AE8" i="8"/>
  <c r="AE7" i="8"/>
  <c r="AE6" i="8"/>
  <c r="AE5" i="8"/>
  <c r="AE4" i="8"/>
  <c r="AE3" i="8"/>
  <c r="AE2" i="8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17" i="47"/>
  <c r="AE16" i="47"/>
  <c r="AE15" i="47"/>
  <c r="AE14" i="47"/>
  <c r="AE13" i="47"/>
  <c r="AE12" i="47"/>
  <c r="AE11" i="47"/>
  <c r="AE10" i="47"/>
  <c r="AE9" i="47"/>
  <c r="AE8" i="47"/>
  <c r="AE7" i="47"/>
  <c r="AE6" i="47"/>
  <c r="AE5" i="47"/>
  <c r="AE4" i="47"/>
  <c r="AE3" i="47"/>
  <c r="AE2" i="47"/>
  <c r="AE17" i="10"/>
  <c r="AE16" i="10"/>
  <c r="AE15" i="10"/>
  <c r="AE14" i="10"/>
  <c r="AE13" i="10"/>
  <c r="AE12" i="10"/>
  <c r="AE11" i="10"/>
  <c r="AE10" i="10"/>
  <c r="AE9" i="10"/>
  <c r="AE8" i="10"/>
  <c r="AE7" i="10"/>
  <c r="AE6" i="10"/>
  <c r="AE5" i="10"/>
  <c r="AE4" i="10"/>
  <c r="AE3" i="10"/>
  <c r="AE2" i="10"/>
  <c r="AE17" i="18"/>
  <c r="AE16" i="18"/>
  <c r="AE15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AE2" i="18"/>
  <c r="AE17" i="19"/>
  <c r="AE16" i="19"/>
  <c r="AE15" i="19"/>
  <c r="AE14" i="19"/>
  <c r="AE13" i="19"/>
  <c r="AE12" i="19"/>
  <c r="AE11" i="19"/>
  <c r="AE10" i="19"/>
  <c r="AE9" i="19"/>
  <c r="AE8" i="19"/>
  <c r="AE7" i="19"/>
  <c r="AE6" i="19"/>
  <c r="AE5" i="19"/>
  <c r="AE4" i="19"/>
  <c r="AE3" i="19"/>
  <c r="AE2" i="19"/>
  <c r="AE17" i="11"/>
  <c r="AE16" i="11"/>
  <c r="AE15" i="11"/>
  <c r="AE14" i="11"/>
  <c r="AE13" i="11"/>
  <c r="AE12" i="11"/>
  <c r="AE11" i="11"/>
  <c r="AE10" i="11"/>
  <c r="AE9" i="11"/>
  <c r="AE8" i="11"/>
  <c r="AE7" i="11"/>
  <c r="AE6" i="11"/>
  <c r="AE5" i="11"/>
  <c r="AE4" i="11"/>
  <c r="AE3" i="11"/>
  <c r="AE2" i="11"/>
  <c r="AE17" i="25"/>
  <c r="AE16" i="25"/>
  <c r="AE15" i="25"/>
  <c r="AE14" i="25"/>
  <c r="AE13" i="25"/>
  <c r="AE12" i="25"/>
  <c r="AE11" i="25"/>
  <c r="AE10" i="25"/>
  <c r="AE9" i="25"/>
  <c r="AE8" i="25"/>
  <c r="AE7" i="25"/>
  <c r="AE6" i="25"/>
  <c r="AE5" i="25"/>
  <c r="AE4" i="25"/>
  <c r="AE3" i="25"/>
  <c r="AE2" i="25"/>
  <c r="AE17" i="26"/>
  <c r="AE16" i="26"/>
  <c r="AE15" i="26"/>
  <c r="AE14" i="26"/>
  <c r="AE13" i="26"/>
  <c r="AE12" i="26"/>
  <c r="AE11" i="26"/>
  <c r="AE10" i="26"/>
  <c r="AE9" i="26"/>
  <c r="AE8" i="26"/>
  <c r="AE7" i="26"/>
  <c r="AE6" i="26"/>
  <c r="AE5" i="26"/>
  <c r="AE4" i="26"/>
  <c r="AE3" i="26"/>
  <c r="AE2" i="26"/>
  <c r="AE17" i="13"/>
  <c r="AE16" i="13"/>
  <c r="AE15" i="13"/>
  <c r="AE14" i="13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AE17" i="12"/>
  <c r="AE16" i="12"/>
  <c r="AE15" i="12"/>
  <c r="AE14" i="12"/>
  <c r="AE13" i="12"/>
  <c r="AE12" i="12"/>
  <c r="AE11" i="12"/>
  <c r="AE10" i="12"/>
  <c r="AE9" i="12"/>
  <c r="AE8" i="12"/>
  <c r="AE7" i="12"/>
  <c r="AE6" i="12"/>
  <c r="AE5" i="12"/>
  <c r="AE4" i="12"/>
  <c r="AE3" i="12"/>
  <c r="AE2" i="12"/>
  <c r="AE17" i="16"/>
  <c r="AE16" i="16"/>
  <c r="AE15" i="16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E2" i="16"/>
  <c r="AE17" i="66"/>
  <c r="AE16" i="66"/>
  <c r="AE15" i="66"/>
  <c r="AE14" i="66"/>
  <c r="AE13" i="66"/>
  <c r="AE12" i="66"/>
  <c r="AE11" i="66"/>
  <c r="AE10" i="66"/>
  <c r="AE9" i="66"/>
  <c r="AE8" i="66"/>
  <c r="AE7" i="66"/>
  <c r="AE6" i="66"/>
  <c r="AE5" i="66"/>
  <c r="AE4" i="66"/>
  <c r="AE3" i="66"/>
  <c r="AE2" i="66"/>
  <c r="AE17" i="42"/>
  <c r="AE16" i="42"/>
  <c r="AE15" i="42"/>
  <c r="AE14" i="42"/>
  <c r="AE13" i="42"/>
  <c r="AE12" i="42"/>
  <c r="AE11" i="42"/>
  <c r="AE10" i="42"/>
  <c r="AE9" i="42"/>
  <c r="AE8" i="42"/>
  <c r="AE7" i="42"/>
  <c r="AE6" i="42"/>
  <c r="AE5" i="42"/>
  <c r="AE4" i="42"/>
  <c r="AE3" i="42"/>
  <c r="AE2" i="42"/>
  <c r="AE17" i="48"/>
  <c r="AE16" i="48"/>
  <c r="AG15" i="48"/>
  <c r="AF15" i="48"/>
  <c r="AE15" i="48"/>
  <c r="AE14" i="48"/>
  <c r="AE13" i="48"/>
  <c r="AG12" i="48"/>
  <c r="AG19" i="48" s="1"/>
  <c r="AG21" i="48" s="1"/>
  <c r="AF12" i="48"/>
  <c r="AF19" i="48" s="1"/>
  <c r="AF21" i="48" s="1"/>
  <c r="AE12" i="48"/>
  <c r="AE11" i="48"/>
  <c r="AE10" i="48"/>
  <c r="AG9" i="48"/>
  <c r="AG20" i="48" s="1"/>
  <c r="AF9" i="48"/>
  <c r="AF20" i="48" s="1"/>
  <c r="AE9" i="48"/>
  <c r="AE8" i="48"/>
  <c r="AE7" i="48"/>
  <c r="AE6" i="48"/>
  <c r="AG5" i="48"/>
  <c r="AF5" i="48"/>
  <c r="AE5" i="48"/>
  <c r="AE4" i="48"/>
  <c r="AE3" i="48"/>
  <c r="AE2" i="48"/>
  <c r="AE17" i="49"/>
  <c r="AE16" i="49"/>
  <c r="AE15" i="49"/>
  <c r="AE14" i="49"/>
  <c r="AE13" i="49"/>
  <c r="AE12" i="49"/>
  <c r="AE11" i="49"/>
  <c r="AE10" i="49"/>
  <c r="AE9" i="49"/>
  <c r="AE8" i="49"/>
  <c r="AE7" i="49"/>
  <c r="AE6" i="49"/>
  <c r="AE5" i="49"/>
  <c r="AE4" i="49"/>
  <c r="AE3" i="49"/>
  <c r="AE2" i="49"/>
  <c r="AA20" i="65"/>
  <c r="Z20" i="65"/>
  <c r="Y20" i="65"/>
  <c r="X20" i="65"/>
  <c r="W20" i="65"/>
  <c r="V20" i="65"/>
  <c r="U20" i="65"/>
  <c r="T20" i="65"/>
  <c r="S20" i="65"/>
  <c r="R20" i="65"/>
  <c r="Q20" i="65"/>
  <c r="P20" i="65"/>
  <c r="O20" i="65"/>
  <c r="N20" i="65"/>
  <c r="M20" i="65"/>
  <c r="L20" i="65"/>
  <c r="K20" i="65"/>
  <c r="J20" i="65"/>
  <c r="I20" i="65"/>
  <c r="H20" i="65"/>
  <c r="G20" i="65"/>
  <c r="AF21" i="64" l="1"/>
  <c r="AG21" i="14"/>
  <c r="AF21" i="35"/>
  <c r="AG21" i="36"/>
  <c r="AF21" i="9"/>
  <c r="AG21" i="30"/>
  <c r="AG21" i="65"/>
  <c r="AG21" i="5"/>
  <c r="AG21" i="37"/>
  <c r="AG21" i="15"/>
  <c r="AF21" i="15"/>
  <c r="AG21" i="33"/>
  <c r="AF21" i="27"/>
  <c r="AG21" i="64"/>
  <c r="AF21" i="28"/>
  <c r="AG21" i="28"/>
  <c r="AG21" i="3"/>
  <c r="AG21" i="55"/>
  <c r="AD28" i="67" l="1"/>
  <c r="AC28" i="67"/>
  <c r="AD27" i="67"/>
  <c r="AC27" i="67"/>
  <c r="AD17" i="33"/>
  <c r="AC17" i="33"/>
  <c r="AD16" i="33"/>
  <c r="AC16" i="33"/>
  <c r="AD15" i="33"/>
  <c r="AC15" i="33"/>
  <c r="AD14" i="33"/>
  <c r="AC14" i="33"/>
  <c r="AD13" i="33"/>
  <c r="AC13" i="33"/>
  <c r="AD12" i="33"/>
  <c r="AD22" i="33" s="1"/>
  <c r="AC12" i="33"/>
  <c r="AC22" i="33" s="1"/>
  <c r="AD11" i="33"/>
  <c r="AC11" i="33"/>
  <c r="AD10" i="33"/>
  <c r="AC10" i="33"/>
  <c r="AD9" i="33"/>
  <c r="AD23" i="33" s="1"/>
  <c r="AC9" i="33"/>
  <c r="AC23" i="33" s="1"/>
  <c r="AD8" i="33"/>
  <c r="AC8" i="33"/>
  <c r="AD7" i="33"/>
  <c r="AC7" i="33"/>
  <c r="AD6" i="33"/>
  <c r="AC6" i="33"/>
  <c r="AD5" i="33"/>
  <c r="AC5" i="33"/>
  <c r="AD4" i="33"/>
  <c r="AC4" i="33"/>
  <c r="AD3" i="33"/>
  <c r="AC3" i="33"/>
  <c r="AD2" i="33"/>
  <c r="AC2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AC20" i="33" s="1"/>
  <c r="V20" i="33"/>
  <c r="W20" i="33"/>
  <c r="X20" i="33"/>
  <c r="AD20" i="33" s="1"/>
  <c r="Y20" i="33"/>
  <c r="Z20" i="33"/>
  <c r="AA20" i="33"/>
  <c r="G20" i="33"/>
  <c r="AJ20" i="33"/>
  <c r="AJ21" i="33" s="1"/>
  <c r="AI20" i="33"/>
  <c r="AI21" i="33" s="1"/>
  <c r="D41" i="41"/>
  <c r="E41" i="41"/>
  <c r="E40" i="41"/>
  <c r="D40" i="41"/>
  <c r="AD28" i="48"/>
  <c r="AC28" i="48"/>
  <c r="AD27" i="48"/>
  <c r="AC27" i="48"/>
  <c r="R2" i="70"/>
  <c r="Q2" i="70"/>
  <c r="P2" i="70"/>
  <c r="O55" i="70"/>
  <c r="O56" i="70"/>
  <c r="O57" i="70"/>
  <c r="O58" i="70"/>
  <c r="O59" i="70"/>
  <c r="O60" i="70"/>
  <c r="O61" i="70"/>
  <c r="O54" i="70"/>
  <c r="O46" i="70"/>
  <c r="O47" i="70"/>
  <c r="O48" i="70"/>
  <c r="O49" i="70"/>
  <c r="O50" i="70"/>
  <c r="O51" i="70"/>
  <c r="O52" i="70"/>
  <c r="O53" i="70"/>
  <c r="O45" i="70"/>
  <c r="O36" i="70"/>
  <c r="O37" i="70"/>
  <c r="O38" i="70"/>
  <c r="O39" i="70"/>
  <c r="O40" i="70"/>
  <c r="O41" i="70"/>
  <c r="O42" i="70"/>
  <c r="O43" i="70"/>
  <c r="O35" i="70"/>
  <c r="O30" i="70"/>
  <c r="O31" i="70"/>
  <c r="O32" i="70"/>
  <c r="O33" i="70"/>
  <c r="O34" i="70"/>
  <c r="O72" i="70"/>
  <c r="O70" i="70"/>
  <c r="O25" i="70"/>
  <c r="O26" i="70"/>
  <c r="O27" i="70"/>
  <c r="O28" i="70"/>
  <c r="O29" i="70"/>
  <c r="O64" i="70"/>
  <c r="O65" i="70"/>
  <c r="O66" i="70"/>
  <c r="O3" i="70"/>
  <c r="O4" i="70"/>
  <c r="O5" i="70"/>
  <c r="O6" i="70"/>
  <c r="O7" i="70"/>
  <c r="O8" i="70"/>
  <c r="O9" i="70"/>
  <c r="O10" i="70"/>
  <c r="O11" i="70"/>
  <c r="O12" i="70"/>
  <c r="O13" i="70"/>
  <c r="O14" i="70"/>
  <c r="O15" i="70"/>
  <c r="O16" i="70"/>
  <c r="O17" i="70"/>
  <c r="O18" i="70"/>
  <c r="O19" i="70"/>
  <c r="O20" i="70"/>
  <c r="O21" i="70"/>
  <c r="O22" i="70"/>
  <c r="O23" i="70"/>
  <c r="O24" i="70"/>
  <c r="O63" i="70"/>
  <c r="O67" i="70"/>
  <c r="O68" i="70"/>
  <c r="O69" i="70"/>
  <c r="O71" i="70"/>
  <c r="O73" i="70"/>
  <c r="O74" i="70"/>
  <c r="O75" i="70"/>
  <c r="O76" i="70"/>
  <c r="O77" i="70"/>
  <c r="O78" i="70"/>
  <c r="O79" i="70"/>
  <c r="O80" i="70"/>
  <c r="O81" i="70"/>
  <c r="O82" i="70"/>
  <c r="O83" i="70"/>
  <c r="O84" i="70"/>
  <c r="O85" i="70"/>
  <c r="O86" i="70"/>
  <c r="O87" i="70"/>
  <c r="O88" i="70"/>
  <c r="O89" i="70"/>
  <c r="O90" i="70"/>
  <c r="O91" i="70"/>
  <c r="O92" i="70"/>
  <c r="O93" i="70"/>
  <c r="O94" i="70"/>
  <c r="O95" i="70"/>
  <c r="O96" i="70"/>
  <c r="O97" i="70"/>
  <c r="O98" i="70"/>
  <c r="O99" i="70"/>
  <c r="O100" i="70"/>
  <c r="O101" i="70"/>
  <c r="O102" i="70"/>
  <c r="O103" i="70"/>
  <c r="O104" i="70"/>
  <c r="O105" i="70"/>
  <c r="O106" i="70"/>
  <c r="O107" i="70"/>
  <c r="O108" i="70"/>
  <c r="O109" i="70"/>
  <c r="O110" i="70"/>
  <c r="O111" i="70"/>
  <c r="O112" i="70"/>
  <c r="O113" i="70"/>
  <c r="O114" i="70"/>
  <c r="O115" i="70"/>
  <c r="O116" i="70"/>
  <c r="O117" i="70"/>
  <c r="O118" i="70"/>
  <c r="O119" i="70"/>
  <c r="O120" i="70"/>
  <c r="O121" i="70"/>
  <c r="O122" i="70"/>
  <c r="O123" i="70"/>
  <c r="O124" i="70"/>
  <c r="O125" i="70"/>
  <c r="O126" i="70"/>
  <c r="O127" i="70"/>
  <c r="O128" i="70"/>
  <c r="O129" i="70"/>
  <c r="O130" i="70"/>
  <c r="O131" i="70"/>
  <c r="O132" i="70"/>
  <c r="O133" i="70"/>
  <c r="O134" i="70"/>
  <c r="O135" i="70"/>
  <c r="O136" i="70"/>
  <c r="O137" i="70"/>
  <c r="O138" i="70"/>
  <c r="O139" i="70"/>
  <c r="O140" i="70"/>
  <c r="O141" i="70"/>
  <c r="O142" i="70"/>
  <c r="O143" i="70"/>
  <c r="O144" i="70"/>
  <c r="O145" i="70"/>
  <c r="O146" i="70"/>
  <c r="O147" i="70"/>
  <c r="O148" i="70"/>
  <c r="O149" i="70"/>
  <c r="O150" i="70"/>
  <c r="O151" i="70"/>
  <c r="O152" i="70"/>
  <c r="O153" i="70"/>
  <c r="O154" i="70"/>
  <c r="O155" i="70"/>
  <c r="O156" i="70"/>
  <c r="O157" i="70"/>
  <c r="O158" i="70"/>
  <c r="O159" i="70"/>
  <c r="O160" i="70"/>
  <c r="O161" i="70"/>
  <c r="O162" i="70"/>
  <c r="O163" i="70"/>
  <c r="O164" i="70"/>
  <c r="O165" i="70"/>
  <c r="O166" i="70"/>
  <c r="O167" i="70"/>
  <c r="O168" i="70"/>
  <c r="O169" i="70"/>
  <c r="O170" i="70"/>
  <c r="O171" i="70"/>
  <c r="O172" i="70"/>
  <c r="O173" i="70"/>
  <c r="O174" i="70"/>
  <c r="O175" i="70"/>
  <c r="O2" i="70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G55" i="71"/>
  <c r="G56" i="71"/>
  <c r="G57" i="71"/>
  <c r="G58" i="71"/>
  <c r="G59" i="71"/>
  <c r="G60" i="71"/>
  <c r="G61" i="71"/>
  <c r="G62" i="71"/>
  <c r="G63" i="71"/>
  <c r="G64" i="71"/>
  <c r="G65" i="71"/>
  <c r="G66" i="71"/>
  <c r="G67" i="71"/>
  <c r="G68" i="71"/>
  <c r="G69" i="71"/>
  <c r="G70" i="71"/>
  <c r="G71" i="71"/>
  <c r="G72" i="71"/>
  <c r="G73" i="71"/>
  <c r="G74" i="71"/>
  <c r="G75" i="71"/>
  <c r="G76" i="71"/>
  <c r="G77" i="71"/>
  <c r="G78" i="71"/>
  <c r="G79" i="71"/>
  <c r="G80" i="71"/>
  <c r="G81" i="71"/>
  <c r="G82" i="71"/>
  <c r="G83" i="71"/>
  <c r="G84" i="71"/>
  <c r="G85" i="71"/>
  <c r="G86" i="71"/>
  <c r="G87" i="71"/>
  <c r="G88" i="71"/>
  <c r="G89" i="71"/>
  <c r="G90" i="71"/>
  <c r="G91" i="71"/>
  <c r="G92" i="71"/>
  <c r="G93" i="71"/>
  <c r="G94" i="71"/>
  <c r="G95" i="71"/>
  <c r="G96" i="71"/>
  <c r="G97" i="71"/>
  <c r="G98" i="71"/>
  <c r="G99" i="71"/>
  <c r="G100" i="71"/>
  <c r="G101" i="71"/>
  <c r="G102" i="71"/>
  <c r="G103" i="71"/>
  <c r="G104" i="71"/>
  <c r="G105" i="71"/>
  <c r="G106" i="71"/>
  <c r="G107" i="71"/>
  <c r="G108" i="71"/>
  <c r="G109" i="71"/>
  <c r="G110" i="71"/>
  <c r="G111" i="71"/>
  <c r="G112" i="71"/>
  <c r="G113" i="71"/>
  <c r="G114" i="71"/>
  <c r="G115" i="71"/>
  <c r="G116" i="71"/>
  <c r="G117" i="71"/>
  <c r="G118" i="71"/>
  <c r="G119" i="71"/>
  <c r="G120" i="71"/>
  <c r="G121" i="71"/>
  <c r="G122" i="71"/>
  <c r="G123" i="71"/>
  <c r="G124" i="71"/>
  <c r="G125" i="71"/>
  <c r="G126" i="71"/>
  <c r="G127" i="71"/>
  <c r="G128" i="71"/>
  <c r="G129" i="71"/>
  <c r="G130" i="71"/>
  <c r="G131" i="71"/>
  <c r="G132" i="71"/>
  <c r="G133" i="71"/>
  <c r="G134" i="71"/>
  <c r="G135" i="71"/>
  <c r="G136" i="71"/>
  <c r="G137" i="71"/>
  <c r="G138" i="71"/>
  <c r="G139" i="71"/>
  <c r="G140" i="71"/>
  <c r="G141" i="71"/>
  <c r="G142" i="71"/>
  <c r="G143" i="71"/>
  <c r="G144" i="71"/>
  <c r="G145" i="71"/>
  <c r="G146" i="71"/>
  <c r="G147" i="71"/>
  <c r="G148" i="71"/>
  <c r="G149" i="71"/>
  <c r="G150" i="71"/>
  <c r="G151" i="71"/>
  <c r="G152" i="71"/>
  <c r="G153" i="71"/>
  <c r="G154" i="71"/>
  <c r="G155" i="71"/>
  <c r="G156" i="71"/>
  <c r="G157" i="71"/>
  <c r="G158" i="71"/>
  <c r="G159" i="71"/>
  <c r="G160" i="71"/>
  <c r="G161" i="71"/>
  <c r="G162" i="71"/>
  <c r="G163" i="71"/>
  <c r="G164" i="71"/>
  <c r="G165" i="71"/>
  <c r="G166" i="71"/>
  <c r="G167" i="71"/>
  <c r="G168" i="71"/>
  <c r="G169" i="71"/>
  <c r="G170" i="71"/>
  <c r="G171" i="71"/>
  <c r="G172" i="71"/>
  <c r="G173" i="71"/>
  <c r="AD25" i="33" l="1"/>
  <c r="AC27" i="33"/>
  <c r="AC28" i="33"/>
  <c r="AD27" i="33"/>
  <c r="AD28" i="33"/>
  <c r="AC25" i="33"/>
  <c r="AC26" i="33"/>
  <c r="AD26" i="33"/>
  <c r="D42" i="41"/>
  <c r="E42" i="41"/>
  <c r="AA20" i="54" l="1"/>
  <c r="Z20" i="54"/>
  <c r="Y20" i="54"/>
  <c r="X20" i="54"/>
  <c r="W20" i="54"/>
  <c r="V20" i="54"/>
  <c r="U20" i="54"/>
  <c r="T20" i="54"/>
  <c r="S20" i="54"/>
  <c r="R20" i="54"/>
  <c r="Q20" i="54"/>
  <c r="P20" i="54"/>
  <c r="O20" i="54"/>
  <c r="N20" i="54"/>
  <c r="M20" i="54"/>
  <c r="L20" i="54"/>
  <c r="K20" i="54"/>
  <c r="J20" i="54"/>
  <c r="I20" i="54"/>
  <c r="H20" i="54"/>
  <c r="G20" i="54"/>
  <c r="AD17" i="54"/>
  <c r="AC17" i="54"/>
  <c r="AD16" i="54"/>
  <c r="AC16" i="54"/>
  <c r="AD15" i="54"/>
  <c r="AC15" i="54"/>
  <c r="AD14" i="54"/>
  <c r="AC14" i="54"/>
  <c r="AD13" i="54"/>
  <c r="AC13" i="54"/>
  <c r="AD12" i="54"/>
  <c r="AC12" i="54"/>
  <c r="AD11" i="54"/>
  <c r="AC11" i="54"/>
  <c r="AD10" i="54"/>
  <c r="AC10" i="54"/>
  <c r="AD9" i="54"/>
  <c r="AC9" i="54"/>
  <c r="AD8" i="54"/>
  <c r="AC8" i="54"/>
  <c r="AD7" i="54"/>
  <c r="AC7" i="54"/>
  <c r="AD6" i="54"/>
  <c r="AC6" i="54"/>
  <c r="AD5" i="54"/>
  <c r="AC5" i="54"/>
  <c r="AD4" i="54"/>
  <c r="AC4" i="54"/>
  <c r="AD3" i="54"/>
  <c r="AC3" i="54"/>
  <c r="AD2" i="54"/>
  <c r="AC2" i="54"/>
  <c r="H34" i="46"/>
  <c r="G34" i="46"/>
  <c r="J34" i="46" s="1"/>
  <c r="F34" i="46"/>
  <c r="E34" i="46"/>
  <c r="H31" i="46"/>
  <c r="G31" i="46"/>
  <c r="J31" i="46" s="1"/>
  <c r="F31" i="46"/>
  <c r="E31" i="46"/>
  <c r="H10" i="46"/>
  <c r="G10" i="46"/>
  <c r="J10" i="46" s="1"/>
  <c r="F10" i="46"/>
  <c r="E10" i="46"/>
  <c r="S20" i="4"/>
  <c r="T20" i="4"/>
  <c r="U20" i="4"/>
  <c r="V20" i="4"/>
  <c r="R20" i="4"/>
  <c r="S19" i="4"/>
  <c r="T19" i="4"/>
  <c r="U19" i="4"/>
  <c r="V19" i="4"/>
  <c r="R19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B2" i="4"/>
  <c r="AF15" i="54" l="1"/>
  <c r="AF5" i="54"/>
  <c r="AF9" i="54"/>
  <c r="AF20" i="54" s="1"/>
  <c r="AF12" i="54"/>
  <c r="AF19" i="54" s="1"/>
  <c r="AF21" i="54" s="1"/>
  <c r="AG15" i="54"/>
  <c r="AG5" i="54"/>
  <c r="AG9" i="54"/>
  <c r="AG20" i="54" s="1"/>
  <c r="AG12" i="54"/>
  <c r="AG19" i="54" s="1"/>
  <c r="AG21" i="54" s="1"/>
  <c r="Y12" i="4"/>
  <c r="Y4" i="4"/>
  <c r="Y16" i="4"/>
  <c r="Y14" i="4"/>
  <c r="Y17" i="4"/>
  <c r="Y15" i="4"/>
  <c r="Y7" i="4"/>
  <c r="Y10" i="4"/>
  <c r="Y2" i="4"/>
  <c r="Y13" i="4"/>
  <c r="Y5" i="4"/>
  <c r="Y8" i="4"/>
  <c r="Y11" i="4"/>
  <c r="Y3" i="4"/>
  <c r="Y6" i="4"/>
  <c r="Y9" i="4"/>
  <c r="I31" i="46"/>
  <c r="I10" i="46"/>
  <c r="I34" i="46"/>
  <c r="Y19" i="4" l="1"/>
  <c r="Y20" i="4"/>
  <c r="AD17" i="50"/>
  <c r="AC17" i="50"/>
  <c r="AD16" i="50"/>
  <c r="AC16" i="50"/>
  <c r="AD15" i="50"/>
  <c r="AC15" i="50"/>
  <c r="AD14" i="50"/>
  <c r="AC14" i="50"/>
  <c r="AD13" i="50"/>
  <c r="AC13" i="50"/>
  <c r="AD12" i="50"/>
  <c r="AC12" i="50"/>
  <c r="AD11" i="50"/>
  <c r="AC11" i="50"/>
  <c r="AD10" i="50"/>
  <c r="AC10" i="50"/>
  <c r="AD9" i="50"/>
  <c r="AC9" i="50"/>
  <c r="AD8" i="50"/>
  <c r="AC8" i="50"/>
  <c r="AD7" i="50"/>
  <c r="AC7" i="50"/>
  <c r="AD6" i="50"/>
  <c r="AC6" i="50"/>
  <c r="AD5" i="50"/>
  <c r="AC5" i="50"/>
  <c r="AD4" i="50"/>
  <c r="AC4" i="50"/>
  <c r="AD3" i="50"/>
  <c r="AC3" i="50"/>
  <c r="AD2" i="50"/>
  <c r="AC2" i="50"/>
  <c r="AD17" i="17"/>
  <c r="AE17" i="17" s="1"/>
  <c r="AC17" i="17"/>
  <c r="AD16" i="17"/>
  <c r="AC16" i="17"/>
  <c r="AD15" i="17"/>
  <c r="AC15" i="17"/>
  <c r="AD14" i="17"/>
  <c r="AE14" i="17" s="1"/>
  <c r="AC14" i="17"/>
  <c r="AD13" i="17"/>
  <c r="AE13" i="17" s="1"/>
  <c r="AC13" i="17"/>
  <c r="AD12" i="17"/>
  <c r="AC12" i="17"/>
  <c r="AD11" i="17"/>
  <c r="AC11" i="17"/>
  <c r="AD10" i="17"/>
  <c r="AE10" i="17" s="1"/>
  <c r="AC10" i="17"/>
  <c r="AD9" i="17"/>
  <c r="AC9" i="17"/>
  <c r="AD8" i="17"/>
  <c r="AC8" i="17"/>
  <c r="AD7" i="17"/>
  <c r="AC7" i="17"/>
  <c r="AD6" i="17"/>
  <c r="AE6" i="17" s="1"/>
  <c r="AC6" i="17"/>
  <c r="AD5" i="17"/>
  <c r="AC5" i="17"/>
  <c r="AD4" i="17"/>
  <c r="AC4" i="17"/>
  <c r="AD3" i="17"/>
  <c r="AC3" i="17"/>
  <c r="AD2" i="17"/>
  <c r="AE2" i="17" s="1"/>
  <c r="AC2" i="17"/>
  <c r="AD20" i="68"/>
  <c r="AC20" i="68"/>
  <c r="AD17" i="68"/>
  <c r="AE17" i="68" s="1"/>
  <c r="AC17" i="68"/>
  <c r="AD16" i="68"/>
  <c r="AE16" i="68" s="1"/>
  <c r="AC16" i="68"/>
  <c r="AD15" i="68"/>
  <c r="AC15" i="68"/>
  <c r="AF15" i="68" s="1"/>
  <c r="AD14" i="68"/>
  <c r="AE14" i="68" s="1"/>
  <c r="AC14" i="68"/>
  <c r="AD13" i="68"/>
  <c r="AE13" i="68" s="1"/>
  <c r="AC13" i="68"/>
  <c r="AD12" i="68"/>
  <c r="AC12" i="68"/>
  <c r="AF12" i="68" s="1"/>
  <c r="AD11" i="68"/>
  <c r="AC11" i="68"/>
  <c r="AD10" i="68"/>
  <c r="AE10" i="68" s="1"/>
  <c r="AC10" i="68"/>
  <c r="AD9" i="68"/>
  <c r="AC9" i="68"/>
  <c r="AD8" i="68"/>
  <c r="AC8" i="68"/>
  <c r="AC28" i="68" s="1"/>
  <c r="AD7" i="68"/>
  <c r="AC7" i="68"/>
  <c r="AD6" i="68"/>
  <c r="AE6" i="68" s="1"/>
  <c r="AC6" i="68"/>
  <c r="AD5" i="68"/>
  <c r="AC5" i="68"/>
  <c r="AF5" i="68" s="1"/>
  <c r="AD4" i="68"/>
  <c r="AC4" i="68"/>
  <c r="AC27" i="68" s="1"/>
  <c r="AD3" i="68"/>
  <c r="AC3" i="68"/>
  <c r="AD2" i="68"/>
  <c r="AC2" i="68"/>
  <c r="AA20" i="66"/>
  <c r="Z20" i="66"/>
  <c r="Y20" i="66"/>
  <c r="X20" i="66"/>
  <c r="W20" i="66"/>
  <c r="V20" i="66"/>
  <c r="U20" i="66"/>
  <c r="T20" i="66"/>
  <c r="S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AD17" i="42"/>
  <c r="AC17" i="42"/>
  <c r="AD16" i="42"/>
  <c r="AC16" i="42"/>
  <c r="AD15" i="42"/>
  <c r="AC15" i="42"/>
  <c r="AD14" i="42"/>
  <c r="AC14" i="42"/>
  <c r="AD13" i="42"/>
  <c r="AC13" i="42"/>
  <c r="AD12" i="42"/>
  <c r="AC12" i="42"/>
  <c r="AC22" i="42" s="1"/>
  <c r="AD11" i="42"/>
  <c r="AC11" i="42"/>
  <c r="AD10" i="42"/>
  <c r="AC10" i="42"/>
  <c r="AD9" i="42"/>
  <c r="AC9" i="42"/>
  <c r="AD8" i="42"/>
  <c r="AC8" i="42"/>
  <c r="AD7" i="42"/>
  <c r="AC7" i="42"/>
  <c r="AD6" i="42"/>
  <c r="AC6" i="42"/>
  <c r="AD5" i="42"/>
  <c r="AC5" i="42"/>
  <c r="AD4" i="42"/>
  <c r="AC4" i="42"/>
  <c r="AD3" i="42"/>
  <c r="AC3" i="42"/>
  <c r="AD2" i="42"/>
  <c r="AC2" i="42"/>
  <c r="AD17" i="66"/>
  <c r="AC17" i="66"/>
  <c r="AD16" i="66"/>
  <c r="AC16" i="66"/>
  <c r="AD15" i="66"/>
  <c r="AC15" i="66"/>
  <c r="AD14" i="66"/>
  <c r="AC14" i="66"/>
  <c r="AD13" i="66"/>
  <c r="AC13" i="66"/>
  <c r="AD12" i="66"/>
  <c r="AD22" i="66" s="1"/>
  <c r="AC12" i="66"/>
  <c r="AD11" i="66"/>
  <c r="AC11" i="66"/>
  <c r="AD10" i="66"/>
  <c r="AC10" i="66"/>
  <c r="AD9" i="66"/>
  <c r="AC9" i="66"/>
  <c r="AD8" i="66"/>
  <c r="AC8" i="66"/>
  <c r="AD7" i="66"/>
  <c r="AC7" i="66"/>
  <c r="AD6" i="66"/>
  <c r="AC6" i="66"/>
  <c r="AD5" i="66"/>
  <c r="AC5" i="66"/>
  <c r="AC22" i="66" s="1"/>
  <c r="AD4" i="66"/>
  <c r="AC4" i="66"/>
  <c r="AD3" i="66"/>
  <c r="AC3" i="66"/>
  <c r="AD2" i="66"/>
  <c r="AC2" i="66"/>
  <c r="AD17" i="16"/>
  <c r="AC17" i="16"/>
  <c r="AD16" i="16"/>
  <c r="AC16" i="16"/>
  <c r="AD15" i="16"/>
  <c r="AC15" i="16"/>
  <c r="AD14" i="16"/>
  <c r="AC14" i="16"/>
  <c r="AD13" i="16"/>
  <c r="AC13" i="16"/>
  <c r="AD12" i="16"/>
  <c r="AC12" i="16"/>
  <c r="AD11" i="16"/>
  <c r="AC11" i="16"/>
  <c r="AD10" i="16"/>
  <c r="AC10" i="16"/>
  <c r="AD9" i="16"/>
  <c r="AD23" i="16" s="1"/>
  <c r="AC9" i="16"/>
  <c r="AD8" i="16"/>
  <c r="AC8" i="16"/>
  <c r="AD7" i="16"/>
  <c r="AC7" i="16"/>
  <c r="AD6" i="16"/>
  <c r="AC6" i="16"/>
  <c r="AD5" i="16"/>
  <c r="AC5" i="16"/>
  <c r="AD4" i="16"/>
  <c r="AC4" i="16"/>
  <c r="AD3" i="16"/>
  <c r="AC3" i="16"/>
  <c r="AD2" i="16"/>
  <c r="AC2" i="16"/>
  <c r="AD17" i="12"/>
  <c r="AC17" i="12"/>
  <c r="AD16" i="12"/>
  <c r="AC16" i="12"/>
  <c r="AD15" i="12"/>
  <c r="AC15" i="12"/>
  <c r="AD14" i="12"/>
  <c r="AC14" i="12"/>
  <c r="AD13" i="12"/>
  <c r="AC13" i="12"/>
  <c r="AD12" i="12"/>
  <c r="AC12" i="12"/>
  <c r="AC22" i="12" s="1"/>
  <c r="AD11" i="12"/>
  <c r="AC11" i="12"/>
  <c r="AD10" i="12"/>
  <c r="AC10" i="12"/>
  <c r="AD9" i="12"/>
  <c r="AC9" i="12"/>
  <c r="AD8" i="12"/>
  <c r="AC8" i="12"/>
  <c r="AD7" i="12"/>
  <c r="AC7" i="12"/>
  <c r="AD6" i="12"/>
  <c r="AC6" i="12"/>
  <c r="AD5" i="12"/>
  <c r="AC5" i="12"/>
  <c r="AD4" i="12"/>
  <c r="AC4" i="12"/>
  <c r="AD3" i="12"/>
  <c r="AC3" i="12"/>
  <c r="AD2" i="12"/>
  <c r="AC2" i="12"/>
  <c r="AD17" i="13"/>
  <c r="AC17" i="13"/>
  <c r="AD16" i="13"/>
  <c r="AC16" i="13"/>
  <c r="AD15" i="13"/>
  <c r="AC15" i="13"/>
  <c r="AD14" i="13"/>
  <c r="AC14" i="13"/>
  <c r="AD13" i="13"/>
  <c r="AC13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D5" i="13"/>
  <c r="AC5" i="13"/>
  <c r="AD4" i="13"/>
  <c r="AC4" i="13"/>
  <c r="AD3" i="13"/>
  <c r="AC3" i="13"/>
  <c r="AD2" i="13"/>
  <c r="AC2" i="13"/>
  <c r="AD17" i="26"/>
  <c r="AC17" i="26"/>
  <c r="AD16" i="26"/>
  <c r="AC16" i="26"/>
  <c r="AD15" i="26"/>
  <c r="AC15" i="26"/>
  <c r="AD14" i="26"/>
  <c r="AC14" i="26"/>
  <c r="AD13" i="26"/>
  <c r="AC13" i="26"/>
  <c r="AD12" i="26"/>
  <c r="AD22" i="26" s="1"/>
  <c r="AC12" i="26"/>
  <c r="AD11" i="26"/>
  <c r="AC11" i="26"/>
  <c r="AD10" i="26"/>
  <c r="AC10" i="26"/>
  <c r="AD9" i="26"/>
  <c r="AC9" i="26"/>
  <c r="AD8" i="26"/>
  <c r="AC8" i="26"/>
  <c r="AD7" i="26"/>
  <c r="AC7" i="26"/>
  <c r="AD6" i="26"/>
  <c r="AC6" i="26"/>
  <c r="AD5" i="26"/>
  <c r="AC5" i="26"/>
  <c r="AD4" i="26"/>
  <c r="AC4" i="26"/>
  <c r="AD3" i="26"/>
  <c r="AC3" i="26"/>
  <c r="AD2" i="26"/>
  <c r="AC2" i="26"/>
  <c r="AC22" i="25"/>
  <c r="AD17" i="25"/>
  <c r="AC17" i="25"/>
  <c r="AD16" i="25"/>
  <c r="AC16" i="25"/>
  <c r="AD15" i="25"/>
  <c r="AD23" i="25" s="1"/>
  <c r="AC15" i="25"/>
  <c r="AD14" i="25"/>
  <c r="AC14" i="25"/>
  <c r="AD13" i="25"/>
  <c r="AC13" i="25"/>
  <c r="AD12" i="25"/>
  <c r="AC12" i="25"/>
  <c r="AD11" i="25"/>
  <c r="AC11" i="25"/>
  <c r="AD10" i="25"/>
  <c r="AC10" i="25"/>
  <c r="AD9" i="25"/>
  <c r="AC9" i="25"/>
  <c r="AC23" i="25" s="1"/>
  <c r="AD8" i="25"/>
  <c r="AC8" i="25"/>
  <c r="AD7" i="25"/>
  <c r="AC7" i="25"/>
  <c r="AD6" i="25"/>
  <c r="AC6" i="25"/>
  <c r="AD5" i="25"/>
  <c r="AC5" i="25"/>
  <c r="AD4" i="25"/>
  <c r="AC4" i="25"/>
  <c r="AD3" i="25"/>
  <c r="AC3" i="25"/>
  <c r="AD2" i="25"/>
  <c r="AC2" i="25"/>
  <c r="AD17" i="11"/>
  <c r="AC17" i="11"/>
  <c r="AD16" i="11"/>
  <c r="AC16" i="11"/>
  <c r="AD15" i="11"/>
  <c r="AC15" i="11"/>
  <c r="AD14" i="11"/>
  <c r="AC14" i="11"/>
  <c r="AD13" i="11"/>
  <c r="AC13" i="11"/>
  <c r="AD12" i="11"/>
  <c r="AC12" i="11"/>
  <c r="AC22" i="11" s="1"/>
  <c r="AD11" i="11"/>
  <c r="AC11" i="11"/>
  <c r="AD10" i="11"/>
  <c r="AC10" i="11"/>
  <c r="AD9" i="11"/>
  <c r="AD23" i="11" s="1"/>
  <c r="AC9" i="11"/>
  <c r="AD8" i="11"/>
  <c r="AC8" i="11"/>
  <c r="AD7" i="11"/>
  <c r="AC7" i="11"/>
  <c r="AD6" i="11"/>
  <c r="AC6" i="11"/>
  <c r="AD5" i="11"/>
  <c r="AC5" i="11"/>
  <c r="AD4" i="11"/>
  <c r="AC4" i="11"/>
  <c r="AD3" i="11"/>
  <c r="AC3" i="11"/>
  <c r="AD2" i="11"/>
  <c r="AC2" i="11"/>
  <c r="AD17" i="19"/>
  <c r="AC17" i="19"/>
  <c r="AD16" i="19"/>
  <c r="AC16" i="19"/>
  <c r="AD15" i="19"/>
  <c r="AC15" i="19"/>
  <c r="AD14" i="19"/>
  <c r="AC14" i="19"/>
  <c r="AD13" i="19"/>
  <c r="AC13" i="19"/>
  <c r="AD12" i="19"/>
  <c r="AC12" i="19"/>
  <c r="AC22" i="19" s="1"/>
  <c r="AD11" i="19"/>
  <c r="AC11" i="19"/>
  <c r="AD10" i="19"/>
  <c r="AC10" i="19"/>
  <c r="AD9" i="19"/>
  <c r="AD23" i="19" s="1"/>
  <c r="AC9" i="19"/>
  <c r="AC23" i="19" s="1"/>
  <c r="AD8" i="19"/>
  <c r="AC8" i="19"/>
  <c r="AD7" i="19"/>
  <c r="AC7" i="19"/>
  <c r="AD6" i="19"/>
  <c r="AC6" i="19"/>
  <c r="AD5" i="19"/>
  <c r="AC5" i="19"/>
  <c r="AD4" i="19"/>
  <c r="AC4" i="19"/>
  <c r="AD3" i="19"/>
  <c r="AC3" i="19"/>
  <c r="AD2" i="19"/>
  <c r="AC2" i="19"/>
  <c r="AD17" i="18"/>
  <c r="AC17" i="18"/>
  <c r="AD16" i="18"/>
  <c r="AC16" i="18"/>
  <c r="AD15" i="18"/>
  <c r="AC15" i="18"/>
  <c r="AD14" i="18"/>
  <c r="AC14" i="18"/>
  <c r="AD13" i="18"/>
  <c r="AC13" i="18"/>
  <c r="AD12" i="18"/>
  <c r="AC12" i="18"/>
  <c r="AC22" i="18" s="1"/>
  <c r="AD11" i="18"/>
  <c r="AC11" i="18"/>
  <c r="AD10" i="18"/>
  <c r="AC10" i="18"/>
  <c r="AD9" i="18"/>
  <c r="AC9" i="18"/>
  <c r="AD8" i="18"/>
  <c r="AC8" i="18"/>
  <c r="AD7" i="18"/>
  <c r="AC7" i="18"/>
  <c r="AD6" i="18"/>
  <c r="AC6" i="18"/>
  <c r="AD5" i="18"/>
  <c r="AC5" i="18"/>
  <c r="AD4" i="18"/>
  <c r="AC4" i="18"/>
  <c r="AD3" i="18"/>
  <c r="AC3" i="18"/>
  <c r="AD2" i="18"/>
  <c r="AC2" i="18"/>
  <c r="AD17" i="10"/>
  <c r="AC17" i="10"/>
  <c r="AD16" i="10"/>
  <c r="AC16" i="10"/>
  <c r="AD15" i="10"/>
  <c r="AD23" i="10" s="1"/>
  <c r="AC15" i="10"/>
  <c r="AD14" i="10"/>
  <c r="AC14" i="10"/>
  <c r="AD13" i="10"/>
  <c r="AC13" i="10"/>
  <c r="AD12" i="10"/>
  <c r="AD22" i="10" s="1"/>
  <c r="AC12" i="10"/>
  <c r="AC22" i="10" s="1"/>
  <c r="AD11" i="10"/>
  <c r="AC11" i="10"/>
  <c r="AD10" i="10"/>
  <c r="AC10" i="10"/>
  <c r="AD9" i="10"/>
  <c r="AC9" i="10"/>
  <c r="AD8" i="10"/>
  <c r="AC8" i="10"/>
  <c r="AD7" i="10"/>
  <c r="AC7" i="10"/>
  <c r="AD6" i="10"/>
  <c r="AC6" i="10"/>
  <c r="AD5" i="10"/>
  <c r="AC5" i="10"/>
  <c r="AD4" i="10"/>
  <c r="AC4" i="10"/>
  <c r="AD3" i="10"/>
  <c r="AC3" i="10"/>
  <c r="AD2" i="10"/>
  <c r="AC2" i="10"/>
  <c r="AD20" i="66" l="1"/>
  <c r="AG12" i="66"/>
  <c r="AG15" i="66"/>
  <c r="AG5" i="66"/>
  <c r="AG19" i="66" s="1"/>
  <c r="AG9" i="66"/>
  <c r="AG20" i="66" s="1"/>
  <c r="AF9" i="66"/>
  <c r="AF20" i="66" s="1"/>
  <c r="AF12" i="66"/>
  <c r="AF5" i="66"/>
  <c r="AF15" i="66"/>
  <c r="AC23" i="10"/>
  <c r="AD22" i="18"/>
  <c r="AC23" i="18"/>
  <c r="AD23" i="18"/>
  <c r="AD22" i="19"/>
  <c r="AD22" i="11"/>
  <c r="AC23" i="11"/>
  <c r="AC22" i="26"/>
  <c r="AC23" i="26"/>
  <c r="AD23" i="26"/>
  <c r="AC23" i="13"/>
  <c r="AD23" i="13"/>
  <c r="AD23" i="12"/>
  <c r="AC23" i="12"/>
  <c r="AC22" i="16"/>
  <c r="AD22" i="16"/>
  <c r="AC23" i="16"/>
  <c r="AC23" i="66"/>
  <c r="AD23" i="66"/>
  <c r="AC20" i="66"/>
  <c r="AC27" i="66" s="1"/>
  <c r="AD23" i="42"/>
  <c r="AD22" i="42"/>
  <c r="AC23" i="42"/>
  <c r="AF19" i="68"/>
  <c r="AE4" i="68"/>
  <c r="AD27" i="68"/>
  <c r="AE8" i="68"/>
  <c r="AD28" i="68"/>
  <c r="AD22" i="68"/>
  <c r="AG12" i="68"/>
  <c r="AG19" i="68" s="1"/>
  <c r="AG21" i="68" s="1"/>
  <c r="AE12" i="68"/>
  <c r="AC23" i="68"/>
  <c r="AF9" i="68"/>
  <c r="AF20" i="68" s="1"/>
  <c r="AE5" i="68"/>
  <c r="AG5" i="68"/>
  <c r="AE9" i="68"/>
  <c r="AG9" i="68"/>
  <c r="AG20" i="68" s="1"/>
  <c r="AD25" i="68"/>
  <c r="F30" i="46" s="1"/>
  <c r="AE2" i="68"/>
  <c r="AC22" i="68"/>
  <c r="AE3" i="68"/>
  <c r="AE7" i="68"/>
  <c r="AE11" i="68"/>
  <c r="AG15" i="68"/>
  <c r="AE15" i="68"/>
  <c r="AD23" i="68"/>
  <c r="AE3" i="17"/>
  <c r="AE7" i="17"/>
  <c r="AE11" i="17"/>
  <c r="AE15" i="17"/>
  <c r="AE4" i="17"/>
  <c r="AE8" i="17"/>
  <c r="AD22" i="17"/>
  <c r="AE12" i="17"/>
  <c r="AE16" i="17"/>
  <c r="AC23" i="17"/>
  <c r="AE5" i="17"/>
  <c r="AD23" i="17"/>
  <c r="AE9" i="17"/>
  <c r="AC22" i="17"/>
  <c r="AD27" i="66"/>
  <c r="AD28" i="66"/>
  <c r="AC25" i="68"/>
  <c r="E30" i="46" s="1"/>
  <c r="AC26" i="68"/>
  <c r="G30" i="46" s="1"/>
  <c r="J30" i="46" s="1"/>
  <c r="AD26" i="68"/>
  <c r="H30" i="46" s="1"/>
  <c r="AD25" i="66"/>
  <c r="F28" i="46" s="1"/>
  <c r="AD26" i="66"/>
  <c r="H28" i="46" s="1"/>
  <c r="AC26" i="66"/>
  <c r="G28" i="46" s="1"/>
  <c r="J28" i="46" s="1"/>
  <c r="AD22" i="12"/>
  <c r="AC22" i="13"/>
  <c r="AD22" i="13"/>
  <c r="AD22" i="25"/>
  <c r="AD20" i="52"/>
  <c r="AD17" i="52"/>
  <c r="AC17" i="52"/>
  <c r="AD16" i="52"/>
  <c r="AE16" i="52" s="1"/>
  <c r="AC16" i="52"/>
  <c r="AD15" i="52"/>
  <c r="AC15" i="52"/>
  <c r="AF15" i="52" s="1"/>
  <c r="AD14" i="52"/>
  <c r="AE14" i="52" s="1"/>
  <c r="AC14" i="52"/>
  <c r="AD13" i="52"/>
  <c r="AC13" i="52"/>
  <c r="AD12" i="52"/>
  <c r="AC12" i="52"/>
  <c r="AF12" i="52" s="1"/>
  <c r="AD11" i="52"/>
  <c r="AE11" i="52" s="1"/>
  <c r="AC11" i="52"/>
  <c r="AD10" i="52"/>
  <c r="AE10" i="52" s="1"/>
  <c r="AC10" i="52"/>
  <c r="AD9" i="52"/>
  <c r="AC9" i="52"/>
  <c r="AD8" i="52"/>
  <c r="AC8" i="52"/>
  <c r="AD7" i="52"/>
  <c r="AE7" i="52" s="1"/>
  <c r="AC7" i="52"/>
  <c r="AD6" i="52"/>
  <c r="AE6" i="52" s="1"/>
  <c r="AC6" i="52"/>
  <c r="AD5" i="52"/>
  <c r="AC5" i="52"/>
  <c r="AF5" i="52" s="1"/>
  <c r="AD4" i="52"/>
  <c r="AC4" i="52"/>
  <c r="AD3" i="52"/>
  <c r="AE3" i="52" s="1"/>
  <c r="AC3" i="52"/>
  <c r="AD2" i="52"/>
  <c r="AE2" i="52" s="1"/>
  <c r="AC2" i="52"/>
  <c r="AD17" i="6"/>
  <c r="AC17" i="6"/>
  <c r="AD16" i="6"/>
  <c r="AC16" i="6"/>
  <c r="AD15" i="6"/>
  <c r="AC15" i="6"/>
  <c r="AD14" i="6"/>
  <c r="AC14" i="6"/>
  <c r="AD13" i="6"/>
  <c r="AC13" i="6"/>
  <c r="AD12" i="6"/>
  <c r="AC12" i="6"/>
  <c r="AD11" i="6"/>
  <c r="AC11" i="6"/>
  <c r="AD10" i="6"/>
  <c r="AC10" i="6"/>
  <c r="AD9" i="6"/>
  <c r="AD23" i="6" s="1"/>
  <c r="AC9" i="6"/>
  <c r="AC23" i="6" s="1"/>
  <c r="AD8" i="6"/>
  <c r="AC8" i="6"/>
  <c r="AD7" i="6"/>
  <c r="AC7" i="6"/>
  <c r="AD6" i="6"/>
  <c r="AC6" i="6"/>
  <c r="AD5" i="6"/>
  <c r="AC5" i="6"/>
  <c r="AC22" i="6" s="1"/>
  <c r="AD4" i="6"/>
  <c r="AC4" i="6"/>
  <c r="AD3" i="6"/>
  <c r="AC3" i="6"/>
  <c r="AD2" i="6"/>
  <c r="AC2" i="6"/>
  <c r="AD17" i="8"/>
  <c r="AC17" i="8"/>
  <c r="AD16" i="8"/>
  <c r="AC16" i="8"/>
  <c r="AD15" i="8"/>
  <c r="AC15" i="8"/>
  <c r="AD14" i="8"/>
  <c r="AC14" i="8"/>
  <c r="AD13" i="8"/>
  <c r="AC13" i="8"/>
  <c r="AD12" i="8"/>
  <c r="AC12" i="8"/>
  <c r="AD11" i="8"/>
  <c r="AC11" i="8"/>
  <c r="AD10" i="8"/>
  <c r="AC10" i="8"/>
  <c r="AD9" i="8"/>
  <c r="AD23" i="8" s="1"/>
  <c r="AC9" i="8"/>
  <c r="AD8" i="8"/>
  <c r="AC8" i="8"/>
  <c r="AD7" i="8"/>
  <c r="AC7" i="8"/>
  <c r="AD6" i="8"/>
  <c r="AC6" i="8"/>
  <c r="AD5" i="8"/>
  <c r="AC5" i="8"/>
  <c r="AD4" i="8"/>
  <c r="AC4" i="8"/>
  <c r="AD3" i="8"/>
  <c r="AC3" i="8"/>
  <c r="AD2" i="8"/>
  <c r="AC2" i="8"/>
  <c r="AD17" i="29"/>
  <c r="AC17" i="29"/>
  <c r="AD16" i="29"/>
  <c r="AC16" i="29"/>
  <c r="AD15" i="29"/>
  <c r="AC15" i="29"/>
  <c r="AD14" i="29"/>
  <c r="AC14" i="29"/>
  <c r="AD13" i="29"/>
  <c r="AC13" i="29"/>
  <c r="AD12" i="29"/>
  <c r="AC12" i="29"/>
  <c r="AC22" i="29" s="1"/>
  <c r="AD11" i="29"/>
  <c r="AC11" i="29"/>
  <c r="AD10" i="29"/>
  <c r="AC10" i="29"/>
  <c r="AD9" i="29"/>
  <c r="AD23" i="29" s="1"/>
  <c r="AC9" i="29"/>
  <c r="AC23" i="29" s="1"/>
  <c r="AD8" i="29"/>
  <c r="AC8" i="29"/>
  <c r="AD7" i="29"/>
  <c r="AC7" i="29"/>
  <c r="AD6" i="29"/>
  <c r="AC6" i="29"/>
  <c r="AD5" i="29"/>
  <c r="AC5" i="29"/>
  <c r="AD4" i="29"/>
  <c r="AC4" i="29"/>
  <c r="AD3" i="29"/>
  <c r="AC3" i="29"/>
  <c r="AD2" i="29"/>
  <c r="AC2" i="29"/>
  <c r="AA20" i="61"/>
  <c r="Z20" i="61"/>
  <c r="Y20" i="61"/>
  <c r="AD20" i="61" s="1"/>
  <c r="X20" i="61"/>
  <c r="W20" i="61"/>
  <c r="V20" i="61"/>
  <c r="U20" i="61"/>
  <c r="T20" i="61"/>
  <c r="S20" i="61"/>
  <c r="R20" i="61"/>
  <c r="Q20" i="61"/>
  <c r="P20" i="61"/>
  <c r="O20" i="61"/>
  <c r="N20" i="61"/>
  <c r="M20" i="61"/>
  <c r="L20" i="61"/>
  <c r="K20" i="61"/>
  <c r="J20" i="61"/>
  <c r="I20" i="61"/>
  <c r="H20" i="61"/>
  <c r="G20" i="61"/>
  <c r="AD17" i="61"/>
  <c r="AC17" i="61"/>
  <c r="AD16" i="61"/>
  <c r="AC16" i="61"/>
  <c r="AD15" i="61"/>
  <c r="AC15" i="61"/>
  <c r="AD14" i="61"/>
  <c r="AC14" i="61"/>
  <c r="AD13" i="61"/>
  <c r="AC13" i="61"/>
  <c r="AD12" i="61"/>
  <c r="AD22" i="61" s="1"/>
  <c r="AC12" i="61"/>
  <c r="AC22" i="61" s="1"/>
  <c r="AD11" i="61"/>
  <c r="AC11" i="61"/>
  <c r="AD10" i="61"/>
  <c r="AC10" i="61"/>
  <c r="AD9" i="61"/>
  <c r="AD23" i="61" s="1"/>
  <c r="AC9" i="61"/>
  <c r="AD8" i="61"/>
  <c r="AC8" i="61"/>
  <c r="AD7" i="61"/>
  <c r="AC7" i="61"/>
  <c r="AD6" i="61"/>
  <c r="AC6" i="61"/>
  <c r="AD5" i="61"/>
  <c r="AC5" i="61"/>
  <c r="AD4" i="61"/>
  <c r="AC4" i="61"/>
  <c r="AD3" i="61"/>
  <c r="AC3" i="61"/>
  <c r="AD2" i="61"/>
  <c r="AC2" i="61"/>
  <c r="AD17" i="22"/>
  <c r="AC17" i="22"/>
  <c r="AD16" i="22"/>
  <c r="AC16" i="22"/>
  <c r="AD15" i="22"/>
  <c r="AC15" i="22"/>
  <c r="AD14" i="22"/>
  <c r="AC14" i="22"/>
  <c r="AD13" i="22"/>
  <c r="AC13" i="22"/>
  <c r="AD12" i="22"/>
  <c r="AD22" i="22" s="1"/>
  <c r="AC12" i="22"/>
  <c r="AC22" i="22" s="1"/>
  <c r="AD11" i="22"/>
  <c r="AC11" i="22"/>
  <c r="AD10" i="22"/>
  <c r="AC10" i="22"/>
  <c r="AD9" i="22"/>
  <c r="AC9" i="22"/>
  <c r="AC23" i="22" s="1"/>
  <c r="AD8" i="22"/>
  <c r="AC8" i="22"/>
  <c r="AD7" i="22"/>
  <c r="AC7" i="22"/>
  <c r="AD6" i="22"/>
  <c r="AC6" i="22"/>
  <c r="AD5" i="22"/>
  <c r="AC5" i="22"/>
  <c r="AD4" i="22"/>
  <c r="AC4" i="22"/>
  <c r="AD3" i="22"/>
  <c r="AC3" i="22"/>
  <c r="AD2" i="22"/>
  <c r="AC2" i="22"/>
  <c r="AD17" i="38"/>
  <c r="AC17" i="38"/>
  <c r="AD16" i="38"/>
  <c r="AC16" i="38"/>
  <c r="AD15" i="38"/>
  <c r="AC15" i="38"/>
  <c r="AD14" i="38"/>
  <c r="AC14" i="38"/>
  <c r="AD13" i="38"/>
  <c r="AC13" i="38"/>
  <c r="AD12" i="38"/>
  <c r="AD22" i="38" s="1"/>
  <c r="AC12" i="38"/>
  <c r="AC22" i="38" s="1"/>
  <c r="AD11" i="38"/>
  <c r="AC11" i="38"/>
  <c r="AD10" i="38"/>
  <c r="AC10" i="38"/>
  <c r="AD9" i="38"/>
  <c r="AD23" i="38" s="1"/>
  <c r="AC9" i="38"/>
  <c r="AC23" i="38" s="1"/>
  <c r="AD8" i="38"/>
  <c r="AC8" i="38"/>
  <c r="AD7" i="38"/>
  <c r="AC7" i="38"/>
  <c r="AD6" i="38"/>
  <c r="AC6" i="38"/>
  <c r="AD5" i="38"/>
  <c r="AC5" i="38"/>
  <c r="AD4" i="38"/>
  <c r="AC4" i="38"/>
  <c r="AD3" i="38"/>
  <c r="AC3" i="38"/>
  <c r="AD2" i="38"/>
  <c r="AC2" i="38"/>
  <c r="AD17" i="21"/>
  <c r="AC17" i="21"/>
  <c r="AD16" i="21"/>
  <c r="AC16" i="21"/>
  <c r="AD15" i="21"/>
  <c r="AC15" i="21"/>
  <c r="AD14" i="21"/>
  <c r="AC14" i="21"/>
  <c r="AD13" i="21"/>
  <c r="AC13" i="21"/>
  <c r="AD12" i="21"/>
  <c r="AD22" i="21" s="1"/>
  <c r="AC12" i="21"/>
  <c r="AC22" i="21" s="1"/>
  <c r="AD11" i="21"/>
  <c r="AC11" i="21"/>
  <c r="AD10" i="21"/>
  <c r="AC10" i="21"/>
  <c r="AD9" i="21"/>
  <c r="AD23" i="21" s="1"/>
  <c r="AC9" i="21"/>
  <c r="AD8" i="21"/>
  <c r="AC8" i="21"/>
  <c r="AD7" i="21"/>
  <c r="AC7" i="21"/>
  <c r="AD6" i="21"/>
  <c r="AC6" i="21"/>
  <c r="AD5" i="21"/>
  <c r="AC5" i="21"/>
  <c r="AD4" i="21"/>
  <c r="AC4" i="21"/>
  <c r="AD3" i="21"/>
  <c r="AC3" i="21"/>
  <c r="AD2" i="21"/>
  <c r="AC2" i="21"/>
  <c r="AD17" i="59"/>
  <c r="AC17" i="59"/>
  <c r="AD16" i="59"/>
  <c r="AC16" i="59"/>
  <c r="AD15" i="59"/>
  <c r="AC15" i="59"/>
  <c r="AD14" i="59"/>
  <c r="AC14" i="59"/>
  <c r="AD13" i="59"/>
  <c r="AC13" i="59"/>
  <c r="AD12" i="59"/>
  <c r="AC12" i="59"/>
  <c r="AD11" i="59"/>
  <c r="AC11" i="59"/>
  <c r="AD10" i="59"/>
  <c r="AC10" i="59"/>
  <c r="AD9" i="59"/>
  <c r="AC9" i="59"/>
  <c r="AD8" i="59"/>
  <c r="AC8" i="59"/>
  <c r="AD7" i="59"/>
  <c r="AC7" i="59"/>
  <c r="AD6" i="59"/>
  <c r="AC6" i="59"/>
  <c r="AD5" i="59"/>
  <c r="AC5" i="59"/>
  <c r="AD4" i="59"/>
  <c r="AC4" i="59"/>
  <c r="AD3" i="59"/>
  <c r="AC3" i="59"/>
  <c r="AD2" i="59"/>
  <c r="AC2" i="59"/>
  <c r="AA20" i="59"/>
  <c r="Z20" i="59"/>
  <c r="Y20" i="59"/>
  <c r="X20" i="59"/>
  <c r="W20" i="59"/>
  <c r="V20" i="59"/>
  <c r="U20" i="59"/>
  <c r="T20" i="59"/>
  <c r="S20" i="59"/>
  <c r="R20" i="59"/>
  <c r="Q20" i="59"/>
  <c r="P20" i="59"/>
  <c r="O20" i="59"/>
  <c r="N20" i="59"/>
  <c r="M20" i="59"/>
  <c r="L20" i="59"/>
  <c r="K20" i="59"/>
  <c r="J20" i="59"/>
  <c r="I20" i="59"/>
  <c r="H20" i="59"/>
  <c r="G20" i="59"/>
  <c r="AD17" i="24"/>
  <c r="AC17" i="24"/>
  <c r="AD16" i="24"/>
  <c r="AC16" i="24"/>
  <c r="AD15" i="24"/>
  <c r="AC15" i="24"/>
  <c r="AD14" i="24"/>
  <c r="AC14" i="24"/>
  <c r="AD13" i="24"/>
  <c r="AC13" i="24"/>
  <c r="AD12" i="24"/>
  <c r="AD22" i="24" s="1"/>
  <c r="AC12" i="24"/>
  <c r="AC22" i="24" s="1"/>
  <c r="AD11" i="24"/>
  <c r="AC11" i="24"/>
  <c r="AD10" i="24"/>
  <c r="AC10" i="24"/>
  <c r="AD9" i="24"/>
  <c r="AD23" i="24" s="1"/>
  <c r="AC9" i="24"/>
  <c r="AD8" i="24"/>
  <c r="AC8" i="24"/>
  <c r="AD7" i="24"/>
  <c r="AC7" i="24"/>
  <c r="AD6" i="24"/>
  <c r="AC6" i="24"/>
  <c r="AD5" i="24"/>
  <c r="AC5" i="24"/>
  <c r="AD4" i="24"/>
  <c r="AC4" i="24"/>
  <c r="AD3" i="24"/>
  <c r="AC3" i="24"/>
  <c r="AD2" i="24"/>
  <c r="AC2" i="24"/>
  <c r="AA20" i="58"/>
  <c r="Z20" i="58"/>
  <c r="Y20" i="58"/>
  <c r="X20" i="58"/>
  <c r="W20" i="58"/>
  <c r="V20" i="58"/>
  <c r="U20" i="58"/>
  <c r="T20" i="58"/>
  <c r="S20" i="58"/>
  <c r="R20" i="58"/>
  <c r="Q20" i="58"/>
  <c r="P20" i="58"/>
  <c r="O20" i="58"/>
  <c r="N20" i="58"/>
  <c r="M20" i="58"/>
  <c r="L20" i="58"/>
  <c r="K20" i="58"/>
  <c r="J20" i="58"/>
  <c r="I20" i="58"/>
  <c r="H20" i="58"/>
  <c r="G20" i="58"/>
  <c r="AD17" i="58"/>
  <c r="AC17" i="58"/>
  <c r="AD16" i="58"/>
  <c r="AC16" i="58"/>
  <c r="AD15" i="58"/>
  <c r="AC15" i="58"/>
  <c r="AD14" i="58"/>
  <c r="AC14" i="58"/>
  <c r="AD13" i="58"/>
  <c r="AC13" i="58"/>
  <c r="AD12" i="58"/>
  <c r="AC12" i="58"/>
  <c r="AD11" i="58"/>
  <c r="AC11" i="58"/>
  <c r="AD10" i="58"/>
  <c r="AC10" i="58"/>
  <c r="AD9" i="58"/>
  <c r="AD23" i="58" s="1"/>
  <c r="AC9" i="58"/>
  <c r="AC23" i="58" s="1"/>
  <c r="AD8" i="58"/>
  <c r="AC8" i="58"/>
  <c r="AD7" i="58"/>
  <c r="AC7" i="58"/>
  <c r="AD6" i="58"/>
  <c r="AC6" i="58"/>
  <c r="AD5" i="58"/>
  <c r="AC5" i="58"/>
  <c r="AC22" i="58" s="1"/>
  <c r="AD4" i="58"/>
  <c r="AC4" i="58"/>
  <c r="AD3" i="58"/>
  <c r="AC3" i="58"/>
  <c r="AD2" i="58"/>
  <c r="AC2" i="58"/>
  <c r="AA20" i="57"/>
  <c r="Z20" i="57"/>
  <c r="Y20" i="57"/>
  <c r="X20" i="57"/>
  <c r="W20" i="57"/>
  <c r="V20" i="57"/>
  <c r="U20" i="57"/>
  <c r="T20" i="57"/>
  <c r="S20" i="57"/>
  <c r="R20" i="57"/>
  <c r="Q20" i="57"/>
  <c r="P20" i="57"/>
  <c r="O20" i="57"/>
  <c r="N20" i="57"/>
  <c r="M20" i="57"/>
  <c r="L20" i="57"/>
  <c r="K20" i="57"/>
  <c r="J20" i="57"/>
  <c r="I20" i="57"/>
  <c r="H20" i="57"/>
  <c r="G20" i="57"/>
  <c r="AD17" i="57"/>
  <c r="AC17" i="57"/>
  <c r="AD16" i="57"/>
  <c r="AC16" i="57"/>
  <c r="AD15" i="57"/>
  <c r="AC15" i="57"/>
  <c r="AD14" i="57"/>
  <c r="AC14" i="57"/>
  <c r="AD13" i="57"/>
  <c r="AC13" i="57"/>
  <c r="AD12" i="57"/>
  <c r="AC12" i="57"/>
  <c r="AC22" i="57" s="1"/>
  <c r="AD11" i="57"/>
  <c r="AC11" i="57"/>
  <c r="AD10" i="57"/>
  <c r="AC10" i="57"/>
  <c r="AD9" i="57"/>
  <c r="AC9" i="57"/>
  <c r="AC23" i="57" s="1"/>
  <c r="AD8" i="57"/>
  <c r="AC8" i="57"/>
  <c r="AD7" i="57"/>
  <c r="AC7" i="57"/>
  <c r="AD6" i="57"/>
  <c r="AC6" i="57"/>
  <c r="AD5" i="57"/>
  <c r="AC5" i="57"/>
  <c r="AD4" i="57"/>
  <c r="AC4" i="57"/>
  <c r="AD3" i="57"/>
  <c r="AC3" i="57"/>
  <c r="AD2" i="57"/>
  <c r="AC2" i="57"/>
  <c r="AD17" i="69"/>
  <c r="AC17" i="69"/>
  <c r="AD16" i="69"/>
  <c r="AC16" i="69"/>
  <c r="AD15" i="69"/>
  <c r="AC15" i="69"/>
  <c r="AD14" i="69"/>
  <c r="AC14" i="69"/>
  <c r="AD13" i="69"/>
  <c r="AC13" i="69"/>
  <c r="AD12" i="69"/>
  <c r="AC12" i="69"/>
  <c r="AD11" i="69"/>
  <c r="AC11" i="69"/>
  <c r="AD10" i="69"/>
  <c r="AC10" i="69"/>
  <c r="AD9" i="69"/>
  <c r="AD23" i="69" s="1"/>
  <c r="AC9" i="69"/>
  <c r="AD8" i="69"/>
  <c r="AC8" i="69"/>
  <c r="AD7" i="69"/>
  <c r="AC7" i="69"/>
  <c r="AD6" i="69"/>
  <c r="AC6" i="69"/>
  <c r="AD5" i="69"/>
  <c r="AC5" i="69"/>
  <c r="AD4" i="69"/>
  <c r="AC4" i="69"/>
  <c r="AD3" i="69"/>
  <c r="AC3" i="69"/>
  <c r="AD2" i="69"/>
  <c r="AC2" i="69"/>
  <c r="AD17" i="7"/>
  <c r="AC17" i="7"/>
  <c r="AD16" i="7"/>
  <c r="AC16" i="7"/>
  <c r="AD15" i="7"/>
  <c r="AC15" i="7"/>
  <c r="AD14" i="7"/>
  <c r="AC14" i="7"/>
  <c r="AD13" i="7"/>
  <c r="AC13" i="7"/>
  <c r="AD12" i="7"/>
  <c r="AC12" i="7"/>
  <c r="AC22" i="7" s="1"/>
  <c r="AD11" i="7"/>
  <c r="AC11" i="7"/>
  <c r="AD10" i="7"/>
  <c r="AC10" i="7"/>
  <c r="AD9" i="7"/>
  <c r="AC9" i="7"/>
  <c r="AD8" i="7"/>
  <c r="AC8" i="7"/>
  <c r="AD7" i="7"/>
  <c r="AC7" i="7"/>
  <c r="AD6" i="7"/>
  <c r="AC6" i="7"/>
  <c r="AD5" i="7"/>
  <c r="AC5" i="7"/>
  <c r="AD4" i="7"/>
  <c r="AC4" i="7"/>
  <c r="AD3" i="7"/>
  <c r="AC3" i="7"/>
  <c r="AD2" i="7"/>
  <c r="AC2" i="7"/>
  <c r="AD20" i="3"/>
  <c r="AD17" i="3"/>
  <c r="AC17" i="3"/>
  <c r="AD16" i="3"/>
  <c r="AC16" i="3"/>
  <c r="AD15" i="3"/>
  <c r="AC15" i="3"/>
  <c r="AD14" i="3"/>
  <c r="AC14" i="3"/>
  <c r="AD13" i="3"/>
  <c r="AC13" i="3"/>
  <c r="AD12" i="3"/>
  <c r="AC12" i="3"/>
  <c r="AC22" i="3" s="1"/>
  <c r="AD11" i="3"/>
  <c r="AC11" i="3"/>
  <c r="AD10" i="3"/>
  <c r="AC10" i="3"/>
  <c r="AD9" i="3"/>
  <c r="AC9" i="3"/>
  <c r="AD8" i="3"/>
  <c r="AD28" i="3" s="1"/>
  <c r="E21" i="41" s="1"/>
  <c r="AC8" i="3"/>
  <c r="AD7" i="3"/>
  <c r="AC7" i="3"/>
  <c r="AD6" i="3"/>
  <c r="AC6" i="3"/>
  <c r="AD5" i="3"/>
  <c r="AC5" i="3"/>
  <c r="AD4" i="3"/>
  <c r="AD27" i="3" s="1"/>
  <c r="E20" i="41" s="1"/>
  <c r="AC4" i="3"/>
  <c r="AD3" i="3"/>
  <c r="AC3" i="3"/>
  <c r="AD2" i="3"/>
  <c r="AD25" i="3" s="1"/>
  <c r="F23" i="46" s="1"/>
  <c r="AC2" i="3"/>
  <c r="AD17" i="31"/>
  <c r="AC17" i="31"/>
  <c r="AD16" i="31"/>
  <c r="AC16" i="31"/>
  <c r="AD15" i="31"/>
  <c r="AC15" i="31"/>
  <c r="AD14" i="31"/>
  <c r="AC14" i="31"/>
  <c r="AD13" i="31"/>
  <c r="AC13" i="31"/>
  <c r="AD12" i="31"/>
  <c r="AC12" i="31"/>
  <c r="AC22" i="31" s="1"/>
  <c r="AD11" i="31"/>
  <c r="AC11" i="31"/>
  <c r="AD10" i="31"/>
  <c r="AC10" i="31"/>
  <c r="AD9" i="31"/>
  <c r="AD23" i="31" s="1"/>
  <c r="AC9" i="31"/>
  <c r="AD8" i="31"/>
  <c r="AC8" i="31"/>
  <c r="AD7" i="31"/>
  <c r="AC7" i="31"/>
  <c r="AD6" i="31"/>
  <c r="AC6" i="31"/>
  <c r="AD5" i="31"/>
  <c r="AC5" i="31"/>
  <c r="AD4" i="31"/>
  <c r="AC4" i="31"/>
  <c r="AD3" i="31"/>
  <c r="AC3" i="31"/>
  <c r="AD2" i="31"/>
  <c r="AC2" i="31"/>
  <c r="AD17" i="32"/>
  <c r="AC17" i="32"/>
  <c r="AD16" i="32"/>
  <c r="AC16" i="32"/>
  <c r="AD15" i="32"/>
  <c r="AC15" i="32"/>
  <c r="AD14" i="32"/>
  <c r="AC14" i="32"/>
  <c r="AD13" i="32"/>
  <c r="AC13" i="32"/>
  <c r="AD12" i="32"/>
  <c r="AC12" i="32"/>
  <c r="AD11" i="32"/>
  <c r="AC11" i="32"/>
  <c r="AD10" i="32"/>
  <c r="AC10" i="32"/>
  <c r="AD9" i="32"/>
  <c r="AC9" i="32"/>
  <c r="AC23" i="32" s="1"/>
  <c r="AD8" i="32"/>
  <c r="AC8" i="32"/>
  <c r="AD7" i="32"/>
  <c r="AC7" i="32"/>
  <c r="AD6" i="32"/>
  <c r="AC6" i="32"/>
  <c r="AD5" i="32"/>
  <c r="AC5" i="32"/>
  <c r="AD4" i="32"/>
  <c r="AC4" i="32"/>
  <c r="AD3" i="32"/>
  <c r="AC3" i="32"/>
  <c r="AD2" i="32"/>
  <c r="AC2" i="32"/>
  <c r="AD17" i="64"/>
  <c r="AC17" i="64"/>
  <c r="AD16" i="64"/>
  <c r="AC16" i="64"/>
  <c r="AD15" i="64"/>
  <c r="AC15" i="64"/>
  <c r="AD14" i="64"/>
  <c r="AC14" i="64"/>
  <c r="AD13" i="64"/>
  <c r="AC13" i="64"/>
  <c r="AD12" i="64"/>
  <c r="AC12" i="64"/>
  <c r="AC22" i="64" s="1"/>
  <c r="AD11" i="64"/>
  <c r="AC11" i="64"/>
  <c r="AD10" i="64"/>
  <c r="AC10" i="64"/>
  <c r="AD9" i="64"/>
  <c r="AD23" i="64" s="1"/>
  <c r="AC9" i="64"/>
  <c r="AD8" i="64"/>
  <c r="AC8" i="64"/>
  <c r="AD7" i="64"/>
  <c r="AC7" i="64"/>
  <c r="AD6" i="64"/>
  <c r="AC6" i="64"/>
  <c r="AD5" i="64"/>
  <c r="AC5" i="64"/>
  <c r="AD4" i="64"/>
  <c r="AC4" i="64"/>
  <c r="AD3" i="64"/>
  <c r="AC3" i="64"/>
  <c r="AD2" i="64"/>
  <c r="AC2" i="64"/>
  <c r="AD17" i="27"/>
  <c r="AC17" i="27"/>
  <c r="AD16" i="27"/>
  <c r="AC16" i="27"/>
  <c r="AD15" i="27"/>
  <c r="AC15" i="27"/>
  <c r="AD14" i="27"/>
  <c r="AC14" i="27"/>
  <c r="AD13" i="27"/>
  <c r="AC13" i="27"/>
  <c r="AD12" i="27"/>
  <c r="AD22" i="27" s="1"/>
  <c r="AC12" i="27"/>
  <c r="AC22" i="27" s="1"/>
  <c r="AD11" i="27"/>
  <c r="AC11" i="27"/>
  <c r="AD10" i="27"/>
  <c r="AC10" i="27"/>
  <c r="AD9" i="27"/>
  <c r="AC9" i="27"/>
  <c r="AD8" i="27"/>
  <c r="AC8" i="27"/>
  <c r="AD7" i="27"/>
  <c r="AC7" i="27"/>
  <c r="AD6" i="27"/>
  <c r="AC6" i="27"/>
  <c r="AD5" i="27"/>
  <c r="AC5" i="27"/>
  <c r="AD4" i="27"/>
  <c r="AC4" i="27"/>
  <c r="AD3" i="27"/>
  <c r="AC3" i="27"/>
  <c r="AD2" i="27"/>
  <c r="AC2" i="27"/>
  <c r="H20" i="56"/>
  <c r="I20" i="56"/>
  <c r="J20" i="56"/>
  <c r="K20" i="56"/>
  <c r="L20" i="56"/>
  <c r="M20" i="56"/>
  <c r="N20" i="56"/>
  <c r="O20" i="56"/>
  <c r="P20" i="56"/>
  <c r="Q20" i="56"/>
  <c r="R20" i="56"/>
  <c r="S20" i="56"/>
  <c r="T20" i="56"/>
  <c r="U20" i="56"/>
  <c r="V20" i="56"/>
  <c r="W20" i="56"/>
  <c r="AC20" i="56" s="1"/>
  <c r="X20" i="56"/>
  <c r="Y20" i="56"/>
  <c r="AD20" i="56" s="1"/>
  <c r="Z20" i="56"/>
  <c r="AA20" i="56"/>
  <c r="G20" i="56"/>
  <c r="AD17" i="56"/>
  <c r="AC17" i="56"/>
  <c r="AD16" i="56"/>
  <c r="AC16" i="56"/>
  <c r="AD15" i="56"/>
  <c r="AC15" i="56"/>
  <c r="AD14" i="56"/>
  <c r="AC14" i="56"/>
  <c r="AD13" i="56"/>
  <c r="AC13" i="56"/>
  <c r="AD12" i="56"/>
  <c r="AC12" i="56"/>
  <c r="AD11" i="56"/>
  <c r="AC11" i="56"/>
  <c r="AD10" i="56"/>
  <c r="AC10" i="56"/>
  <c r="AD9" i="56"/>
  <c r="AC9" i="56"/>
  <c r="AD8" i="56"/>
  <c r="AD28" i="56" s="1"/>
  <c r="AC8" i="56"/>
  <c r="AC28" i="56" s="1"/>
  <c r="AD7" i="56"/>
  <c r="AC7" i="56"/>
  <c r="AD6" i="56"/>
  <c r="AC6" i="56"/>
  <c r="AD5" i="56"/>
  <c r="AC5" i="56"/>
  <c r="AC22" i="56" s="1"/>
  <c r="AD4" i="56"/>
  <c r="AD27" i="56" s="1"/>
  <c r="AC4" i="56"/>
  <c r="AC27" i="56" s="1"/>
  <c r="AD3" i="56"/>
  <c r="AC3" i="56"/>
  <c r="AD2" i="56"/>
  <c r="AC2" i="56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D23" i="2" s="1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AD2" i="2"/>
  <c r="AC2" i="2"/>
  <c r="AD17" i="15"/>
  <c r="AC17" i="15"/>
  <c r="AD16" i="15"/>
  <c r="AC16" i="15"/>
  <c r="AD15" i="15"/>
  <c r="AC15" i="15"/>
  <c r="AD14" i="15"/>
  <c r="AC14" i="15"/>
  <c r="AD13" i="15"/>
  <c r="AC13" i="15"/>
  <c r="AD12" i="15"/>
  <c r="AC12" i="15"/>
  <c r="AD11" i="15"/>
  <c r="AC11" i="15"/>
  <c r="AD10" i="15"/>
  <c r="AC10" i="15"/>
  <c r="AD9" i="15"/>
  <c r="AC9" i="15"/>
  <c r="AD8" i="15"/>
  <c r="AC8" i="15"/>
  <c r="AD7" i="15"/>
  <c r="AC7" i="15"/>
  <c r="AD6" i="15"/>
  <c r="AC6" i="15"/>
  <c r="AD5" i="15"/>
  <c r="AC5" i="15"/>
  <c r="AC22" i="15" s="1"/>
  <c r="AD4" i="15"/>
  <c r="AC4" i="15"/>
  <c r="AD3" i="15"/>
  <c r="AC3" i="15"/>
  <c r="AD2" i="15"/>
  <c r="AC2" i="15"/>
  <c r="AD17" i="43"/>
  <c r="AE17" i="43" s="1"/>
  <c r="AC17" i="43"/>
  <c r="AD16" i="43"/>
  <c r="AE16" i="43" s="1"/>
  <c r="AC16" i="43"/>
  <c r="AD15" i="43"/>
  <c r="AC15" i="43"/>
  <c r="AD14" i="43"/>
  <c r="AE14" i="43" s="1"/>
  <c r="AC14" i="43"/>
  <c r="AD13" i="43"/>
  <c r="AE13" i="43" s="1"/>
  <c r="AC13" i="43"/>
  <c r="AD12" i="43"/>
  <c r="AC12" i="43"/>
  <c r="AD11" i="43"/>
  <c r="AC11" i="43"/>
  <c r="AD10" i="43"/>
  <c r="AE10" i="43" s="1"/>
  <c r="AC10" i="43"/>
  <c r="AD9" i="43"/>
  <c r="AC9" i="43"/>
  <c r="AD8" i="43"/>
  <c r="AC8" i="43"/>
  <c r="AD7" i="43"/>
  <c r="AC7" i="43"/>
  <c r="AD6" i="43"/>
  <c r="AE6" i="43" s="1"/>
  <c r="AC6" i="43"/>
  <c r="AD5" i="43"/>
  <c r="AC5" i="43"/>
  <c r="AD4" i="43"/>
  <c r="AC4" i="43"/>
  <c r="AD3" i="43"/>
  <c r="AC3" i="43"/>
  <c r="AD2" i="43"/>
  <c r="AE2" i="43" s="1"/>
  <c r="AC2" i="43"/>
  <c r="AD17" i="37"/>
  <c r="AC17" i="37"/>
  <c r="AD16" i="37"/>
  <c r="AC16" i="37"/>
  <c r="AD15" i="37"/>
  <c r="AC15" i="37"/>
  <c r="AD14" i="37"/>
  <c r="AC14" i="37"/>
  <c r="AD13" i="37"/>
  <c r="AC13" i="37"/>
  <c r="AD12" i="37"/>
  <c r="AC12" i="37"/>
  <c r="AD11" i="37"/>
  <c r="AC11" i="37"/>
  <c r="AD10" i="37"/>
  <c r="AC10" i="37"/>
  <c r="AD9" i="37"/>
  <c r="AC9" i="37"/>
  <c r="AD8" i="37"/>
  <c r="AC8" i="37"/>
  <c r="AD7" i="37"/>
  <c r="AC7" i="37"/>
  <c r="AD6" i="37"/>
  <c r="AC6" i="37"/>
  <c r="AD5" i="37"/>
  <c r="AC5" i="37"/>
  <c r="AD4" i="37"/>
  <c r="AC4" i="37"/>
  <c r="AD3" i="37"/>
  <c r="AC3" i="37"/>
  <c r="AD2" i="37"/>
  <c r="AC2" i="37"/>
  <c r="AD17" i="5"/>
  <c r="AC17" i="5"/>
  <c r="AD16" i="5"/>
  <c r="AC16" i="5"/>
  <c r="AD15" i="5"/>
  <c r="AC15" i="5"/>
  <c r="AD14" i="5"/>
  <c r="AC14" i="5"/>
  <c r="AD13" i="5"/>
  <c r="AC13" i="5"/>
  <c r="AD12" i="5"/>
  <c r="AC12" i="5"/>
  <c r="AD11" i="5"/>
  <c r="AC11" i="5"/>
  <c r="AD10" i="5"/>
  <c r="AC10" i="5"/>
  <c r="AD9" i="5"/>
  <c r="AC9" i="5"/>
  <c r="AD8" i="5"/>
  <c r="AC8" i="5"/>
  <c r="AD7" i="5"/>
  <c r="AC7" i="5"/>
  <c r="AD6" i="5"/>
  <c r="AC6" i="5"/>
  <c r="AD5" i="5"/>
  <c r="AC5" i="5"/>
  <c r="AD4" i="5"/>
  <c r="AC4" i="5"/>
  <c r="AD3" i="5"/>
  <c r="AC3" i="5"/>
  <c r="AD2" i="5"/>
  <c r="AC2" i="5"/>
  <c r="AD17" i="65"/>
  <c r="AC17" i="65"/>
  <c r="AD16" i="65"/>
  <c r="AC16" i="65"/>
  <c r="AD15" i="65"/>
  <c r="AC15" i="65"/>
  <c r="AD14" i="65"/>
  <c r="AC14" i="65"/>
  <c r="AD13" i="65"/>
  <c r="AC13" i="65"/>
  <c r="AD12" i="65"/>
  <c r="AC12" i="65"/>
  <c r="AD11" i="65"/>
  <c r="AC11" i="65"/>
  <c r="AD10" i="65"/>
  <c r="AC10" i="65"/>
  <c r="AD9" i="65"/>
  <c r="AC9" i="65"/>
  <c r="AD8" i="65"/>
  <c r="AC8" i="65"/>
  <c r="AD7" i="65"/>
  <c r="AC7" i="65"/>
  <c r="AD6" i="65"/>
  <c r="AC6" i="65"/>
  <c r="AD5" i="65"/>
  <c r="AC5" i="65"/>
  <c r="AD4" i="65"/>
  <c r="AC4" i="65"/>
  <c r="AD3" i="65"/>
  <c r="AC3" i="65"/>
  <c r="AD2" i="65"/>
  <c r="AC2" i="65"/>
  <c r="H20" i="30"/>
  <c r="I20" i="30"/>
  <c r="J20" i="30"/>
  <c r="K20" i="30"/>
  <c r="L20" i="30"/>
  <c r="M20" i="30"/>
  <c r="N20" i="30"/>
  <c r="O20" i="30"/>
  <c r="P20" i="30"/>
  <c r="Q20" i="30"/>
  <c r="R20" i="30"/>
  <c r="S20" i="30"/>
  <c r="T20" i="30"/>
  <c r="U20" i="30"/>
  <c r="V20" i="30"/>
  <c r="W20" i="30"/>
  <c r="X20" i="30"/>
  <c r="Y20" i="30"/>
  <c r="Z20" i="30"/>
  <c r="AA20" i="30"/>
  <c r="G20" i="30"/>
  <c r="AG12" i="69" l="1"/>
  <c r="AG15" i="69"/>
  <c r="AG5" i="69"/>
  <c r="AG9" i="69"/>
  <c r="AG20" i="69" s="1"/>
  <c r="AD20" i="59"/>
  <c r="AD28" i="59" s="1"/>
  <c r="AG15" i="59"/>
  <c r="AG9" i="59"/>
  <c r="AG20" i="59" s="1"/>
  <c r="AG12" i="59"/>
  <c r="AG5" i="59"/>
  <c r="AC25" i="66"/>
  <c r="E28" i="46" s="1"/>
  <c r="AF19" i="66"/>
  <c r="AF21" i="66" s="1"/>
  <c r="AF15" i="58"/>
  <c r="AF9" i="58"/>
  <c r="AF20" i="58" s="1"/>
  <c r="AF12" i="58"/>
  <c r="AF5" i="58"/>
  <c r="AC28" i="66"/>
  <c r="AC20" i="57"/>
  <c r="AF12" i="57"/>
  <c r="AF9" i="57"/>
  <c r="AF20" i="57" s="1"/>
  <c r="AF15" i="57"/>
  <c r="AF5" i="57"/>
  <c r="AC20" i="58"/>
  <c r="AG9" i="58"/>
  <c r="AG20" i="58" s="1"/>
  <c r="AG12" i="58"/>
  <c r="AG15" i="58"/>
  <c r="AG5" i="58"/>
  <c r="AG21" i="66"/>
  <c r="AF15" i="61"/>
  <c r="AF5" i="61"/>
  <c r="AF12" i="61"/>
  <c r="AF9" i="61"/>
  <c r="AF20" i="61" s="1"/>
  <c r="AF5" i="69"/>
  <c r="AF12" i="69"/>
  <c r="AF15" i="69"/>
  <c r="AF9" i="69"/>
  <c r="AF15" i="59"/>
  <c r="AF5" i="59"/>
  <c r="AF9" i="59"/>
  <c r="AF20" i="59" s="1"/>
  <c r="AF12" i="59"/>
  <c r="AG9" i="57"/>
  <c r="AG20" i="57" s="1"/>
  <c r="AG12" i="57"/>
  <c r="AG15" i="57"/>
  <c r="AG5" i="57"/>
  <c r="AD20" i="57"/>
  <c r="AG15" i="61"/>
  <c r="AG5" i="61"/>
  <c r="AG12" i="61"/>
  <c r="AG19" i="61" s="1"/>
  <c r="AG9" i="61"/>
  <c r="AG20" i="61" s="1"/>
  <c r="AE4" i="43"/>
  <c r="AE8" i="43"/>
  <c r="AE12" i="43"/>
  <c r="AE9" i="43"/>
  <c r="AE5" i="43"/>
  <c r="AE3" i="43"/>
  <c r="AE7" i="43"/>
  <c r="AE11" i="43"/>
  <c r="AE15" i="43"/>
  <c r="AD22" i="15"/>
  <c r="AC23" i="15"/>
  <c r="AD23" i="15"/>
  <c r="AD22" i="2"/>
  <c r="AC23" i="2"/>
  <c r="AC22" i="2"/>
  <c r="AC23" i="27"/>
  <c r="AD23" i="27"/>
  <c r="AD22" i="64"/>
  <c r="AC23" i="64"/>
  <c r="AD23" i="32"/>
  <c r="AC22" i="32"/>
  <c r="AD22" i="31"/>
  <c r="AC23" i="31"/>
  <c r="AC23" i="3"/>
  <c r="AD23" i="3"/>
  <c r="AD26" i="3"/>
  <c r="H23" i="46" s="1"/>
  <c r="AD23" i="7"/>
  <c r="AD22" i="7"/>
  <c r="AC23" i="7"/>
  <c r="AC23" i="69"/>
  <c r="AC22" i="69"/>
  <c r="AD22" i="69"/>
  <c r="AD23" i="57"/>
  <c r="AD25" i="57"/>
  <c r="F56" i="46" s="1"/>
  <c r="AD22" i="58"/>
  <c r="AC23" i="24"/>
  <c r="AC23" i="59"/>
  <c r="AC22" i="59"/>
  <c r="AD22" i="59"/>
  <c r="AD23" i="59"/>
  <c r="AC20" i="59"/>
  <c r="AC23" i="21"/>
  <c r="AD23" i="22"/>
  <c r="AC23" i="61"/>
  <c r="AD22" i="29"/>
  <c r="AD22" i="8"/>
  <c r="AC22" i="8"/>
  <c r="AC23" i="8"/>
  <c r="AD22" i="6"/>
  <c r="AE4" i="52"/>
  <c r="AD27" i="52"/>
  <c r="AE8" i="52"/>
  <c r="AD28" i="52"/>
  <c r="AD22" i="52"/>
  <c r="AE12" i="52"/>
  <c r="AG12" i="52"/>
  <c r="AG19" i="52" s="1"/>
  <c r="AG21" i="52" s="1"/>
  <c r="AC23" i="52"/>
  <c r="AF9" i="52"/>
  <c r="AF20" i="52" s="1"/>
  <c r="AG5" i="52"/>
  <c r="AE5" i="52"/>
  <c r="AD23" i="52"/>
  <c r="AG9" i="52"/>
  <c r="AG20" i="52" s="1"/>
  <c r="AE9" i="52"/>
  <c r="AE13" i="52"/>
  <c r="AE17" i="52"/>
  <c r="AC22" i="52"/>
  <c r="AG15" i="52"/>
  <c r="AE15" i="52"/>
  <c r="AF19" i="52"/>
  <c r="AF21" i="52" s="1"/>
  <c r="I30" i="46"/>
  <c r="AF21" i="68"/>
  <c r="AD22" i="56"/>
  <c r="AC23" i="56"/>
  <c r="AD23" i="56"/>
  <c r="I28" i="46"/>
  <c r="AD27" i="59"/>
  <c r="AC28" i="59"/>
  <c r="AC27" i="59"/>
  <c r="AC25" i="57"/>
  <c r="E56" i="46" s="1"/>
  <c r="AC28" i="57"/>
  <c r="AC27" i="57"/>
  <c r="AC20" i="69"/>
  <c r="AC25" i="59"/>
  <c r="E61" i="46" s="1"/>
  <c r="AD27" i="57"/>
  <c r="AD28" i="57"/>
  <c r="AC26" i="58"/>
  <c r="G57" i="46" s="1"/>
  <c r="J57" i="46" s="1"/>
  <c r="AC25" i="58"/>
  <c r="E57" i="46" s="1"/>
  <c r="AC27" i="58"/>
  <c r="AC28" i="58"/>
  <c r="AC26" i="59"/>
  <c r="G61" i="46" s="1"/>
  <c r="J61" i="46" s="1"/>
  <c r="AD20" i="69"/>
  <c r="AD20" i="58"/>
  <c r="AD27" i="61"/>
  <c r="AD28" i="61"/>
  <c r="AC20" i="61"/>
  <c r="AC26" i="61" s="1"/>
  <c r="G42" i="46" s="1"/>
  <c r="J42" i="46" s="1"/>
  <c r="AD25" i="52"/>
  <c r="F43" i="46" s="1"/>
  <c r="AD26" i="52"/>
  <c r="H43" i="46" s="1"/>
  <c r="AC20" i="52"/>
  <c r="AC26" i="52" s="1"/>
  <c r="G43" i="46" s="1"/>
  <c r="J43" i="46" s="1"/>
  <c r="AD26" i="61"/>
  <c r="H42" i="46" s="1"/>
  <c r="AD25" i="61"/>
  <c r="F42" i="46" s="1"/>
  <c r="AC25" i="61"/>
  <c r="E42" i="46" s="1"/>
  <c r="AC26" i="57"/>
  <c r="G56" i="46" s="1"/>
  <c r="J56" i="46" s="1"/>
  <c r="AD26" i="57"/>
  <c r="H56" i="46" s="1"/>
  <c r="AD22" i="57"/>
  <c r="AC25" i="69"/>
  <c r="E59" i="46" s="1"/>
  <c r="AC26" i="69"/>
  <c r="G59" i="46" s="1"/>
  <c r="J59" i="46" s="1"/>
  <c r="AD22" i="3"/>
  <c r="AD22" i="32"/>
  <c r="AD25" i="56"/>
  <c r="F21" i="46" s="1"/>
  <c r="AC25" i="56"/>
  <c r="E21" i="46" s="1"/>
  <c r="AC26" i="56"/>
  <c r="G21" i="46" s="1"/>
  <c r="J21" i="46" s="1"/>
  <c r="AD26" i="56"/>
  <c r="H21" i="46" s="1"/>
  <c r="AD26" i="59" l="1"/>
  <c r="H61" i="46" s="1"/>
  <c r="AG21" i="61"/>
  <c r="AF19" i="59"/>
  <c r="AF21" i="59" s="1"/>
  <c r="AF19" i="61"/>
  <c r="AF21" i="61" s="1"/>
  <c r="AF19" i="58"/>
  <c r="AF21" i="58" s="1"/>
  <c r="AD25" i="59"/>
  <c r="F61" i="46" s="1"/>
  <c r="AF20" i="69"/>
  <c r="AG19" i="58"/>
  <c r="AG21" i="58" s="1"/>
  <c r="AF19" i="57"/>
  <c r="AF21" i="57" s="1"/>
  <c r="AG19" i="57"/>
  <c r="AG21" i="57" s="1"/>
  <c r="AF19" i="69"/>
  <c r="AG19" i="59"/>
  <c r="AG21" i="59" s="1"/>
  <c r="AG19" i="69"/>
  <c r="AG21" i="69" s="1"/>
  <c r="I21" i="46"/>
  <c r="AC28" i="52"/>
  <c r="AC27" i="52"/>
  <c r="I43" i="46"/>
  <c r="AD25" i="58"/>
  <c r="F57" i="46" s="1"/>
  <c r="AD28" i="58"/>
  <c r="AD27" i="58"/>
  <c r="I56" i="46"/>
  <c r="AD26" i="69"/>
  <c r="H59" i="46" s="1"/>
  <c r="I59" i="46" s="1"/>
  <c r="AD28" i="69"/>
  <c r="AD27" i="69"/>
  <c r="AD26" i="58"/>
  <c r="H57" i="46" s="1"/>
  <c r="I57" i="46" s="1"/>
  <c r="AC28" i="61"/>
  <c r="AC27" i="61"/>
  <c r="AC28" i="69"/>
  <c r="AC27" i="69"/>
  <c r="AD25" i="69"/>
  <c r="F59" i="46" s="1"/>
  <c r="I42" i="46"/>
  <c r="I61" i="46"/>
  <c r="AC25" i="52"/>
  <c r="E43" i="46" s="1"/>
  <c r="AF21" i="69" l="1"/>
  <c r="AD20" i="30"/>
  <c r="AC20" i="30"/>
  <c r="AD17" i="30"/>
  <c r="AC17" i="30"/>
  <c r="AD16" i="30"/>
  <c r="AC16" i="30"/>
  <c r="AD15" i="30"/>
  <c r="AC15" i="30"/>
  <c r="AD14" i="30"/>
  <c r="AC14" i="30"/>
  <c r="AD13" i="30"/>
  <c r="AC13" i="30"/>
  <c r="AD12" i="30"/>
  <c r="AC12" i="30"/>
  <c r="AC22" i="30" s="1"/>
  <c r="AD11" i="30"/>
  <c r="AC11" i="30"/>
  <c r="AD10" i="30"/>
  <c r="AC10" i="30"/>
  <c r="AD9" i="30"/>
  <c r="AC9" i="30"/>
  <c r="AC23" i="30" s="1"/>
  <c r="AD8" i="30"/>
  <c r="AD28" i="30" s="1"/>
  <c r="AC8" i="30"/>
  <c r="AC28" i="30" s="1"/>
  <c r="AD7" i="30"/>
  <c r="AC7" i="30"/>
  <c r="AD6" i="30"/>
  <c r="AC6" i="30"/>
  <c r="AD5" i="30"/>
  <c r="AC5" i="30"/>
  <c r="AD4" i="30"/>
  <c r="AD27" i="30" s="1"/>
  <c r="AC4" i="30"/>
  <c r="AC27" i="30" s="1"/>
  <c r="AD3" i="30"/>
  <c r="AD23" i="30" s="1"/>
  <c r="AC3" i="30"/>
  <c r="AD2" i="30"/>
  <c r="AD25" i="30" s="1"/>
  <c r="AC2" i="30"/>
  <c r="AC25" i="30" s="1"/>
  <c r="AD17" i="9"/>
  <c r="AC17" i="9"/>
  <c r="AD16" i="9"/>
  <c r="AC16" i="9"/>
  <c r="AD15" i="9"/>
  <c r="AC15" i="9"/>
  <c r="AD14" i="9"/>
  <c r="AC14" i="9"/>
  <c r="AD13" i="9"/>
  <c r="AC13" i="9"/>
  <c r="AD12" i="9"/>
  <c r="AC12" i="9"/>
  <c r="AD11" i="9"/>
  <c r="AC11" i="9"/>
  <c r="AD10" i="9"/>
  <c r="AC10" i="9"/>
  <c r="AD9" i="9"/>
  <c r="AC9" i="9"/>
  <c r="AD8" i="9"/>
  <c r="AC8" i="9"/>
  <c r="AD7" i="9"/>
  <c r="AC7" i="9"/>
  <c r="AD6" i="9"/>
  <c r="AC6" i="9"/>
  <c r="AD5" i="9"/>
  <c r="AC5" i="9"/>
  <c r="AD4" i="9"/>
  <c r="AC4" i="9"/>
  <c r="AD3" i="9"/>
  <c r="AC3" i="9"/>
  <c r="AD2" i="9"/>
  <c r="AC2" i="9"/>
  <c r="AD17" i="39"/>
  <c r="AC17" i="39"/>
  <c r="AD16" i="39"/>
  <c r="AC16" i="39"/>
  <c r="AD15" i="39"/>
  <c r="AC15" i="39"/>
  <c r="AD14" i="39"/>
  <c r="AC14" i="39"/>
  <c r="AD13" i="39"/>
  <c r="AC13" i="39"/>
  <c r="AD12" i="39"/>
  <c r="AC12" i="39"/>
  <c r="AD11" i="39"/>
  <c r="AC11" i="39"/>
  <c r="AD10" i="39"/>
  <c r="AC10" i="39"/>
  <c r="AD9" i="39"/>
  <c r="AC9" i="39"/>
  <c r="AD8" i="39"/>
  <c r="AC8" i="39"/>
  <c r="AD7" i="39"/>
  <c r="AC7" i="39"/>
  <c r="AD6" i="39"/>
  <c r="AC6" i="39"/>
  <c r="AD5" i="39"/>
  <c r="AC5" i="39"/>
  <c r="AD4" i="39"/>
  <c r="AC4" i="39"/>
  <c r="AD3" i="39"/>
  <c r="AC3" i="39"/>
  <c r="AD2" i="39"/>
  <c r="AC2" i="39"/>
  <c r="AD17" i="36"/>
  <c r="AC17" i="36"/>
  <c r="AD16" i="36"/>
  <c r="AC16" i="36"/>
  <c r="AD15" i="36"/>
  <c r="AC15" i="36"/>
  <c r="AD14" i="36"/>
  <c r="AC14" i="36"/>
  <c r="AD13" i="36"/>
  <c r="AC13" i="36"/>
  <c r="AD12" i="36"/>
  <c r="AC12" i="36"/>
  <c r="AD11" i="36"/>
  <c r="AC11" i="36"/>
  <c r="AD10" i="36"/>
  <c r="AC10" i="36"/>
  <c r="AD9" i="36"/>
  <c r="AC9" i="36"/>
  <c r="AD8" i="36"/>
  <c r="AC8" i="36"/>
  <c r="AD7" i="36"/>
  <c r="AC7" i="36"/>
  <c r="AD6" i="36"/>
  <c r="AC6" i="36"/>
  <c r="AD5" i="36"/>
  <c r="AC5" i="36"/>
  <c r="AD4" i="36"/>
  <c r="AC4" i="36"/>
  <c r="AD3" i="36"/>
  <c r="AC3" i="36"/>
  <c r="AD2" i="36"/>
  <c r="AC2" i="36"/>
  <c r="K20" i="35"/>
  <c r="L20" i="35"/>
  <c r="M20" i="35"/>
  <c r="N20" i="35"/>
  <c r="O20" i="35"/>
  <c r="P20" i="35"/>
  <c r="Q20" i="35"/>
  <c r="R20" i="35"/>
  <c r="S20" i="35"/>
  <c r="T20" i="35"/>
  <c r="U20" i="35"/>
  <c r="V20" i="35"/>
  <c r="W20" i="35"/>
  <c r="X20" i="35"/>
  <c r="Y20" i="35"/>
  <c r="Z20" i="35"/>
  <c r="AA20" i="35"/>
  <c r="AD17" i="35"/>
  <c r="AC17" i="35"/>
  <c r="AD16" i="35"/>
  <c r="AC16" i="35"/>
  <c r="AD15" i="35"/>
  <c r="AC15" i="35"/>
  <c r="AD14" i="35"/>
  <c r="AC14" i="35"/>
  <c r="AD13" i="35"/>
  <c r="AC13" i="35"/>
  <c r="AD12" i="35"/>
  <c r="AC12" i="35"/>
  <c r="AD11" i="35"/>
  <c r="AC11" i="35"/>
  <c r="AD10" i="35"/>
  <c r="AC10" i="35"/>
  <c r="AD9" i="35"/>
  <c r="AC9" i="35"/>
  <c r="AD8" i="35"/>
  <c r="AC8" i="35"/>
  <c r="AD7" i="35"/>
  <c r="AC7" i="35"/>
  <c r="AD6" i="35"/>
  <c r="AC6" i="35"/>
  <c r="AD5" i="35"/>
  <c r="AC5" i="35"/>
  <c r="AD4" i="35"/>
  <c r="AC4" i="35"/>
  <c r="AD3" i="35"/>
  <c r="AC3" i="35"/>
  <c r="AD2" i="35"/>
  <c r="AC2" i="35"/>
  <c r="AD17" i="23"/>
  <c r="AC17" i="23"/>
  <c r="AD16" i="23"/>
  <c r="AC16" i="23"/>
  <c r="AD15" i="23"/>
  <c r="AC15" i="23"/>
  <c r="AD14" i="23"/>
  <c r="AC14" i="23"/>
  <c r="AD13" i="23"/>
  <c r="AC13" i="23"/>
  <c r="AD12" i="23"/>
  <c r="AC12" i="23"/>
  <c r="AD11" i="23"/>
  <c r="AC11" i="23"/>
  <c r="AD10" i="23"/>
  <c r="AC10" i="23"/>
  <c r="AD9" i="23"/>
  <c r="AC9" i="23"/>
  <c r="AD8" i="23"/>
  <c r="AC8" i="23"/>
  <c r="AD7" i="23"/>
  <c r="AC7" i="23"/>
  <c r="AD6" i="23"/>
  <c r="AC6" i="23"/>
  <c r="AD5" i="23"/>
  <c r="AC5" i="23"/>
  <c r="AD4" i="23"/>
  <c r="AC4" i="23"/>
  <c r="AD3" i="23"/>
  <c r="AC3" i="23"/>
  <c r="AD2" i="23"/>
  <c r="AC2" i="23"/>
  <c r="AD17" i="14"/>
  <c r="AC17" i="14"/>
  <c r="AD16" i="14"/>
  <c r="AC16" i="14"/>
  <c r="AD15" i="14"/>
  <c r="AC15" i="14"/>
  <c r="AD14" i="14"/>
  <c r="AC14" i="14"/>
  <c r="AD13" i="14"/>
  <c r="AC13" i="14"/>
  <c r="AD12" i="14"/>
  <c r="AC12" i="14"/>
  <c r="AD11" i="14"/>
  <c r="AC11" i="14"/>
  <c r="AD10" i="14"/>
  <c r="AC10" i="14"/>
  <c r="AD9" i="14"/>
  <c r="AC9" i="14"/>
  <c r="AD8" i="14"/>
  <c r="AC8" i="14"/>
  <c r="AD7" i="14"/>
  <c r="AC7" i="14"/>
  <c r="AD6" i="14"/>
  <c r="AC6" i="14"/>
  <c r="AD5" i="14"/>
  <c r="AC5" i="14"/>
  <c r="AD4" i="14"/>
  <c r="AC4" i="14"/>
  <c r="AD3" i="14"/>
  <c r="AC3" i="14"/>
  <c r="AD2" i="14"/>
  <c r="AC2" i="14"/>
  <c r="AD17" i="1"/>
  <c r="AC17" i="1"/>
  <c r="AD16" i="1"/>
  <c r="AC16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  <c r="AD7" i="1"/>
  <c r="AC7" i="1"/>
  <c r="AD6" i="1"/>
  <c r="AC6" i="1"/>
  <c r="AD5" i="1"/>
  <c r="AC5" i="1"/>
  <c r="AD4" i="1"/>
  <c r="AC4" i="1"/>
  <c r="AD3" i="1"/>
  <c r="AC3" i="1"/>
  <c r="AD2" i="1"/>
  <c r="AC2" i="1"/>
  <c r="AD15" i="1"/>
  <c r="AC15" i="1"/>
  <c r="AD22" i="30" l="1"/>
  <c r="AD26" i="30"/>
  <c r="AC26" i="30"/>
  <c r="H20" i="35"/>
  <c r="G20" i="35"/>
  <c r="J20" i="35"/>
  <c r="I20" i="35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A20" i="28"/>
  <c r="Z20" i="28"/>
  <c r="Y20" i="28"/>
  <c r="X20" i="28"/>
  <c r="W20" i="28"/>
  <c r="V20" i="28"/>
  <c r="U20" i="28"/>
  <c r="T20" i="28"/>
  <c r="S20" i="28"/>
  <c r="R20" i="28"/>
  <c r="Q20" i="28"/>
  <c r="P20" i="28"/>
  <c r="O20" i="28"/>
  <c r="N20" i="28"/>
  <c r="M20" i="28"/>
  <c r="L20" i="28"/>
  <c r="K20" i="28"/>
  <c r="J20" i="28"/>
  <c r="I20" i="28"/>
  <c r="H20" i="28"/>
  <c r="G20" i="28"/>
  <c r="AD20" i="64"/>
  <c r="AA20" i="27"/>
  <c r="Z20" i="27"/>
  <c r="Y20" i="27"/>
  <c r="X20" i="27"/>
  <c r="AD20" i="27" s="1"/>
  <c r="W20" i="27"/>
  <c r="V20" i="27"/>
  <c r="U20" i="27"/>
  <c r="T20" i="27"/>
  <c r="AC20" i="27" s="1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Y20" i="15"/>
  <c r="X20" i="15"/>
  <c r="AD20" i="15" s="1"/>
  <c r="W20" i="15"/>
  <c r="V20" i="15"/>
  <c r="U20" i="15"/>
  <c r="T20" i="15"/>
  <c r="AC20" i="15" s="1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AA20" i="24"/>
  <c r="Z20" i="24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AD17" i="67"/>
  <c r="AC17" i="67"/>
  <c r="AD16" i="67"/>
  <c r="AC16" i="67"/>
  <c r="AD15" i="67"/>
  <c r="AC15" i="67"/>
  <c r="AD14" i="67"/>
  <c r="AC14" i="67"/>
  <c r="AD13" i="67"/>
  <c r="AC13" i="67"/>
  <c r="AD12" i="67"/>
  <c r="AC12" i="67"/>
  <c r="AD11" i="67"/>
  <c r="AC11" i="67"/>
  <c r="AD10" i="67"/>
  <c r="AC10" i="67"/>
  <c r="AD9" i="67"/>
  <c r="AC9" i="67"/>
  <c r="AD8" i="67"/>
  <c r="AC8" i="67"/>
  <c r="AD7" i="67"/>
  <c r="AC7" i="67"/>
  <c r="AD6" i="67"/>
  <c r="AC6" i="67"/>
  <c r="AD5" i="67"/>
  <c r="AC5" i="67"/>
  <c r="AD4" i="67"/>
  <c r="AC4" i="67"/>
  <c r="AD3" i="67"/>
  <c r="AC3" i="67"/>
  <c r="AD2" i="67"/>
  <c r="AC2" i="67"/>
  <c r="H20" i="51"/>
  <c r="I20" i="51"/>
  <c r="J20" i="51"/>
  <c r="K20" i="51"/>
  <c r="L20" i="51"/>
  <c r="M20" i="51"/>
  <c r="N20" i="51"/>
  <c r="O20" i="51"/>
  <c r="P20" i="51"/>
  <c r="Q20" i="51"/>
  <c r="R20" i="51"/>
  <c r="S20" i="51"/>
  <c r="T20" i="51"/>
  <c r="U20" i="51"/>
  <c r="V20" i="51"/>
  <c r="W20" i="51"/>
  <c r="X20" i="51"/>
  <c r="Y20" i="51"/>
  <c r="Z20" i="51"/>
  <c r="AA20" i="51"/>
  <c r="G20" i="51"/>
  <c r="AD17" i="51"/>
  <c r="AE17" i="51" s="1"/>
  <c r="AC17" i="51"/>
  <c r="AD16" i="51"/>
  <c r="AE16" i="51" s="1"/>
  <c r="AC16" i="51"/>
  <c r="AD15" i="51"/>
  <c r="AC15" i="51"/>
  <c r="AD14" i="51"/>
  <c r="AE14" i="51" s="1"/>
  <c r="AC14" i="51"/>
  <c r="AD13" i="51"/>
  <c r="AE13" i="51" s="1"/>
  <c r="AC13" i="51"/>
  <c r="AD12" i="51"/>
  <c r="AC12" i="51"/>
  <c r="AD11" i="51"/>
  <c r="AC11" i="51"/>
  <c r="AD10" i="51"/>
  <c r="AE10" i="51" s="1"/>
  <c r="AC10" i="51"/>
  <c r="AD9" i="51"/>
  <c r="AC9" i="51"/>
  <c r="AD8" i="51"/>
  <c r="AC8" i="51"/>
  <c r="AD7" i="51"/>
  <c r="AE7" i="51" s="1"/>
  <c r="AC7" i="51"/>
  <c r="AD6" i="51"/>
  <c r="AE6" i="51" s="1"/>
  <c r="AC6" i="51"/>
  <c r="AD5" i="51"/>
  <c r="AC5" i="51"/>
  <c r="AD4" i="51"/>
  <c r="AE4" i="51" s="1"/>
  <c r="AC4" i="51"/>
  <c r="AD3" i="51"/>
  <c r="AE3" i="51" s="1"/>
  <c r="AC3" i="51"/>
  <c r="AD2" i="51"/>
  <c r="AE2" i="51" s="1"/>
  <c r="AC2" i="51"/>
  <c r="AA20" i="49"/>
  <c r="H20" i="49"/>
  <c r="I20" i="49"/>
  <c r="J20" i="49"/>
  <c r="K20" i="49"/>
  <c r="L20" i="49"/>
  <c r="M20" i="49"/>
  <c r="N20" i="49"/>
  <c r="O20" i="49"/>
  <c r="P20" i="49"/>
  <c r="Q20" i="49"/>
  <c r="R20" i="49"/>
  <c r="S20" i="49"/>
  <c r="T20" i="49"/>
  <c r="U20" i="49"/>
  <c r="V20" i="49"/>
  <c r="W20" i="49"/>
  <c r="X20" i="49"/>
  <c r="Y20" i="49"/>
  <c r="Z20" i="49"/>
  <c r="G20" i="49"/>
  <c r="AD17" i="49"/>
  <c r="AC17" i="49"/>
  <c r="AD16" i="49"/>
  <c r="AC16" i="49"/>
  <c r="AD15" i="49"/>
  <c r="AC15" i="49"/>
  <c r="AD14" i="49"/>
  <c r="AC14" i="49"/>
  <c r="AD13" i="49"/>
  <c r="AC13" i="49"/>
  <c r="AD12" i="49"/>
  <c r="AC12" i="49"/>
  <c r="AD11" i="49"/>
  <c r="AC11" i="49"/>
  <c r="AD10" i="49"/>
  <c r="AC10" i="49"/>
  <c r="AD9" i="49"/>
  <c r="AC9" i="49"/>
  <c r="AD8" i="49"/>
  <c r="AC8" i="49"/>
  <c r="AD7" i="49"/>
  <c r="AC7" i="49"/>
  <c r="AD6" i="49"/>
  <c r="AC6" i="49"/>
  <c r="AD5" i="49"/>
  <c r="AC5" i="49"/>
  <c r="AD4" i="49"/>
  <c r="AC4" i="49"/>
  <c r="AD3" i="49"/>
  <c r="AC3" i="49"/>
  <c r="AD2" i="49"/>
  <c r="AC2" i="49"/>
  <c r="AD17" i="48"/>
  <c r="AC17" i="48"/>
  <c r="AD16" i="48"/>
  <c r="AC16" i="48"/>
  <c r="AD15" i="48"/>
  <c r="AC15" i="48"/>
  <c r="AD14" i="48"/>
  <c r="AC14" i="48"/>
  <c r="AD13" i="48"/>
  <c r="AC13" i="48"/>
  <c r="AD12" i="48"/>
  <c r="AC12" i="48"/>
  <c r="AD11" i="48"/>
  <c r="AC11" i="48"/>
  <c r="AD10" i="48"/>
  <c r="AC10" i="48"/>
  <c r="AD9" i="48"/>
  <c r="AC9" i="48"/>
  <c r="AD8" i="48"/>
  <c r="AC8" i="48"/>
  <c r="AD7" i="48"/>
  <c r="AC7" i="48"/>
  <c r="AD6" i="48"/>
  <c r="AC6" i="48"/>
  <c r="AD5" i="48"/>
  <c r="AC5" i="48"/>
  <c r="AD4" i="48"/>
  <c r="AC4" i="48"/>
  <c r="AD3" i="48"/>
  <c r="AC3" i="48"/>
  <c r="AD2" i="48"/>
  <c r="AC2" i="48"/>
  <c r="H20" i="62"/>
  <c r="I20" i="62"/>
  <c r="J20" i="62"/>
  <c r="K20" i="62"/>
  <c r="L20" i="62"/>
  <c r="M20" i="62"/>
  <c r="N20" i="62"/>
  <c r="O20" i="62"/>
  <c r="P20" i="62"/>
  <c r="Q20" i="62"/>
  <c r="R20" i="62"/>
  <c r="S20" i="62"/>
  <c r="T20" i="62"/>
  <c r="U20" i="62"/>
  <c r="V20" i="62"/>
  <c r="W20" i="62"/>
  <c r="X20" i="62"/>
  <c r="Y20" i="62"/>
  <c r="Z20" i="62"/>
  <c r="AA20" i="62"/>
  <c r="G20" i="62"/>
  <c r="AD17" i="62"/>
  <c r="AC17" i="62"/>
  <c r="AD16" i="62"/>
  <c r="AC16" i="62"/>
  <c r="AD15" i="62"/>
  <c r="AC15" i="62"/>
  <c r="AD14" i="62"/>
  <c r="AC14" i="62"/>
  <c r="AD13" i="62"/>
  <c r="AC13" i="62"/>
  <c r="AD12" i="62"/>
  <c r="AC12" i="62"/>
  <c r="AD11" i="62"/>
  <c r="AC11" i="62"/>
  <c r="AD10" i="62"/>
  <c r="AC10" i="62"/>
  <c r="AD9" i="62"/>
  <c r="AC9" i="62"/>
  <c r="AD8" i="62"/>
  <c r="AC8" i="62"/>
  <c r="AD7" i="62"/>
  <c r="AC7" i="62"/>
  <c r="AD6" i="62"/>
  <c r="AC6" i="62"/>
  <c r="AD5" i="62"/>
  <c r="AC5" i="62"/>
  <c r="AD4" i="62"/>
  <c r="AC4" i="62"/>
  <c r="AD3" i="62"/>
  <c r="AC3" i="62"/>
  <c r="AD2" i="62"/>
  <c r="AC2" i="62"/>
  <c r="H20" i="53"/>
  <c r="I20" i="53"/>
  <c r="J20" i="53"/>
  <c r="K20" i="53"/>
  <c r="L20" i="53"/>
  <c r="M20" i="53"/>
  <c r="N20" i="53"/>
  <c r="O20" i="53"/>
  <c r="P20" i="53"/>
  <c r="Q20" i="53"/>
  <c r="R20" i="53"/>
  <c r="S20" i="53"/>
  <c r="T20" i="53"/>
  <c r="U20" i="53"/>
  <c r="V20" i="53"/>
  <c r="W20" i="53"/>
  <c r="X20" i="53"/>
  <c r="Y20" i="53"/>
  <c r="Z20" i="53"/>
  <c r="AA20" i="53"/>
  <c r="G20" i="53"/>
  <c r="AF9" i="22" l="1"/>
  <c r="AF15" i="22"/>
  <c r="AF5" i="22"/>
  <c r="AF12" i="22"/>
  <c r="AF19" i="22" s="1"/>
  <c r="AG12" i="62"/>
  <c r="AG19" i="62" s="1"/>
  <c r="AG15" i="62"/>
  <c r="AG5" i="62"/>
  <c r="AG9" i="62"/>
  <c r="AG20" i="62" s="1"/>
  <c r="AF12" i="49"/>
  <c r="AF9" i="49"/>
  <c r="AF20" i="49" s="1"/>
  <c r="AF15" i="49"/>
  <c r="AF5" i="49"/>
  <c r="AF19" i="49" s="1"/>
  <c r="AF21" i="49" s="1"/>
  <c r="AF15" i="24"/>
  <c r="AF5" i="24"/>
  <c r="AF9" i="24"/>
  <c r="AF12" i="24"/>
  <c r="AF19" i="24" s="1"/>
  <c r="AG15" i="19"/>
  <c r="AG5" i="19"/>
  <c r="AG9" i="19"/>
  <c r="AG20" i="19" s="1"/>
  <c r="AG12" i="19"/>
  <c r="AG19" i="19" s="1"/>
  <c r="AG21" i="19" s="1"/>
  <c r="AF12" i="12"/>
  <c r="AF19" i="12" s="1"/>
  <c r="AF15" i="12"/>
  <c r="AF5" i="12"/>
  <c r="AF9" i="12"/>
  <c r="AF20" i="12" s="1"/>
  <c r="AF15" i="20"/>
  <c r="AF5" i="20"/>
  <c r="AF9" i="20"/>
  <c r="AF20" i="20" s="1"/>
  <c r="AF12" i="20"/>
  <c r="AF19" i="20" s="1"/>
  <c r="AF21" i="20" s="1"/>
  <c r="AC20" i="42"/>
  <c r="AC27" i="42" s="1"/>
  <c r="AF9" i="42"/>
  <c r="AF12" i="42"/>
  <c r="AF19" i="42" s="1"/>
  <c r="AF15" i="42"/>
  <c r="AF5" i="42"/>
  <c r="AF15" i="53"/>
  <c r="AF5" i="53"/>
  <c r="AF9" i="53"/>
  <c r="AF20" i="53" s="1"/>
  <c r="AF12" i="53"/>
  <c r="AF19" i="53" s="1"/>
  <c r="AF21" i="53" s="1"/>
  <c r="AG5" i="21"/>
  <c r="AG9" i="21"/>
  <c r="AG20" i="21" s="1"/>
  <c r="AG12" i="21"/>
  <c r="AG19" i="21" s="1"/>
  <c r="AG21" i="21" s="1"/>
  <c r="AG15" i="21"/>
  <c r="AF12" i="26"/>
  <c r="AF15" i="26"/>
  <c r="AF5" i="26"/>
  <c r="AF9" i="26"/>
  <c r="AF20" i="26" s="1"/>
  <c r="AG12" i="13"/>
  <c r="AG15" i="13"/>
  <c r="AG5" i="13"/>
  <c r="AG19" i="13" s="1"/>
  <c r="AG9" i="13"/>
  <c r="AG12" i="16"/>
  <c r="AG15" i="16"/>
  <c r="AG5" i="16"/>
  <c r="AG19" i="16" s="1"/>
  <c r="AG9" i="16"/>
  <c r="AG20" i="16" s="1"/>
  <c r="AG15" i="53"/>
  <c r="AG5" i="53"/>
  <c r="AG9" i="53"/>
  <c r="AG20" i="53" s="1"/>
  <c r="AG12" i="53"/>
  <c r="AD20" i="22"/>
  <c r="AG15" i="22"/>
  <c r="AG5" i="22"/>
  <c r="AG12" i="22"/>
  <c r="AG19" i="22" s="1"/>
  <c r="AG21" i="22" s="1"/>
  <c r="AG9" i="22"/>
  <c r="AG20" i="22" s="1"/>
  <c r="AF9" i="62"/>
  <c r="AF20" i="62" s="1"/>
  <c r="AF12" i="62"/>
  <c r="AF19" i="62" s="1"/>
  <c r="AF21" i="62" s="1"/>
  <c r="AF15" i="62"/>
  <c r="AF5" i="62"/>
  <c r="AG5" i="49"/>
  <c r="AG9" i="49"/>
  <c r="AG20" i="49" s="1"/>
  <c r="AG12" i="49"/>
  <c r="AG19" i="49" s="1"/>
  <c r="AG21" i="49" s="1"/>
  <c r="AG15" i="49"/>
  <c r="AG9" i="24"/>
  <c r="AG15" i="24"/>
  <c r="AG12" i="24"/>
  <c r="AG19" i="24" s="1"/>
  <c r="AG5" i="24"/>
  <c r="AF12" i="19"/>
  <c r="AF15" i="19"/>
  <c r="AF5" i="19"/>
  <c r="AF9" i="19"/>
  <c r="AG12" i="12"/>
  <c r="AG19" i="12" s="1"/>
  <c r="AG15" i="12"/>
  <c r="AG5" i="12"/>
  <c r="AG9" i="12"/>
  <c r="AC20" i="21"/>
  <c r="AF15" i="21"/>
  <c r="AF5" i="21"/>
  <c r="AF19" i="21" s="1"/>
  <c r="AF9" i="21"/>
  <c r="AF12" i="21"/>
  <c r="AD20" i="26"/>
  <c r="AD27" i="26" s="1"/>
  <c r="AG9" i="26"/>
  <c r="AG20" i="26" s="1"/>
  <c r="AG15" i="26"/>
  <c r="AG5" i="26"/>
  <c r="AG12" i="26"/>
  <c r="AG19" i="26" s="1"/>
  <c r="AG21" i="26" s="1"/>
  <c r="AC20" i="13"/>
  <c r="AC28" i="13" s="1"/>
  <c r="AF12" i="13"/>
  <c r="AF15" i="13"/>
  <c r="AF5" i="13"/>
  <c r="AF9" i="13"/>
  <c r="AF20" i="13" s="1"/>
  <c r="AC20" i="16"/>
  <c r="AF15" i="16"/>
  <c r="AF12" i="16"/>
  <c r="AF5" i="16"/>
  <c r="AF9" i="16"/>
  <c r="AF20" i="16" s="1"/>
  <c r="AG12" i="20"/>
  <c r="AG9" i="20"/>
  <c r="AG20" i="20" s="1"/>
  <c r="AG5" i="20"/>
  <c r="AG15" i="20"/>
  <c r="AG5" i="42"/>
  <c r="AG12" i="42"/>
  <c r="AG19" i="42" s="1"/>
  <c r="AG9" i="42"/>
  <c r="AG20" i="42" s="1"/>
  <c r="AG15" i="42"/>
  <c r="AF15" i="17"/>
  <c r="AF5" i="17"/>
  <c r="AF12" i="17"/>
  <c r="AF9" i="17"/>
  <c r="AD20" i="17"/>
  <c r="AD27" i="17" s="1"/>
  <c r="E28" i="41" s="1"/>
  <c r="AG5" i="17"/>
  <c r="AG12" i="17"/>
  <c r="AG9" i="17"/>
  <c r="AG15" i="17"/>
  <c r="AE5" i="51"/>
  <c r="AG5" i="51"/>
  <c r="AF15" i="51"/>
  <c r="AE11" i="51"/>
  <c r="AE15" i="51"/>
  <c r="AG15" i="51"/>
  <c r="AF12" i="51"/>
  <c r="AE8" i="51"/>
  <c r="AE12" i="51"/>
  <c r="AG12" i="51"/>
  <c r="AG9" i="51"/>
  <c r="AE9" i="51"/>
  <c r="AF5" i="51"/>
  <c r="AF9" i="51"/>
  <c r="AC26" i="15"/>
  <c r="G20" i="46" s="1"/>
  <c r="J20" i="46" s="1"/>
  <c r="AC25" i="15"/>
  <c r="E20" i="46" s="1"/>
  <c r="AC28" i="15"/>
  <c r="AC27" i="15"/>
  <c r="AD27" i="22"/>
  <c r="AD28" i="22"/>
  <c r="AD26" i="22"/>
  <c r="H41" i="46" s="1"/>
  <c r="AD25" i="22"/>
  <c r="F41" i="46" s="1"/>
  <c r="AD20" i="24"/>
  <c r="AC20" i="19"/>
  <c r="AD20" i="12"/>
  <c r="AC28" i="21"/>
  <c r="AC27" i="21"/>
  <c r="AC25" i="21"/>
  <c r="E54" i="46" s="1"/>
  <c r="AC26" i="21"/>
  <c r="G54" i="46" s="1"/>
  <c r="J54" i="46" s="1"/>
  <c r="AC28" i="16"/>
  <c r="D37" i="41" s="1"/>
  <c r="AC27" i="16"/>
  <c r="D36" i="41" s="1"/>
  <c r="AC25" i="16"/>
  <c r="E27" i="46" s="1"/>
  <c r="AC26" i="16"/>
  <c r="G27" i="46" s="1"/>
  <c r="J27" i="46" s="1"/>
  <c r="AC20" i="2"/>
  <c r="AC28" i="27"/>
  <c r="AC27" i="27"/>
  <c r="AC25" i="27"/>
  <c r="E11" i="46" s="1"/>
  <c r="AC26" i="27"/>
  <c r="G11" i="46" s="1"/>
  <c r="J11" i="46" s="1"/>
  <c r="AD20" i="42"/>
  <c r="AD26" i="15"/>
  <c r="H20" i="46" s="1"/>
  <c r="AD27" i="15"/>
  <c r="AD25" i="15"/>
  <c r="F20" i="46" s="1"/>
  <c r="AD28" i="15"/>
  <c r="AD27" i="27"/>
  <c r="AD28" i="27"/>
  <c r="AD25" i="27"/>
  <c r="F11" i="46" s="1"/>
  <c r="AD26" i="27"/>
  <c r="H11" i="46" s="1"/>
  <c r="AC20" i="22"/>
  <c r="AC20" i="17"/>
  <c r="AC20" i="64"/>
  <c r="AC26" i="42"/>
  <c r="G29" i="46" s="1"/>
  <c r="J29" i="46" s="1"/>
  <c r="AD28" i="17"/>
  <c r="E29" i="41" s="1"/>
  <c r="AD28" i="64"/>
  <c r="AD27" i="64"/>
  <c r="AD26" i="64"/>
  <c r="H12" i="46" s="1"/>
  <c r="AD25" i="64"/>
  <c r="F12" i="46" s="1"/>
  <c r="AC20" i="24"/>
  <c r="AD20" i="19"/>
  <c r="AC20" i="12"/>
  <c r="AD20" i="21"/>
  <c r="AC20" i="26"/>
  <c r="AD20" i="13"/>
  <c r="AD20" i="16"/>
  <c r="AD20" i="2"/>
  <c r="AC20" i="3"/>
  <c r="AD17" i="53"/>
  <c r="AC17" i="53"/>
  <c r="AD16" i="53"/>
  <c r="AC16" i="53"/>
  <c r="AD15" i="53"/>
  <c r="AC15" i="53"/>
  <c r="AD14" i="53"/>
  <c r="AC14" i="53"/>
  <c r="AD13" i="53"/>
  <c r="AC13" i="53"/>
  <c r="AD12" i="53"/>
  <c r="AC12" i="53"/>
  <c r="AD11" i="53"/>
  <c r="AC11" i="53"/>
  <c r="AD10" i="53"/>
  <c r="AC10" i="53"/>
  <c r="AD9" i="53"/>
  <c r="AC9" i="53"/>
  <c r="AD8" i="53"/>
  <c r="AC8" i="53"/>
  <c r="AD7" i="53"/>
  <c r="AC7" i="53"/>
  <c r="AD6" i="53"/>
  <c r="AC6" i="53"/>
  <c r="AD5" i="53"/>
  <c r="AC5" i="53"/>
  <c r="AD4" i="53"/>
  <c r="AC4" i="53"/>
  <c r="AD3" i="53"/>
  <c r="AC3" i="53"/>
  <c r="AD2" i="53"/>
  <c r="AC2" i="53"/>
  <c r="H20" i="60"/>
  <c r="I20" i="60"/>
  <c r="J20" i="60"/>
  <c r="K20" i="60"/>
  <c r="L20" i="60"/>
  <c r="M20" i="60"/>
  <c r="N20" i="60"/>
  <c r="O20" i="60"/>
  <c r="P20" i="60"/>
  <c r="Q20" i="60"/>
  <c r="R20" i="60"/>
  <c r="S20" i="60"/>
  <c r="T20" i="60"/>
  <c r="U20" i="60"/>
  <c r="V20" i="60"/>
  <c r="W20" i="60"/>
  <c r="X20" i="60"/>
  <c r="Y20" i="60"/>
  <c r="Z20" i="60"/>
  <c r="AA20" i="60"/>
  <c r="G20" i="60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A20" i="29"/>
  <c r="Z20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AD26" i="26" l="1"/>
  <c r="H50" i="46" s="1"/>
  <c r="AF9" i="60"/>
  <c r="AF12" i="60"/>
  <c r="AF15" i="60"/>
  <c r="AF5" i="60"/>
  <c r="AF21" i="24"/>
  <c r="AG15" i="38"/>
  <c r="AG5" i="38"/>
  <c r="AG9" i="38"/>
  <c r="AG20" i="38" s="1"/>
  <c r="AG12" i="38"/>
  <c r="AF9" i="10"/>
  <c r="AF20" i="10" s="1"/>
  <c r="AF15" i="10"/>
  <c r="AF5" i="10"/>
  <c r="AF12" i="10"/>
  <c r="AF19" i="10" s="1"/>
  <c r="AF21" i="10" s="1"/>
  <c r="AD25" i="26"/>
  <c r="F50" i="46" s="1"/>
  <c r="AG19" i="20"/>
  <c r="AG21" i="20" s="1"/>
  <c r="AG21" i="12"/>
  <c r="AG20" i="24"/>
  <c r="AF20" i="24"/>
  <c r="AC20" i="25"/>
  <c r="AF12" i="25"/>
  <c r="AF19" i="25" s="1"/>
  <c r="AF15" i="25"/>
  <c r="AF5" i="25"/>
  <c r="AF9" i="25"/>
  <c r="AF20" i="25" s="1"/>
  <c r="AC20" i="29"/>
  <c r="AF15" i="29"/>
  <c r="AF5" i="29"/>
  <c r="AF9" i="29"/>
  <c r="AF20" i="29" s="1"/>
  <c r="AF12" i="29"/>
  <c r="AF19" i="29" s="1"/>
  <c r="AD20" i="18"/>
  <c r="AG15" i="18"/>
  <c r="AG5" i="18"/>
  <c r="AG9" i="18"/>
  <c r="AG12" i="18"/>
  <c r="AG19" i="18" s="1"/>
  <c r="AD28" i="26"/>
  <c r="AG20" i="17"/>
  <c r="AF19" i="13"/>
  <c r="AF21" i="13" s="1"/>
  <c r="AF20" i="21"/>
  <c r="AF20" i="19"/>
  <c r="AF20" i="42"/>
  <c r="AF21" i="42" s="1"/>
  <c r="AG15" i="47"/>
  <c r="AG5" i="47"/>
  <c r="AG19" i="47" s="1"/>
  <c r="AG12" i="47"/>
  <c r="AG9" i="47"/>
  <c r="AG20" i="47" s="1"/>
  <c r="AF12" i="47"/>
  <c r="AF15" i="47"/>
  <c r="AF5" i="47"/>
  <c r="AF9" i="47"/>
  <c r="AF20" i="47" s="1"/>
  <c r="AG12" i="25"/>
  <c r="AG9" i="25"/>
  <c r="AG20" i="25" s="1"/>
  <c r="AG15" i="25"/>
  <c r="AG5" i="25"/>
  <c r="AG12" i="60"/>
  <c r="AG19" i="60" s="1"/>
  <c r="AG5" i="60"/>
  <c r="AG15" i="60"/>
  <c r="AG9" i="60"/>
  <c r="AC25" i="42"/>
  <c r="E29" i="46" s="1"/>
  <c r="AC25" i="13"/>
  <c r="E51" i="46" s="1"/>
  <c r="AG19" i="17"/>
  <c r="AG21" i="42"/>
  <c r="AF19" i="16"/>
  <c r="AF21" i="16" s="1"/>
  <c r="AG21" i="16"/>
  <c r="AF21" i="22"/>
  <c r="AF21" i="21"/>
  <c r="AF15" i="38"/>
  <c r="AF5" i="38"/>
  <c r="AF9" i="38"/>
  <c r="AF12" i="38"/>
  <c r="AF19" i="38" s="1"/>
  <c r="AG15" i="10"/>
  <c r="AG5" i="10"/>
  <c r="AG12" i="10"/>
  <c r="AG9" i="10"/>
  <c r="AC28" i="42"/>
  <c r="AC26" i="13"/>
  <c r="G51" i="46" s="1"/>
  <c r="J51" i="46" s="1"/>
  <c r="AF19" i="19"/>
  <c r="AG15" i="6"/>
  <c r="AG5" i="6"/>
  <c r="AG9" i="6"/>
  <c r="AG12" i="6"/>
  <c r="AG19" i="6" s="1"/>
  <c r="AF12" i="11"/>
  <c r="AF15" i="11"/>
  <c r="AF5" i="11"/>
  <c r="AF9" i="11"/>
  <c r="AF21" i="12"/>
  <c r="AD20" i="29"/>
  <c r="AG12" i="29"/>
  <c r="AG19" i="29" s="1"/>
  <c r="AG15" i="29"/>
  <c r="AG5" i="29"/>
  <c r="AG9" i="29"/>
  <c r="AC20" i="18"/>
  <c r="AF15" i="18"/>
  <c r="AF5" i="18"/>
  <c r="AF19" i="18" s="1"/>
  <c r="AF21" i="18" s="1"/>
  <c r="AF9" i="18"/>
  <c r="AF20" i="18" s="1"/>
  <c r="AF12" i="18"/>
  <c r="AC27" i="13"/>
  <c r="AF20" i="17"/>
  <c r="AG20" i="12"/>
  <c r="AF19" i="26"/>
  <c r="AF21" i="26" s="1"/>
  <c r="AG21" i="62"/>
  <c r="AF9" i="6"/>
  <c r="AF20" i="6" s="1"/>
  <c r="AF12" i="6"/>
  <c r="AF15" i="6"/>
  <c r="AF5" i="6"/>
  <c r="AD20" i="11"/>
  <c r="AG15" i="11"/>
  <c r="AG5" i="11"/>
  <c r="AG9" i="11"/>
  <c r="AG12" i="11"/>
  <c r="AG19" i="11" s="1"/>
  <c r="AF19" i="17"/>
  <c r="AF21" i="17" s="1"/>
  <c r="AG21" i="24"/>
  <c r="AG19" i="53"/>
  <c r="AG21" i="53" s="1"/>
  <c r="AG20" i="13"/>
  <c r="AG21" i="13" s="1"/>
  <c r="AF20" i="22"/>
  <c r="AC20" i="6"/>
  <c r="AC20" i="10"/>
  <c r="AG21" i="17"/>
  <c r="AD25" i="17"/>
  <c r="F33" i="46" s="1"/>
  <c r="AD26" i="17"/>
  <c r="H33" i="46" s="1"/>
  <c r="I20" i="46"/>
  <c r="AD28" i="2"/>
  <c r="AD27" i="2"/>
  <c r="AD25" i="2"/>
  <c r="F9" i="46" s="1"/>
  <c r="AD26" i="2"/>
  <c r="H9" i="46" s="1"/>
  <c r="AD20" i="38"/>
  <c r="AC27" i="10"/>
  <c r="AC28" i="10"/>
  <c r="AC26" i="10"/>
  <c r="G45" i="46" s="1"/>
  <c r="J45" i="46" s="1"/>
  <c r="AC25" i="10"/>
  <c r="E45" i="46" s="1"/>
  <c r="AC28" i="26"/>
  <c r="AC27" i="26"/>
  <c r="AC25" i="26"/>
  <c r="E50" i="46" s="1"/>
  <c r="AC26" i="26"/>
  <c r="G50" i="46" s="1"/>
  <c r="J50" i="46" s="1"/>
  <c r="AD28" i="16"/>
  <c r="E37" i="41" s="1"/>
  <c r="AD27" i="16"/>
  <c r="E36" i="41" s="1"/>
  <c r="AD26" i="16"/>
  <c r="H27" i="46" s="1"/>
  <c r="I27" i="46" s="1"/>
  <c r="AD25" i="16"/>
  <c r="F27" i="46" s="1"/>
  <c r="AC28" i="25"/>
  <c r="AC27" i="25"/>
  <c r="AC26" i="25"/>
  <c r="G49" i="46" s="1"/>
  <c r="J49" i="46" s="1"/>
  <c r="AC25" i="25"/>
  <c r="E49" i="46" s="1"/>
  <c r="AC27" i="29"/>
  <c r="AC28" i="29"/>
  <c r="AC25" i="29"/>
  <c r="E26" i="46" s="1"/>
  <c r="AC26" i="29"/>
  <c r="G26" i="46" s="1"/>
  <c r="J26" i="46" s="1"/>
  <c r="AD27" i="18"/>
  <c r="AD28" i="18"/>
  <c r="AD26" i="18"/>
  <c r="H46" i="46" s="1"/>
  <c r="AD25" i="18"/>
  <c r="F46" i="46" s="1"/>
  <c r="AD27" i="21"/>
  <c r="AD28" i="21"/>
  <c r="AD25" i="21"/>
  <c r="F54" i="46" s="1"/>
  <c r="AD26" i="21"/>
  <c r="H54" i="46" s="1"/>
  <c r="I54" i="46" s="1"/>
  <c r="AC27" i="64"/>
  <c r="AC28" i="64"/>
  <c r="AC26" i="64"/>
  <c r="G12" i="46" s="1"/>
  <c r="J12" i="46" s="1"/>
  <c r="AC25" i="64"/>
  <c r="E12" i="46" s="1"/>
  <c r="AC28" i="2"/>
  <c r="AC27" i="2"/>
  <c r="AC25" i="2"/>
  <c r="E9" i="46" s="1"/>
  <c r="AC26" i="2"/>
  <c r="G9" i="46" s="1"/>
  <c r="J9" i="46" s="1"/>
  <c r="AC28" i="18"/>
  <c r="AC27" i="18"/>
  <c r="AC26" i="18"/>
  <c r="G46" i="46" s="1"/>
  <c r="J46" i="46" s="1"/>
  <c r="AC25" i="18"/>
  <c r="E46" i="46" s="1"/>
  <c r="AC28" i="6"/>
  <c r="AC27" i="6"/>
  <c r="AC26" i="6"/>
  <c r="G55" i="46" s="1"/>
  <c r="J55" i="46" s="1"/>
  <c r="AC25" i="6"/>
  <c r="E55" i="46" s="1"/>
  <c r="AD26" i="11"/>
  <c r="H48" i="46" s="1"/>
  <c r="AD27" i="11"/>
  <c r="AD28" i="11"/>
  <c r="AD25" i="11"/>
  <c r="F48" i="46" s="1"/>
  <c r="AD20" i="6"/>
  <c r="AC20" i="11"/>
  <c r="AC28" i="12"/>
  <c r="D25" i="41" s="1"/>
  <c r="AC27" i="12"/>
  <c r="D24" i="41" s="1"/>
  <c r="AC26" i="12"/>
  <c r="G52" i="46" s="1"/>
  <c r="J52" i="46" s="1"/>
  <c r="AC25" i="12"/>
  <c r="E52" i="46" s="1"/>
  <c r="AC28" i="17"/>
  <c r="D29" i="41" s="1"/>
  <c r="AC27" i="17"/>
  <c r="D28" i="41" s="1"/>
  <c r="AC26" i="17"/>
  <c r="G33" i="46" s="1"/>
  <c r="J33" i="46" s="1"/>
  <c r="AC25" i="17"/>
  <c r="E33" i="46" s="1"/>
  <c r="AD27" i="12"/>
  <c r="E24" i="41" s="1"/>
  <c r="E26" i="41" s="1"/>
  <c r="AD28" i="12"/>
  <c r="E25" i="41" s="1"/>
  <c r="AD26" i="12"/>
  <c r="H52" i="46" s="1"/>
  <c r="I52" i="46" s="1"/>
  <c r="AD25" i="12"/>
  <c r="F52" i="46" s="1"/>
  <c r="AD20" i="25"/>
  <c r="AD28" i="19"/>
  <c r="AD27" i="19"/>
  <c r="AD25" i="19"/>
  <c r="F47" i="46" s="1"/>
  <c r="AD26" i="19"/>
  <c r="H47" i="46" s="1"/>
  <c r="AC28" i="22"/>
  <c r="AC27" i="22"/>
  <c r="AC26" i="22"/>
  <c r="G41" i="46" s="1"/>
  <c r="J41" i="46" s="1"/>
  <c r="AC25" i="22"/>
  <c r="E41" i="46" s="1"/>
  <c r="AC27" i="19"/>
  <c r="AC28" i="19"/>
  <c r="AC25" i="19"/>
  <c r="E47" i="46" s="1"/>
  <c r="AC26" i="19"/>
  <c r="G47" i="46" s="1"/>
  <c r="J47" i="46" s="1"/>
  <c r="AD28" i="29"/>
  <c r="AD27" i="29"/>
  <c r="AD26" i="29"/>
  <c r="H26" i="46" s="1"/>
  <c r="AD25" i="29"/>
  <c r="F26" i="46" s="1"/>
  <c r="AD28" i="13"/>
  <c r="AD27" i="13"/>
  <c r="AD26" i="13"/>
  <c r="H51" i="46" s="1"/>
  <c r="I51" i="46" s="1"/>
  <c r="AD25" i="13"/>
  <c r="F51" i="46" s="1"/>
  <c r="AC20" i="38"/>
  <c r="AD20" i="10"/>
  <c r="AC28" i="3"/>
  <c r="D21" i="41" s="1"/>
  <c r="AC27" i="3"/>
  <c r="D20" i="41" s="1"/>
  <c r="AC25" i="3"/>
  <c r="E23" i="46" s="1"/>
  <c r="AC26" i="3"/>
  <c r="G23" i="46" s="1"/>
  <c r="AC28" i="24"/>
  <c r="AC27" i="24"/>
  <c r="AC25" i="24"/>
  <c r="E60" i="46" s="1"/>
  <c r="AC26" i="24"/>
  <c r="G60" i="46" s="1"/>
  <c r="J60" i="46" s="1"/>
  <c r="I11" i="46"/>
  <c r="AD28" i="42"/>
  <c r="AD27" i="42"/>
  <c r="AD25" i="42"/>
  <c r="F29" i="46" s="1"/>
  <c r="AD26" i="42"/>
  <c r="H29" i="46" s="1"/>
  <c r="I29" i="46" s="1"/>
  <c r="AD27" i="24"/>
  <c r="AD28" i="24"/>
  <c r="AD26" i="24"/>
  <c r="H60" i="46" s="1"/>
  <c r="AD25" i="24"/>
  <c r="F60" i="46" s="1"/>
  <c r="AC3" i="60"/>
  <c r="AD3" i="60"/>
  <c r="AC4" i="60"/>
  <c r="AD4" i="60"/>
  <c r="AC5" i="60"/>
  <c r="AD5" i="60"/>
  <c r="AC6" i="60"/>
  <c r="AD6" i="60"/>
  <c r="AC7" i="60"/>
  <c r="AD7" i="60"/>
  <c r="AC8" i="60"/>
  <c r="AD8" i="60"/>
  <c r="AC9" i="60"/>
  <c r="AD9" i="60"/>
  <c r="AC10" i="60"/>
  <c r="AD10" i="60"/>
  <c r="AC11" i="60"/>
  <c r="AD11" i="60"/>
  <c r="AC12" i="60"/>
  <c r="AD12" i="60"/>
  <c r="AC13" i="60"/>
  <c r="AD13" i="60"/>
  <c r="AC14" i="60"/>
  <c r="AD14" i="60"/>
  <c r="AC15" i="60"/>
  <c r="AD15" i="60"/>
  <c r="AC16" i="60"/>
  <c r="AD16" i="60"/>
  <c r="AC17" i="60"/>
  <c r="AD17" i="60"/>
  <c r="AD2" i="60"/>
  <c r="AC2" i="60"/>
  <c r="H20" i="55"/>
  <c r="I20" i="55"/>
  <c r="J20" i="55"/>
  <c r="K20" i="55"/>
  <c r="L20" i="55"/>
  <c r="M20" i="55"/>
  <c r="N20" i="55"/>
  <c r="O20" i="55"/>
  <c r="P20" i="55"/>
  <c r="Q20" i="55"/>
  <c r="R20" i="55"/>
  <c r="S20" i="55"/>
  <c r="T20" i="55"/>
  <c r="U20" i="55"/>
  <c r="V20" i="55"/>
  <c r="W20" i="55"/>
  <c r="X20" i="55"/>
  <c r="Y20" i="55"/>
  <c r="Z20" i="55"/>
  <c r="AA20" i="55"/>
  <c r="G20" i="55"/>
  <c r="AG20" i="6" l="1"/>
  <c r="AG21" i="6" s="1"/>
  <c r="AG19" i="10"/>
  <c r="AF19" i="6"/>
  <c r="AF21" i="6" s="1"/>
  <c r="AF19" i="47"/>
  <c r="AF21" i="47" s="1"/>
  <c r="AF21" i="29"/>
  <c r="AG20" i="11"/>
  <c r="AF20" i="11"/>
  <c r="AF21" i="19"/>
  <c r="AF20" i="38"/>
  <c r="AG21" i="11"/>
  <c r="AG21" i="47"/>
  <c r="AF21" i="38"/>
  <c r="AF21" i="25"/>
  <c r="AG20" i="29"/>
  <c r="AG21" i="29" s="1"/>
  <c r="AG19" i="25"/>
  <c r="AG21" i="25" s="1"/>
  <c r="AG20" i="18"/>
  <c r="AG21" i="18" s="1"/>
  <c r="AF19" i="60"/>
  <c r="AF21" i="60" s="1"/>
  <c r="AF19" i="11"/>
  <c r="AF21" i="11" s="1"/>
  <c r="AG20" i="10"/>
  <c r="AG20" i="60"/>
  <c r="AG21" i="60" s="1"/>
  <c r="AG19" i="38"/>
  <c r="AG21" i="38" s="1"/>
  <c r="AF20" i="60"/>
  <c r="I60" i="46"/>
  <c r="I26" i="46"/>
  <c r="I33" i="46"/>
  <c r="I12" i="46"/>
  <c r="I41" i="46"/>
  <c r="AD28" i="25"/>
  <c r="AD27" i="25"/>
  <c r="AD26" i="25"/>
  <c r="H49" i="46" s="1"/>
  <c r="I49" i="46" s="1"/>
  <c r="AD25" i="25"/>
  <c r="F49" i="46" s="1"/>
  <c r="AC28" i="11"/>
  <c r="AC27" i="11"/>
  <c r="AC26" i="11"/>
  <c r="G48" i="46" s="1"/>
  <c r="J48" i="46" s="1"/>
  <c r="AC25" i="11"/>
  <c r="E48" i="46" s="1"/>
  <c r="AD28" i="10"/>
  <c r="AD27" i="10"/>
  <c r="AD25" i="10"/>
  <c r="F45" i="46" s="1"/>
  <c r="AD26" i="10"/>
  <c r="H45" i="46" s="1"/>
  <c r="I45" i="46" s="1"/>
  <c r="AD28" i="6"/>
  <c r="AD27" i="6"/>
  <c r="AD25" i="6"/>
  <c r="F55" i="46" s="1"/>
  <c r="AD26" i="6"/>
  <c r="H55" i="46" s="1"/>
  <c r="I55" i="46" s="1"/>
  <c r="AD28" i="38"/>
  <c r="AD27" i="38"/>
  <c r="AD25" i="38"/>
  <c r="F38" i="46" s="1"/>
  <c r="AD26" i="38"/>
  <c r="H38" i="46" s="1"/>
  <c r="I46" i="46"/>
  <c r="I9" i="46"/>
  <c r="AC27" i="38"/>
  <c r="AC28" i="38"/>
  <c r="AC25" i="38"/>
  <c r="E38" i="46" s="1"/>
  <c r="AC26" i="38"/>
  <c r="G38" i="46" s="1"/>
  <c r="J38" i="46" s="1"/>
  <c r="I47" i="46"/>
  <c r="J23" i="46"/>
  <c r="I23" i="46"/>
  <c r="I50" i="46"/>
  <c r="D26" i="41"/>
  <c r="AC3" i="55"/>
  <c r="AD3" i="55"/>
  <c r="AC4" i="55"/>
  <c r="AD4" i="55"/>
  <c r="AC5" i="55"/>
  <c r="AD5" i="55"/>
  <c r="AC6" i="55"/>
  <c r="AD6" i="55"/>
  <c r="AC7" i="55"/>
  <c r="AD7" i="55"/>
  <c r="AC8" i="55"/>
  <c r="AD8" i="55"/>
  <c r="AC9" i="55"/>
  <c r="AD9" i="55"/>
  <c r="AC10" i="55"/>
  <c r="AD10" i="55"/>
  <c r="AC11" i="55"/>
  <c r="AD11" i="55"/>
  <c r="AC12" i="55"/>
  <c r="AD12" i="55"/>
  <c r="AC13" i="55"/>
  <c r="AD13" i="55"/>
  <c r="AC14" i="55"/>
  <c r="AD14" i="55"/>
  <c r="AC15" i="55"/>
  <c r="AD15" i="55"/>
  <c r="AC16" i="55"/>
  <c r="AD16" i="55"/>
  <c r="AC17" i="55"/>
  <c r="AD17" i="55"/>
  <c r="AD2" i="55"/>
  <c r="AC2" i="55"/>
  <c r="AC3" i="28"/>
  <c r="AD3" i="28"/>
  <c r="AC4" i="28"/>
  <c r="AD4" i="28"/>
  <c r="AC5" i="28"/>
  <c r="AD5" i="28"/>
  <c r="AC6" i="28"/>
  <c r="AD6" i="28"/>
  <c r="AC7" i="28"/>
  <c r="AD7" i="28"/>
  <c r="AC8" i="28"/>
  <c r="AD8" i="28"/>
  <c r="AC9" i="28"/>
  <c r="AD9" i="28"/>
  <c r="AC10" i="28"/>
  <c r="AD10" i="28"/>
  <c r="AC11" i="28"/>
  <c r="AD11" i="28"/>
  <c r="AC12" i="28"/>
  <c r="AD12" i="28"/>
  <c r="AC13" i="28"/>
  <c r="AD13" i="28"/>
  <c r="AC14" i="28"/>
  <c r="AD14" i="28"/>
  <c r="AC15" i="28"/>
  <c r="AD15" i="28"/>
  <c r="AC16" i="28"/>
  <c r="AD16" i="28"/>
  <c r="AC17" i="28"/>
  <c r="AD17" i="28"/>
  <c r="AD2" i="28"/>
  <c r="AC2" i="28"/>
  <c r="AD17" i="20"/>
  <c r="AC17" i="20"/>
  <c r="AD16" i="20"/>
  <c r="AC16" i="20"/>
  <c r="AD15" i="20"/>
  <c r="AC15" i="20"/>
  <c r="AD14" i="20"/>
  <c r="AC14" i="20"/>
  <c r="AD13" i="20"/>
  <c r="AC13" i="20"/>
  <c r="AD12" i="20"/>
  <c r="AC12" i="20"/>
  <c r="AD11" i="20"/>
  <c r="AC11" i="20"/>
  <c r="AD10" i="20"/>
  <c r="AC10" i="20"/>
  <c r="AD9" i="20"/>
  <c r="AC9" i="20"/>
  <c r="AD8" i="20"/>
  <c r="AC8" i="20"/>
  <c r="AD7" i="20"/>
  <c r="AC7" i="20"/>
  <c r="AD6" i="20"/>
  <c r="AC6" i="20"/>
  <c r="AD5" i="20"/>
  <c r="AC5" i="20"/>
  <c r="AD4" i="20"/>
  <c r="AC4" i="20"/>
  <c r="AD3" i="20"/>
  <c r="AC3" i="20"/>
  <c r="AD2" i="20"/>
  <c r="AC2" i="20"/>
  <c r="AG21" i="10" l="1"/>
  <c r="I38" i="46"/>
  <c r="I48" i="46"/>
  <c r="AC23" i="67"/>
  <c r="AE17" i="67"/>
  <c r="AE16" i="67"/>
  <c r="AG15" i="67"/>
  <c r="AH15" i="67" s="1"/>
  <c r="AF15" i="67"/>
  <c r="AE15" i="67"/>
  <c r="AD23" i="67"/>
  <c r="AG14" i="67"/>
  <c r="AF14" i="67"/>
  <c r="AE14" i="67"/>
  <c r="AG13" i="67"/>
  <c r="AF13" i="67"/>
  <c r="AE13" i="67"/>
  <c r="AG12" i="67"/>
  <c r="AF12" i="67"/>
  <c r="AE12" i="67"/>
  <c r="AG11" i="67"/>
  <c r="AF11" i="67"/>
  <c r="AE11" i="67"/>
  <c r="AG10" i="67"/>
  <c r="AH10" i="67" s="1"/>
  <c r="AF10" i="67"/>
  <c r="AE10" i="67"/>
  <c r="AG9" i="67"/>
  <c r="AF9" i="67"/>
  <c r="AE9" i="67"/>
  <c r="AG8" i="67"/>
  <c r="AH8" i="67" s="1"/>
  <c r="AF8" i="67"/>
  <c r="AE8" i="67"/>
  <c r="AG7" i="67"/>
  <c r="AF7" i="67"/>
  <c r="AE7" i="67"/>
  <c r="AG6" i="67"/>
  <c r="AF6" i="67"/>
  <c r="AE6" i="67"/>
  <c r="AG5" i="67"/>
  <c r="AF5" i="67"/>
  <c r="AE5" i="67"/>
  <c r="AD22" i="67"/>
  <c r="AG4" i="67"/>
  <c r="AH4" i="67" s="1"/>
  <c r="AF4" i="67"/>
  <c r="AE4" i="67"/>
  <c r="AG3" i="67"/>
  <c r="AH3" i="67" s="1"/>
  <c r="AF3" i="67"/>
  <c r="AE3" i="67"/>
  <c r="AG2" i="67"/>
  <c r="AF2" i="67"/>
  <c r="AE2" i="67"/>
  <c r="AC22" i="65"/>
  <c r="AC20" i="62"/>
  <c r="AC23" i="62"/>
  <c r="AC22" i="62"/>
  <c r="AD20" i="60"/>
  <c r="AD27" i="60" l="1"/>
  <c r="E4" i="41" s="1"/>
  <c r="AD28" i="60"/>
  <c r="E5" i="41" s="1"/>
  <c r="AC25" i="62"/>
  <c r="E53" i="46" s="1"/>
  <c r="AC27" i="62"/>
  <c r="AC28" i="62"/>
  <c r="AH2" i="67"/>
  <c r="AH7" i="67"/>
  <c r="AD20" i="67"/>
  <c r="AD25" i="67" s="1"/>
  <c r="AJ9" i="67"/>
  <c r="AI15" i="67"/>
  <c r="AJ15" i="67"/>
  <c r="AI5" i="67"/>
  <c r="AE19" i="67"/>
  <c r="AJ5" i="67"/>
  <c r="AC22" i="67"/>
  <c r="AC26" i="62"/>
  <c r="G53" i="46" s="1"/>
  <c r="J53" i="46" s="1"/>
  <c r="AD23" i="62"/>
  <c r="AD26" i="67"/>
  <c r="AC20" i="60"/>
  <c r="AI9" i="67"/>
  <c r="AC20" i="67"/>
  <c r="AC25" i="67" s="1"/>
  <c r="AD20" i="65"/>
  <c r="AE20" i="67"/>
  <c r="AC23" i="60"/>
  <c r="AD22" i="60"/>
  <c r="AD23" i="60"/>
  <c r="AD20" i="62"/>
  <c r="AH12" i="67"/>
  <c r="AD23" i="65"/>
  <c r="AH6" i="67"/>
  <c r="AC22" i="60"/>
  <c r="AC23" i="65"/>
  <c r="AD22" i="65"/>
  <c r="AC20" i="65"/>
  <c r="AH5" i="67"/>
  <c r="AH11" i="67"/>
  <c r="AI12" i="67"/>
  <c r="AI19" i="67" s="1"/>
  <c r="AJ12" i="67"/>
  <c r="AH9" i="67"/>
  <c r="AC26" i="65"/>
  <c r="G17" i="46" s="1"/>
  <c r="J17" i="46" s="1"/>
  <c r="AD22" i="62"/>
  <c r="AD25" i="60"/>
  <c r="F58" i="46" s="1"/>
  <c r="AD26" i="60"/>
  <c r="H58" i="46" s="1"/>
  <c r="AC22" i="55"/>
  <c r="AI21" i="54"/>
  <c r="AI20" i="54"/>
  <c r="AH20" i="54"/>
  <c r="AH21" i="54" s="1"/>
  <c r="AC22" i="53"/>
  <c r="AD23" i="53"/>
  <c r="AD22" i="51"/>
  <c r="AC22" i="51"/>
  <c r="AE17" i="50"/>
  <c r="AE16" i="50"/>
  <c r="AG15" i="50"/>
  <c r="AF15" i="50"/>
  <c r="AE15" i="50"/>
  <c r="AG14" i="50"/>
  <c r="AF14" i="50"/>
  <c r="AE14" i="50"/>
  <c r="AG13" i="50"/>
  <c r="AF13" i="50"/>
  <c r="AE13" i="50"/>
  <c r="AG12" i="50"/>
  <c r="AF12" i="50"/>
  <c r="AE12" i="50"/>
  <c r="AD22" i="50"/>
  <c r="AG11" i="50"/>
  <c r="AF11" i="50"/>
  <c r="AE11" i="50"/>
  <c r="AG10" i="50"/>
  <c r="AF10" i="50"/>
  <c r="AE10" i="50"/>
  <c r="AG9" i="50"/>
  <c r="AF9" i="50"/>
  <c r="AE9" i="50"/>
  <c r="AG8" i="50"/>
  <c r="AF8" i="50"/>
  <c r="AE8" i="50"/>
  <c r="AG7" i="50"/>
  <c r="AF7" i="50"/>
  <c r="AE7" i="50"/>
  <c r="AG6" i="50"/>
  <c r="AF6" i="50"/>
  <c r="AE6" i="50"/>
  <c r="AG5" i="50"/>
  <c r="AF5" i="50"/>
  <c r="AE5" i="50"/>
  <c r="AG4" i="50"/>
  <c r="AF4" i="50"/>
  <c r="AE4" i="50"/>
  <c r="AG3" i="50"/>
  <c r="AF3" i="50"/>
  <c r="AE3" i="50"/>
  <c r="AG2" i="50"/>
  <c r="AH2" i="50" s="1"/>
  <c r="AF2" i="50"/>
  <c r="AE2" i="50"/>
  <c r="AC22" i="50"/>
  <c r="AH15" i="48"/>
  <c r="AH12" i="48"/>
  <c r="AC22" i="48"/>
  <c r="AH7" i="48"/>
  <c r="AH6" i="48"/>
  <c r="AD22" i="48"/>
  <c r="AH3" i="48"/>
  <c r="AH2" i="48"/>
  <c r="AD25" i="65" l="1"/>
  <c r="F17" i="46" s="1"/>
  <c r="AD28" i="65"/>
  <c r="AD27" i="65"/>
  <c r="AD26" i="62"/>
  <c r="H53" i="46" s="1"/>
  <c r="I53" i="46" s="1"/>
  <c r="AD28" i="62"/>
  <c r="AD27" i="62"/>
  <c r="AC26" i="60"/>
  <c r="G58" i="46" s="1"/>
  <c r="J58" i="46" s="1"/>
  <c r="AC28" i="60"/>
  <c r="D5" i="41" s="1"/>
  <c r="AC27" i="60"/>
  <c r="D4" i="41" s="1"/>
  <c r="AC25" i="65"/>
  <c r="E17" i="46" s="1"/>
  <c r="AC28" i="65"/>
  <c r="AC27" i="65"/>
  <c r="AC25" i="60"/>
  <c r="E58" i="46" s="1"/>
  <c r="E6" i="41"/>
  <c r="AD26" i="65"/>
  <c r="H17" i="46" s="1"/>
  <c r="I17" i="46" s="1"/>
  <c r="AJ20" i="67"/>
  <c r="AI5" i="50"/>
  <c r="AI20" i="67"/>
  <c r="AI21" i="67" s="1"/>
  <c r="AJ9" i="50"/>
  <c r="AD25" i="62"/>
  <c r="F53" i="46" s="1"/>
  <c r="AC26" i="67"/>
  <c r="AH5" i="48"/>
  <c r="AH10" i="50"/>
  <c r="AH8" i="48"/>
  <c r="AH11" i="48"/>
  <c r="AH11" i="50"/>
  <c r="AJ19" i="67"/>
  <c r="AJ21" i="67" s="1"/>
  <c r="AJ15" i="48"/>
  <c r="AD23" i="50"/>
  <c r="AH4" i="50"/>
  <c r="AH7" i="50"/>
  <c r="AE20" i="50"/>
  <c r="AH15" i="50"/>
  <c r="AD20" i="50"/>
  <c r="AD22" i="54"/>
  <c r="AC23" i="55"/>
  <c r="AH12" i="50"/>
  <c r="AD23" i="54"/>
  <c r="AC23" i="48"/>
  <c r="AC23" i="49"/>
  <c r="AD22" i="49"/>
  <c r="AD22" i="53"/>
  <c r="AC22" i="54"/>
  <c r="AD20" i="54"/>
  <c r="AD25" i="54" s="1"/>
  <c r="F39" i="46" s="1"/>
  <c r="AD22" i="55"/>
  <c r="AH4" i="48"/>
  <c r="AD23" i="48"/>
  <c r="AH10" i="48"/>
  <c r="AD23" i="49"/>
  <c r="AH3" i="50"/>
  <c r="AH6" i="50"/>
  <c r="AD23" i="55"/>
  <c r="AI15" i="48"/>
  <c r="AE19" i="50"/>
  <c r="AC20" i="50"/>
  <c r="AC22" i="49"/>
  <c r="AH5" i="50"/>
  <c r="AH8" i="50"/>
  <c r="AD23" i="51"/>
  <c r="AC23" i="53"/>
  <c r="AC20" i="53"/>
  <c r="AC23" i="50"/>
  <c r="AC23" i="51"/>
  <c r="AC23" i="54"/>
  <c r="AC20" i="54"/>
  <c r="AI9" i="48"/>
  <c r="AD20" i="51"/>
  <c r="AD25" i="51" s="1"/>
  <c r="F36" i="46" s="1"/>
  <c r="AD20" i="55"/>
  <c r="AJ9" i="48"/>
  <c r="AI12" i="48"/>
  <c r="AC20" i="48"/>
  <c r="AC25" i="48" s="1"/>
  <c r="AC20" i="49"/>
  <c r="AI9" i="50"/>
  <c r="AI15" i="50"/>
  <c r="AI5" i="48"/>
  <c r="AJ12" i="48"/>
  <c r="AJ5" i="48"/>
  <c r="AJ12" i="50"/>
  <c r="AD26" i="51"/>
  <c r="H36" i="46" s="1"/>
  <c r="AG19" i="51"/>
  <c r="AF19" i="51"/>
  <c r="AD20" i="53"/>
  <c r="AC20" i="55"/>
  <c r="AI12" i="50"/>
  <c r="AD20" i="48"/>
  <c r="AD25" i="48" s="1"/>
  <c r="AD20" i="49"/>
  <c r="AD26" i="54"/>
  <c r="H39" i="46" s="1"/>
  <c r="AC20" i="51"/>
  <c r="AJ5" i="50"/>
  <c r="AH9" i="50"/>
  <c r="AJ15" i="50"/>
  <c r="AH9" i="4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Z20" i="7"/>
  <c r="AA20" i="7"/>
  <c r="Z20" i="32"/>
  <c r="AA20" i="32"/>
  <c r="AD22" i="5"/>
  <c r="AC22" i="5"/>
  <c r="AD23" i="5"/>
  <c r="AC23" i="5"/>
  <c r="AD22" i="9"/>
  <c r="AD23" i="9"/>
  <c r="AC23" i="9"/>
  <c r="AC22" i="9"/>
  <c r="AD23" i="39"/>
  <c r="AD22" i="39"/>
  <c r="AC22" i="39"/>
  <c r="AC23" i="39"/>
  <c r="Z20" i="39"/>
  <c r="AA20" i="39"/>
  <c r="AC22" i="14"/>
  <c r="AD23" i="14"/>
  <c r="AC23" i="14"/>
  <c r="AD22" i="14"/>
  <c r="AD22" i="1"/>
  <c r="AD23" i="1"/>
  <c r="AC23" i="1"/>
  <c r="AC22" i="1"/>
  <c r="Z20" i="1"/>
  <c r="AA20" i="1"/>
  <c r="AD23" i="23"/>
  <c r="AD22" i="23"/>
  <c r="AC22" i="23"/>
  <c r="AC23" i="23"/>
  <c r="Z20" i="23"/>
  <c r="AA20" i="23"/>
  <c r="AC22" i="36"/>
  <c r="AD23" i="36"/>
  <c r="AC23" i="36"/>
  <c r="AD22" i="36"/>
  <c r="AD22" i="35"/>
  <c r="AD23" i="35"/>
  <c r="AC22" i="20"/>
  <c r="AF9" i="8" l="1"/>
  <c r="AF20" i="8" s="1"/>
  <c r="AF15" i="8"/>
  <c r="AF5" i="8"/>
  <c r="AF12" i="8"/>
  <c r="AF19" i="8" s="1"/>
  <c r="AF21" i="8" s="1"/>
  <c r="AD20" i="8"/>
  <c r="AD26" i="8" s="1"/>
  <c r="H16" i="46" s="1"/>
  <c r="AG15" i="8"/>
  <c r="AG5" i="8"/>
  <c r="AG19" i="8" s="1"/>
  <c r="AG9" i="8"/>
  <c r="AG20" i="8" s="1"/>
  <c r="AG12" i="8"/>
  <c r="AD25" i="55"/>
  <c r="F37" i="46" s="1"/>
  <c r="AD28" i="55"/>
  <c r="AD27" i="55"/>
  <c r="AC25" i="55"/>
  <c r="E37" i="46" s="1"/>
  <c r="AC28" i="55"/>
  <c r="AC27" i="55"/>
  <c r="AC20" i="8"/>
  <c r="AC27" i="8" s="1"/>
  <c r="AD25" i="8"/>
  <c r="F16" i="46" s="1"/>
  <c r="AD28" i="8"/>
  <c r="AD26" i="53"/>
  <c r="H40" i="46" s="1"/>
  <c r="AD28" i="53"/>
  <c r="AD27" i="53"/>
  <c r="AD27" i="51"/>
  <c r="AD28" i="51"/>
  <c r="AD26" i="49"/>
  <c r="H32" i="46" s="1"/>
  <c r="AD28" i="49"/>
  <c r="AD27" i="49"/>
  <c r="AC26" i="49"/>
  <c r="G32" i="46" s="1"/>
  <c r="J32" i="46" s="1"/>
  <c r="AC27" i="49"/>
  <c r="AC28" i="49"/>
  <c r="I58" i="46"/>
  <c r="AC26" i="53"/>
  <c r="G40" i="46" s="1"/>
  <c r="J40" i="46" s="1"/>
  <c r="AC28" i="53"/>
  <c r="AC27" i="53"/>
  <c r="AD27" i="54"/>
  <c r="AD28" i="54"/>
  <c r="AD26" i="50"/>
  <c r="H35" i="46" s="1"/>
  <c r="AD28" i="50"/>
  <c r="AD27" i="50"/>
  <c r="D6" i="41"/>
  <c r="AC25" i="51"/>
  <c r="E36" i="46" s="1"/>
  <c r="AC28" i="51"/>
  <c r="AC27" i="51"/>
  <c r="AC26" i="54"/>
  <c r="G39" i="46" s="1"/>
  <c r="J39" i="46" s="1"/>
  <c r="AC28" i="54"/>
  <c r="AC27" i="54"/>
  <c r="AC25" i="50"/>
  <c r="E35" i="46" s="1"/>
  <c r="AC27" i="50"/>
  <c r="AC28" i="50"/>
  <c r="AC25" i="54"/>
  <c r="E39" i="46" s="1"/>
  <c r="AC25" i="53"/>
  <c r="E40" i="46" s="1"/>
  <c r="AF20" i="51"/>
  <c r="AI19" i="50"/>
  <c r="AC25" i="49"/>
  <c r="E32" i="46" s="1"/>
  <c r="AJ19" i="48"/>
  <c r="AD25" i="50"/>
  <c r="F35" i="46" s="1"/>
  <c r="AJ20" i="50"/>
  <c r="AD25" i="49"/>
  <c r="F32" i="46" s="1"/>
  <c r="AD26" i="48"/>
  <c r="AI20" i="50"/>
  <c r="AG20" i="51"/>
  <c r="AG21" i="51" s="1"/>
  <c r="AI20" i="48"/>
  <c r="AC26" i="50"/>
  <c r="G35" i="46" s="1"/>
  <c r="J35" i="46" s="1"/>
  <c r="AC23" i="35"/>
  <c r="AD20" i="36"/>
  <c r="AJ19" i="50"/>
  <c r="AD26" i="55"/>
  <c r="H37" i="46" s="1"/>
  <c r="AC26" i="55"/>
  <c r="G37" i="46" s="1"/>
  <c r="J37" i="46" s="1"/>
  <c r="AF21" i="51"/>
  <c r="AD22" i="20"/>
  <c r="AC23" i="20"/>
  <c r="AD23" i="20"/>
  <c r="AJ20" i="48"/>
  <c r="AC22" i="35"/>
  <c r="AI19" i="48"/>
  <c r="AC26" i="48"/>
  <c r="AD25" i="53"/>
  <c r="F40" i="46" s="1"/>
  <c r="AC26" i="51"/>
  <c r="G36" i="46" s="1"/>
  <c r="J36" i="46" s="1"/>
  <c r="AC20" i="36"/>
  <c r="AG21" i="8" l="1"/>
  <c r="AC25" i="8"/>
  <c r="E16" i="46" s="1"/>
  <c r="AC28" i="8"/>
  <c r="AC26" i="8"/>
  <c r="G16" i="46" s="1"/>
  <c r="J16" i="46" s="1"/>
  <c r="AD27" i="8"/>
  <c r="I37" i="46"/>
  <c r="I32" i="46"/>
  <c r="I16" i="46"/>
  <c r="AC26" i="36"/>
  <c r="G5" i="46" s="1"/>
  <c r="J5" i="46" s="1"/>
  <c r="AC28" i="36"/>
  <c r="AC27" i="36"/>
  <c r="AD26" i="36"/>
  <c r="H5" i="46" s="1"/>
  <c r="AD27" i="36"/>
  <c r="AD28" i="36"/>
  <c r="AJ21" i="50"/>
  <c r="I35" i="46"/>
  <c r="I36" i="46"/>
  <c r="I40" i="46"/>
  <c r="I39" i="46"/>
  <c r="AI21" i="50"/>
  <c r="AD25" i="36"/>
  <c r="F5" i="46" s="1"/>
  <c r="AJ21" i="48"/>
  <c r="AI21" i="48"/>
  <c r="AC25" i="36"/>
  <c r="E5" i="46" s="1"/>
  <c r="I5" i="46" l="1"/>
  <c r="Z20" i="43"/>
  <c r="AA20" i="43"/>
  <c r="AD23" i="37"/>
  <c r="AC23" i="37"/>
  <c r="AD22" i="37"/>
  <c r="AC22" i="37"/>
  <c r="AD22" i="28"/>
  <c r="AC22" i="28"/>
  <c r="AD23" i="28"/>
  <c r="AC23" i="28"/>
  <c r="AC22" i="43" l="1"/>
  <c r="AD22" i="43"/>
  <c r="AC23" i="43"/>
  <c r="AD23" i="43"/>
  <c r="AD3" i="47"/>
  <c r="AD4" i="47"/>
  <c r="AD5" i="47"/>
  <c r="AD6" i="47"/>
  <c r="AD7" i="47"/>
  <c r="AD8" i="47"/>
  <c r="AD9" i="47"/>
  <c r="AD10" i="47"/>
  <c r="AD11" i="47"/>
  <c r="AD12" i="47"/>
  <c r="AD22" i="47" s="1"/>
  <c r="AD13" i="47"/>
  <c r="AD14" i="47"/>
  <c r="AD15" i="47"/>
  <c r="AD16" i="47"/>
  <c r="AD17" i="47"/>
  <c r="AD2" i="47"/>
  <c r="AC17" i="47"/>
  <c r="AC16" i="47"/>
  <c r="AC15" i="47"/>
  <c r="AC14" i="47"/>
  <c r="AC13" i="47"/>
  <c r="AC12" i="47"/>
  <c r="AC11" i="47"/>
  <c r="AC10" i="47"/>
  <c r="AC9" i="47"/>
  <c r="AC8" i="47"/>
  <c r="AC7" i="47"/>
  <c r="AC6" i="47"/>
  <c r="AC5" i="47"/>
  <c r="AC4" i="47"/>
  <c r="AC3" i="47"/>
  <c r="AC2" i="47"/>
  <c r="AC20" i="47"/>
  <c r="AD20" i="47"/>
  <c r="AD25" i="47" l="1"/>
  <c r="F44" i="46" s="1"/>
  <c r="AD27" i="47"/>
  <c r="AD28" i="47"/>
  <c r="AC28" i="47"/>
  <c r="AC27" i="47"/>
  <c r="AC25" i="47"/>
  <c r="E44" i="46" s="1"/>
  <c r="AC26" i="47"/>
  <c r="G44" i="46" s="1"/>
  <c r="J44" i="46" s="1"/>
  <c r="AD26" i="47"/>
  <c r="H44" i="46" s="1"/>
  <c r="AD23" i="47"/>
  <c r="AC22" i="47"/>
  <c r="AC23" i="47"/>
  <c r="I44" i="46" l="1"/>
  <c r="Y20" i="7" l="1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Z20" i="14"/>
  <c r="Y20" i="14"/>
  <c r="X20" i="14"/>
  <c r="AD20" i="14" s="1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D20" i="37"/>
  <c r="AD20" i="5"/>
  <c r="AD20" i="35"/>
  <c r="AD20" i="20"/>
  <c r="D62" i="46"/>
  <c r="AD20" i="32" l="1"/>
  <c r="AG12" i="32"/>
  <c r="AG15" i="32"/>
  <c r="AG5" i="32"/>
  <c r="AG9" i="32"/>
  <c r="AG20" i="32" s="1"/>
  <c r="AG12" i="39"/>
  <c r="AG15" i="39"/>
  <c r="AG5" i="39"/>
  <c r="AG9" i="39"/>
  <c r="AC20" i="7"/>
  <c r="AF12" i="7"/>
  <c r="AF5" i="7"/>
  <c r="AF19" i="7" s="1"/>
  <c r="AF15" i="7"/>
  <c r="AF9" i="7"/>
  <c r="AF20" i="7" s="1"/>
  <c r="AF12" i="23"/>
  <c r="AF5" i="23"/>
  <c r="AF15" i="23"/>
  <c r="AF9" i="23"/>
  <c r="AF20" i="23" s="1"/>
  <c r="AD20" i="31"/>
  <c r="AG12" i="31"/>
  <c r="AG15" i="31"/>
  <c r="AG5" i="31"/>
  <c r="AG9" i="31"/>
  <c r="AG20" i="31" s="1"/>
  <c r="AC20" i="32"/>
  <c r="AC25" i="32" s="1"/>
  <c r="E14" i="46" s="1"/>
  <c r="AF12" i="32"/>
  <c r="AF19" i="32" s="1"/>
  <c r="AF15" i="32"/>
  <c r="AF5" i="32"/>
  <c r="AF9" i="32"/>
  <c r="AF20" i="32" s="1"/>
  <c r="AF12" i="39"/>
  <c r="AF15" i="39"/>
  <c r="AF5" i="39"/>
  <c r="AF9" i="39"/>
  <c r="AF20" i="39" s="1"/>
  <c r="AD20" i="7"/>
  <c r="AG12" i="7"/>
  <c r="AG15" i="7"/>
  <c r="AG5" i="7"/>
  <c r="AG9" i="7"/>
  <c r="AG20" i="7" s="1"/>
  <c r="AG12" i="23"/>
  <c r="AG15" i="23"/>
  <c r="AG5" i="23"/>
  <c r="AG9" i="23"/>
  <c r="AF12" i="31"/>
  <c r="AF19" i="31" s="1"/>
  <c r="AF5" i="31"/>
  <c r="AF15" i="31"/>
  <c r="AF9" i="31"/>
  <c r="AD28" i="14"/>
  <c r="AD27" i="14"/>
  <c r="AF15" i="43"/>
  <c r="AF12" i="43"/>
  <c r="AF5" i="43"/>
  <c r="AF9" i="43"/>
  <c r="AD20" i="43"/>
  <c r="AG9" i="43"/>
  <c r="AG15" i="43"/>
  <c r="AG5" i="43"/>
  <c r="AG12" i="43"/>
  <c r="AD25" i="32"/>
  <c r="F14" i="46" s="1"/>
  <c r="AD26" i="32"/>
  <c r="H14" i="46" s="1"/>
  <c r="AD27" i="32"/>
  <c r="AD28" i="32"/>
  <c r="AC28" i="32"/>
  <c r="AD25" i="31"/>
  <c r="F13" i="46" s="1"/>
  <c r="AD26" i="31"/>
  <c r="H13" i="46" s="1"/>
  <c r="AD27" i="31"/>
  <c r="AD28" i="31"/>
  <c r="AC20" i="31"/>
  <c r="AC25" i="7"/>
  <c r="E3" i="46" s="1"/>
  <c r="AC26" i="7"/>
  <c r="G3" i="46" s="1"/>
  <c r="J3" i="46" s="1"/>
  <c r="AC27" i="7"/>
  <c r="AC28" i="7"/>
  <c r="AD26" i="7"/>
  <c r="H3" i="46" s="1"/>
  <c r="AD25" i="7"/>
  <c r="F3" i="46" s="1"/>
  <c r="AD27" i="7"/>
  <c r="AD28" i="7"/>
  <c r="AD28" i="20"/>
  <c r="E33" i="41" s="1"/>
  <c r="AD27" i="20"/>
  <c r="E32" i="41" s="1"/>
  <c r="AD27" i="35"/>
  <c r="AD28" i="35"/>
  <c r="AD28" i="5"/>
  <c r="AD27" i="5"/>
  <c r="AD28" i="37"/>
  <c r="E9" i="41" s="1"/>
  <c r="AD27" i="37"/>
  <c r="E8" i="41" s="1"/>
  <c r="AC20" i="43"/>
  <c r="AD20" i="28"/>
  <c r="AD25" i="28" s="1"/>
  <c r="F22" i="46" s="1"/>
  <c r="AC20" i="35"/>
  <c r="AC26" i="35" s="1"/>
  <c r="G4" i="46" s="1"/>
  <c r="J4" i="46" s="1"/>
  <c r="AD20" i="39"/>
  <c r="AD25" i="39" s="1"/>
  <c r="F6" i="46" s="1"/>
  <c r="AC20" i="9"/>
  <c r="AC20" i="1"/>
  <c r="AC20" i="20"/>
  <c r="AC25" i="9"/>
  <c r="E7" i="46" s="1"/>
  <c r="AD20" i="23"/>
  <c r="AD26" i="5"/>
  <c r="H8" i="46" s="1"/>
  <c r="AD25" i="5"/>
  <c r="F8" i="46" s="1"/>
  <c r="AC20" i="5"/>
  <c r="AD20" i="9"/>
  <c r="AD26" i="39"/>
  <c r="H6" i="46" s="1"/>
  <c r="AD26" i="14"/>
  <c r="H15" i="46" s="1"/>
  <c r="AD25" i="14"/>
  <c r="F15" i="46" s="1"/>
  <c r="AC20" i="23"/>
  <c r="AC20" i="39"/>
  <c r="AC20" i="14"/>
  <c r="AD20" i="1"/>
  <c r="AD26" i="35"/>
  <c r="H4" i="46" s="1"/>
  <c r="AD25" i="35"/>
  <c r="F4" i="46" s="1"/>
  <c r="AC20" i="37"/>
  <c r="AD26" i="20"/>
  <c r="H24" i="46" s="1"/>
  <c r="AD25" i="20"/>
  <c r="F24" i="46" s="1"/>
  <c r="AD26" i="43"/>
  <c r="H19" i="46" s="1"/>
  <c r="AD25" i="43"/>
  <c r="F19" i="46" s="1"/>
  <c r="AD26" i="37"/>
  <c r="H18" i="46" s="1"/>
  <c r="AD25" i="37"/>
  <c r="F18" i="46" s="1"/>
  <c r="AC20" i="28"/>
  <c r="AC27" i="32" l="1"/>
  <c r="AF19" i="23"/>
  <c r="AF21" i="23" s="1"/>
  <c r="AC26" i="32"/>
  <c r="G14" i="46" s="1"/>
  <c r="J14" i="46" s="1"/>
  <c r="AG19" i="23"/>
  <c r="AG19" i="39"/>
  <c r="AG20" i="43"/>
  <c r="AF20" i="31"/>
  <c r="AF21" i="31" s="1"/>
  <c r="AF19" i="39"/>
  <c r="AF21" i="39" s="1"/>
  <c r="AG19" i="31"/>
  <c r="AG21" i="31" s="1"/>
  <c r="AF21" i="7"/>
  <c r="AC26" i="1"/>
  <c r="G2" i="46" s="1"/>
  <c r="J2" i="46" s="1"/>
  <c r="AC28" i="1"/>
  <c r="AC27" i="1"/>
  <c r="AF20" i="43"/>
  <c r="AG19" i="7"/>
  <c r="AG21" i="7" s="1"/>
  <c r="AG19" i="32"/>
  <c r="AG21" i="32" s="1"/>
  <c r="AD28" i="1"/>
  <c r="AD27" i="1"/>
  <c r="AF19" i="43"/>
  <c r="AG20" i="23"/>
  <c r="AF21" i="32"/>
  <c r="AG20" i="39"/>
  <c r="AC28" i="14"/>
  <c r="AC27" i="14"/>
  <c r="AD26" i="23"/>
  <c r="H25" i="46" s="1"/>
  <c r="AD28" i="23"/>
  <c r="AD27" i="23"/>
  <c r="AC27" i="23"/>
  <c r="AC28" i="23"/>
  <c r="AD27" i="39"/>
  <c r="AD28" i="39"/>
  <c r="AC27" i="39"/>
  <c r="AC28" i="39"/>
  <c r="AC27" i="43"/>
  <c r="D12" i="41" s="1"/>
  <c r="D14" i="41" s="1"/>
  <c r="AC28" i="43"/>
  <c r="D13" i="41" s="1"/>
  <c r="AD27" i="43"/>
  <c r="E12" i="41" s="1"/>
  <c r="E14" i="41" s="1"/>
  <c r="AD28" i="43"/>
  <c r="E13" i="41" s="1"/>
  <c r="AC25" i="43"/>
  <c r="E19" i="46" s="1"/>
  <c r="AF21" i="43"/>
  <c r="AC26" i="43"/>
  <c r="G19" i="46" s="1"/>
  <c r="J19" i="46" s="1"/>
  <c r="AG19" i="43"/>
  <c r="AG21" i="43" s="1"/>
  <c r="AC26" i="31"/>
  <c r="G13" i="46" s="1"/>
  <c r="J13" i="46" s="1"/>
  <c r="AC25" i="31"/>
  <c r="E13" i="46" s="1"/>
  <c r="AC27" i="31"/>
  <c r="AC28" i="31"/>
  <c r="I3" i="46"/>
  <c r="AC25" i="35"/>
  <c r="E4" i="46" s="1"/>
  <c r="AC26" i="20"/>
  <c r="G24" i="46" s="1"/>
  <c r="J24" i="46" s="1"/>
  <c r="AC28" i="20"/>
  <c r="D33" i="41" s="1"/>
  <c r="AC27" i="20"/>
  <c r="D32" i="41" s="1"/>
  <c r="AD28" i="9"/>
  <c r="AD27" i="9"/>
  <c r="AC26" i="9"/>
  <c r="G7" i="46" s="1"/>
  <c r="J7" i="46" s="1"/>
  <c r="AC28" i="9"/>
  <c r="AC27" i="9"/>
  <c r="I4" i="46"/>
  <c r="AC28" i="28"/>
  <c r="D17" i="41" s="1"/>
  <c r="AC27" i="28"/>
  <c r="D16" i="41" s="1"/>
  <c r="AC28" i="5"/>
  <c r="AC27" i="5"/>
  <c r="AD26" i="28"/>
  <c r="H22" i="46" s="1"/>
  <c r="AD27" i="28"/>
  <c r="E16" i="41" s="1"/>
  <c r="AD28" i="28"/>
  <c r="E17" i="41" s="1"/>
  <c r="AC28" i="35"/>
  <c r="AC27" i="35"/>
  <c r="AC26" i="37"/>
  <c r="G18" i="46" s="1"/>
  <c r="J18" i="46" s="1"/>
  <c r="AC28" i="37"/>
  <c r="D9" i="41" s="1"/>
  <c r="AC27" i="37"/>
  <c r="D8" i="41" s="1"/>
  <c r="AC25" i="20"/>
  <c r="E24" i="46" s="1"/>
  <c r="AD25" i="23"/>
  <c r="F25" i="46" s="1"/>
  <c r="AC25" i="1"/>
  <c r="E2" i="46" s="1"/>
  <c r="AD26" i="9"/>
  <c r="H7" i="46" s="1"/>
  <c r="AD25" i="9"/>
  <c r="F7" i="46" s="1"/>
  <c r="AC26" i="5"/>
  <c r="G8" i="46" s="1"/>
  <c r="J8" i="46" s="1"/>
  <c r="AC25" i="5"/>
  <c r="E8" i="46" s="1"/>
  <c r="AC26" i="23"/>
  <c r="G25" i="46" s="1"/>
  <c r="J25" i="46" s="1"/>
  <c r="AC25" i="23"/>
  <c r="E25" i="46" s="1"/>
  <c r="AD26" i="1"/>
  <c r="H2" i="46" s="1"/>
  <c r="I2" i="46" s="1"/>
  <c r="AD25" i="1"/>
  <c r="F2" i="46" s="1"/>
  <c r="AC26" i="14"/>
  <c r="G15" i="46" s="1"/>
  <c r="J15" i="46" s="1"/>
  <c r="AC25" i="14"/>
  <c r="E15" i="46" s="1"/>
  <c r="AC26" i="39"/>
  <c r="G6" i="46" s="1"/>
  <c r="J6" i="46" s="1"/>
  <c r="AC25" i="39"/>
  <c r="E6" i="46" s="1"/>
  <c r="AC25" i="37"/>
  <c r="E18" i="46" s="1"/>
  <c r="AC26" i="28"/>
  <c r="G22" i="46" s="1"/>
  <c r="J22" i="46" s="1"/>
  <c r="AC25" i="28"/>
  <c r="E22" i="46" s="1"/>
  <c r="I14" i="46" l="1"/>
  <c r="AG21" i="39"/>
  <c r="AG21" i="23"/>
  <c r="I15" i="46"/>
  <c r="I25" i="46"/>
  <c r="I13" i="46"/>
  <c r="I6" i="46"/>
  <c r="I19" i="46"/>
  <c r="J63" i="46"/>
  <c r="I24" i="46"/>
  <c r="I8" i="46"/>
  <c r="I7" i="46"/>
  <c r="I18" i="46"/>
  <c r="I22" i="46"/>
  <c r="V2" i="44"/>
  <c r="V3" i="44"/>
  <c r="V4" i="44"/>
  <c r="V5" i="44"/>
  <c r="V6" i="44"/>
  <c r="V7" i="44"/>
  <c r="V8" i="44"/>
  <c r="V9" i="44"/>
  <c r="V10" i="44"/>
  <c r="V11" i="44"/>
  <c r="V12" i="44"/>
  <c r="V13" i="44"/>
  <c r="V14" i="44"/>
  <c r="V15" i="44"/>
  <c r="V16" i="44"/>
  <c r="V17" i="44"/>
  <c r="J65" i="46" l="1"/>
  <c r="E202" i="34"/>
  <c r="F202" i="34"/>
  <c r="G202" i="34"/>
  <c r="H202" i="34"/>
  <c r="I202" i="34"/>
  <c r="R202" i="34"/>
  <c r="S202" i="34"/>
  <c r="T202" i="34"/>
  <c r="U202" i="34"/>
  <c r="V202" i="34"/>
  <c r="V205" i="34"/>
  <c r="V206" i="34"/>
  <c r="U2" i="44" l="1"/>
  <c r="U3" i="44"/>
  <c r="U4" i="44"/>
  <c r="U5" i="44"/>
  <c r="U6" i="44"/>
  <c r="U7" i="44"/>
  <c r="U8" i="44"/>
  <c r="U9" i="44"/>
  <c r="U10" i="44"/>
  <c r="U11" i="44"/>
  <c r="U12" i="44"/>
  <c r="U13" i="44"/>
  <c r="U14" i="44"/>
  <c r="U15" i="44"/>
  <c r="U16" i="44"/>
  <c r="U17" i="44"/>
  <c r="R20" i="44" l="1"/>
  <c r="R19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Z8" i="44" l="1"/>
  <c r="Z17" i="44"/>
  <c r="Z15" i="44"/>
  <c r="Z16" i="44"/>
  <c r="Z9" i="44"/>
  <c r="Z5" i="44"/>
  <c r="X9" i="44"/>
  <c r="X5" i="44"/>
  <c r="X13" i="44"/>
  <c r="Z4" i="44"/>
  <c r="X8" i="44"/>
  <c r="Z12" i="44"/>
  <c r="X16" i="44"/>
  <c r="Z13" i="44"/>
  <c r="X17" i="44"/>
  <c r="AA17" i="44" s="1"/>
  <c r="Z7" i="44"/>
  <c r="X12" i="44"/>
  <c r="X4" i="44"/>
  <c r="Z3" i="44"/>
  <c r="X7" i="44"/>
  <c r="Z11" i="44"/>
  <c r="X15" i="44"/>
  <c r="X2" i="44"/>
  <c r="Z6" i="44"/>
  <c r="X10" i="44"/>
  <c r="Z14" i="44"/>
  <c r="X3" i="44"/>
  <c r="X11" i="44"/>
  <c r="Z2" i="44"/>
  <c r="X6" i="44"/>
  <c r="Z10" i="44"/>
  <c r="X14" i="44"/>
  <c r="W2" i="44"/>
  <c r="W9" i="44"/>
  <c r="W17" i="44"/>
  <c r="W5" i="44"/>
  <c r="W13" i="44"/>
  <c r="W4" i="44"/>
  <c r="W8" i="44"/>
  <c r="W12" i="44"/>
  <c r="W16" i="44"/>
  <c r="W7" i="44"/>
  <c r="W11" i="44"/>
  <c r="W15" i="44"/>
  <c r="W6" i="44"/>
  <c r="W10" i="44"/>
  <c r="W14" i="44"/>
  <c r="W3" i="44"/>
  <c r="AA15" i="44" l="1"/>
  <c r="AA16" i="44"/>
  <c r="AA5" i="44"/>
  <c r="AA9" i="44"/>
  <c r="AA8" i="44"/>
  <c r="AA4" i="44"/>
  <c r="AA7" i="44"/>
  <c r="AA13" i="44"/>
  <c r="AA12" i="44"/>
  <c r="AA10" i="44"/>
  <c r="AA11" i="44"/>
  <c r="AA14" i="44"/>
  <c r="AA6" i="44"/>
  <c r="AA2" i="44"/>
  <c r="AA3" i="44"/>
  <c r="W19" i="44"/>
  <c r="W22" i="44"/>
  <c r="W23" i="44"/>
  <c r="W20" i="44"/>
  <c r="W25" i="44" l="1"/>
  <c r="D22" i="41" l="1"/>
  <c r="E22" i="41" l="1"/>
  <c r="D10" i="41" l="1"/>
  <c r="E10" i="41"/>
  <c r="D30" i="41" l="1"/>
  <c r="E30" i="41"/>
  <c r="D34" i="41" l="1"/>
  <c r="D38" i="41" l="1"/>
  <c r="E34" i="41"/>
  <c r="E38" i="41"/>
  <c r="E18" i="41"/>
  <c r="D18" i="41"/>
  <c r="AA3" i="4"/>
  <c r="AA2" i="4"/>
  <c r="I206" i="34"/>
  <c r="I205" i="34"/>
  <c r="AB17" i="33"/>
  <c r="AB16" i="33"/>
  <c r="AB15" i="33"/>
  <c r="AB14" i="33"/>
  <c r="AB13" i="33"/>
  <c r="AB12" i="33"/>
  <c r="AB11" i="33"/>
  <c r="AB10" i="33"/>
  <c r="AB9" i="33"/>
  <c r="AB8" i="33"/>
  <c r="AB7" i="33"/>
  <c r="AB6" i="33"/>
  <c r="AB5" i="33"/>
  <c r="AB4" i="33"/>
  <c r="AB3" i="33"/>
  <c r="AB2" i="33"/>
  <c r="Z2" i="4" l="1"/>
  <c r="AB2" i="4" s="1"/>
  <c r="Z3" i="4"/>
  <c r="AB3" i="4" s="1"/>
  <c r="AB19" i="33"/>
  <c r="X15" i="4"/>
  <c r="X12" i="4"/>
  <c r="X8" i="4"/>
  <c r="X2" i="4"/>
  <c r="X3" i="4"/>
  <c r="X9" i="4"/>
  <c r="X10" i="4"/>
  <c r="X6" i="4"/>
  <c r="X13" i="4"/>
  <c r="X5" i="4"/>
  <c r="X16" i="4"/>
  <c r="X4" i="4"/>
  <c r="X17" i="4"/>
  <c r="X14" i="4"/>
  <c r="X11" i="4"/>
  <c r="X7" i="4"/>
  <c r="X23" i="4" l="1"/>
  <c r="X22" i="4"/>
  <c r="V211" i="34" s="1"/>
  <c r="X19" i="4"/>
  <c r="X20" i="4"/>
  <c r="X25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456C1D53-BA28-47C8-BCB2-B35880238B82}">
      <text>
        <r>
          <rPr>
            <b/>
            <sz val="9"/>
            <color indexed="81"/>
            <rFont val="Tahoma"/>
            <family val="2"/>
          </rPr>
          <t>Updated by IMFNT\RZHANG3 on 4/21/2021 5:19:13 PM
Latest revision date 4/21/2021 4:17:28 PM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D0D33147-51D5-4343-A9BF-873F91211D1A}">
      <text>
        <r>
          <rPr>
            <b/>
            <sz val="9"/>
            <color indexed="81"/>
            <rFont val="Tahoma"/>
            <family val="2"/>
          </rPr>
          <t>Updated by IMFNT\RZHANG3 on 4/21/2021 5:19:17 PM
Latest revision date 4/21/2021 4:17:28 PM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2571D6B7-FB29-45B3-9DA6-09D0E2F329CD}">
      <text>
        <r>
          <rPr>
            <b/>
            <sz val="9"/>
            <color indexed="81"/>
            <rFont val="Tahoma"/>
            <family val="2"/>
          </rPr>
          <t>Updated by IMFNT\RZHANG3 on 4/21/2021 5:19:17 PM
Latest revision date 4/21/2021 4:17:28 PM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E4EF4CCA-A5F0-413E-800E-7311D1DDBACF}">
      <text>
        <r>
          <rPr>
            <b/>
            <sz val="9"/>
            <color indexed="81"/>
            <rFont val="Tahoma"/>
            <family val="2"/>
          </rPr>
          <t>Updated by IMFNT\RZHANG3 on 4/21/2021 5:19:18 PM
Latest revision date 4/21/2021 4:17:28 PM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F0E1ED10-EC1A-4EEC-B3C4-013083D4F605}">
      <text>
        <r>
          <rPr>
            <b/>
            <sz val="9"/>
            <color indexed="81"/>
            <rFont val="Tahoma"/>
            <family val="2"/>
          </rPr>
          <t>Updated by IMFNT\RZHANG3 on 4/21/2021 5:19:18 PM
Latest revision date 4/21/2021 4:17:28 PM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0B6F27A0-1372-44C5-B66D-4E144EDD6493}">
      <text>
        <r>
          <rPr>
            <b/>
            <sz val="9"/>
            <color indexed="81"/>
            <rFont val="Tahoma"/>
            <family val="2"/>
          </rPr>
          <t>Updated by IMFNT\RZHANG3 on 4/21/2021 5:19:19 PM
Latest revision date 4/21/2021 4:17:28 PM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A816B1F6-90A2-4C5F-B524-E66DB51330BE}">
      <text>
        <r>
          <rPr>
            <b/>
            <sz val="9"/>
            <color indexed="81"/>
            <rFont val="Tahoma"/>
            <family val="2"/>
          </rPr>
          <t>Updated by IMFNT\RZHANG3 on 4/21/2021 5:19:19 PM
Latest revision date 4/21/2021 4:17:28 PM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66A7A5A3-EFE5-487E-A82B-003D46F08B49}">
      <text>
        <r>
          <rPr>
            <b/>
            <sz val="9"/>
            <color indexed="81"/>
            <rFont val="Tahoma"/>
            <family val="2"/>
          </rPr>
          <t>Updated by IMFNT\RZHANG3 on 4/21/2021 5:19:20 PM
Latest revision date 4/21/2021 4:17:28 PM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88549D9D-5ADF-4F78-BBCD-4B89BD8F0EAD}">
      <text>
        <r>
          <rPr>
            <b/>
            <sz val="9"/>
            <color indexed="81"/>
            <rFont val="Tahoma"/>
            <family val="2"/>
          </rPr>
          <t>Updated by IMFNT\RZHANG3 on 4/21/2021 5:19:20 PM
Latest revision date 4/21/2021 4:17:28 PM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2FF9907D-8C52-44A7-ADD5-CE9863C1E962}">
      <text>
        <r>
          <rPr>
            <b/>
            <sz val="9"/>
            <color indexed="81"/>
            <rFont val="Tahoma"/>
            <family val="2"/>
          </rPr>
          <t>Updated by IMFNT\RZHANG3 on 4/21/2021 5:19:20 PM
Latest revision date 4/21/2021 4:17:28 PM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297ED5B9-C239-47C1-8230-5D60242E0966}">
      <text>
        <r>
          <rPr>
            <b/>
            <sz val="9"/>
            <color indexed="81"/>
            <rFont val="Tahoma"/>
            <family val="2"/>
          </rPr>
          <t>Updated by IMFNT\RZHANG3 on 4/21/2021 5:19:21 PM
Latest revision date 4/21/2021 4:17:28 PM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1A61FC5B-3820-4C6D-B4F4-E991697076FB}">
      <text>
        <r>
          <rPr>
            <b/>
            <sz val="9"/>
            <color indexed="81"/>
            <rFont val="Tahoma"/>
            <family val="2"/>
          </rPr>
          <t>Updated by IMFNT\RZHANG3 on 4/21/2021 5:19:13 PM
Latest revision date 4/21/2021 4:17:28 PM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5DCB6D32-A224-45EB-AF82-8E363A20F6C6}">
      <text>
        <r>
          <rPr>
            <b/>
            <sz val="9"/>
            <color indexed="81"/>
            <rFont val="Tahoma"/>
            <family val="2"/>
          </rPr>
          <t>Updated by IMFNT\RZHANG3 on 4/21/2021 5:19:21 PM
Latest revision date 4/21/2021 4:17:28 PM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466EC2C7-9987-46F3-8C33-BE5C2C14A47D}">
      <text>
        <r>
          <rPr>
            <b/>
            <sz val="9"/>
            <color indexed="81"/>
            <rFont val="Tahoma"/>
            <family val="2"/>
          </rPr>
          <t>Updated by IMFNT\RZHANG3 on 4/21/2021 5:19:22 PM
Latest revision date 4/21/2021 4:17:28 PM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A05C8587-995C-4D5D-860C-DFD4CC6FB9BD}">
      <text>
        <r>
          <rPr>
            <b/>
            <sz val="9"/>
            <color indexed="81"/>
            <rFont val="Tahoma"/>
            <family val="2"/>
          </rPr>
          <t>Updated by IMFNT\RZHANG3 on 4/21/2021 5:19:22 PM
Latest revision date 4/21/2021 4:17:28 PM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0DA28030-C638-43E5-BB70-7E23EDF16A8F}">
      <text>
        <r>
          <rPr>
            <b/>
            <sz val="9"/>
            <color indexed="81"/>
            <rFont val="Tahoma"/>
            <family val="2"/>
          </rPr>
          <t>Updated by IMFNT\RZHANG3 on 4/21/2021 5:19:23 PM
Latest revision date 4/21/2021 4:17:28 PM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C7D70484-EB53-4982-9391-3278BDE6CCDC}">
      <text>
        <r>
          <rPr>
            <b/>
            <sz val="9"/>
            <color indexed="81"/>
            <rFont val="Tahoma"/>
            <family val="2"/>
          </rPr>
          <t>Updated by IMFNT\RZHANG3 on 4/21/2021 5:19:23 PM
Latest revision date 4/21/2021 4:17:28 PM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B2A00F3B-179D-4ED0-8296-0A1383B3F10E}">
      <text>
        <r>
          <rPr>
            <b/>
            <sz val="9"/>
            <color indexed="81"/>
            <rFont val="Tahoma"/>
            <family val="2"/>
          </rPr>
          <t>Updated by IMFNT\RZHANG3 on 4/21/2021 5:19:25 PM
Latest revision date 4/21/2021 4:17:28 PM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B483D2EA-5FA5-414E-9D32-5EBB28391265}">
      <text>
        <r>
          <rPr>
            <b/>
            <sz val="9"/>
            <color indexed="81"/>
            <rFont val="Tahoma"/>
            <family val="2"/>
          </rPr>
          <t>Updated by IMFNT\RZHANG3 on 4/21/2021 5:19:24 PM
Latest revision date 4/21/2021 4:17:28 PM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5DCD4288-B40D-4D57-8CD6-E65A619FCC34}">
      <text>
        <r>
          <rPr>
            <b/>
            <sz val="9"/>
            <color indexed="81"/>
            <rFont val="Tahoma"/>
            <family val="2"/>
          </rPr>
          <t>Updated by IMFNT\RZHANG3 on 4/21/2021 5:19:24 PM
Latest revision date 4/21/2021 4:17:28 PM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F27A40C0-DB8A-4814-977C-FBD3E9231E06}">
      <text>
        <r>
          <rPr>
            <b/>
            <sz val="9"/>
            <color indexed="81"/>
            <rFont val="Tahoma"/>
            <family val="2"/>
          </rPr>
          <t>Updated by IMFNT\RZHANG3 on 4/21/2021 5:19:25 PM
Latest revision date 4/21/2021 4:17:28 PM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7F476E12-A226-4F59-84BA-24993308E92F}">
      <text>
        <r>
          <rPr>
            <b/>
            <sz val="9"/>
            <color indexed="81"/>
            <rFont val="Tahoma"/>
            <family val="2"/>
          </rPr>
          <t>Updated by IMFNT\RZHANG3 on 4/21/2021 5:19:26 PM
Latest revision date 4/21/2021 4:17:28 PM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01419F0C-B659-4F65-9CB6-E935861709AB}">
      <text>
        <r>
          <rPr>
            <b/>
            <sz val="9"/>
            <color indexed="81"/>
            <rFont val="Tahoma"/>
            <family val="2"/>
          </rPr>
          <t>Updated by IMFNT\RZHANG3 on 4/21/2021 5:19:14 PM
Latest revision date 4/21/2021 4:17:28 PM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5BA3EDF7-3530-4077-B4DE-D27E22251CBB}">
      <text>
        <r>
          <rPr>
            <b/>
            <sz val="9"/>
            <color indexed="81"/>
            <rFont val="Tahoma"/>
            <family val="2"/>
          </rPr>
          <t>Updated by IMFNT\RZHANG3 on 4/21/2021 5:19:26 PM
Latest revision date 4/21/2021 4:17:28 PM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B5F2F399-E51E-467F-9852-ABB58ECCB444}">
      <text>
        <r>
          <rPr>
            <b/>
            <sz val="9"/>
            <color indexed="81"/>
            <rFont val="Tahoma"/>
            <family val="2"/>
          </rPr>
          <t>Updated by IMFNT\RZHANG3 on 4/21/2021 5:19:26 PM
Latest revision date 4/21/2021 4:17:28 PM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5615C809-7471-4A60-8BD7-49BC51DE6E82}">
      <text>
        <r>
          <rPr>
            <b/>
            <sz val="9"/>
            <color indexed="81"/>
            <rFont val="Tahoma"/>
            <family val="2"/>
          </rPr>
          <t>Updated by IMFNT\RZHANG3 on 4/21/2021 5:19:27 PM
Latest revision date 4/21/2021 4:17:28 PM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22670280-2569-4250-A962-73368ED282D1}">
      <text>
        <r>
          <rPr>
            <b/>
            <sz val="9"/>
            <color indexed="81"/>
            <rFont val="Tahoma"/>
            <family val="2"/>
          </rPr>
          <t>Updated by IMFNT\RZHANG3 on 4/21/2021 5:19:27 PM
Latest revision date 4/21/2021 4:17:28 PM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A1C9DB43-D22D-4C27-9261-E12D80A42A5B}">
      <text>
        <r>
          <rPr>
            <b/>
            <sz val="9"/>
            <color indexed="81"/>
            <rFont val="Tahoma"/>
            <family val="2"/>
          </rPr>
          <t>Updated by IMFNT\RZHANG3 on 4/21/2021 5:19:28 PM
Latest revision date 4/21/2021 4:17:28 PM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CD5C1E46-CFC9-4D4C-9D97-C118896BFBFA}">
      <text>
        <r>
          <rPr>
            <b/>
            <sz val="9"/>
            <color indexed="81"/>
            <rFont val="Tahoma"/>
            <family val="2"/>
          </rPr>
          <t>Updated by IMFNT\RZHANG3 on 4/21/2021 5:19:28 PM
Latest revision date 4/21/2021 4:17:28 PM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4A00BDEC-3709-47CB-A976-119FC400F68A}">
      <text>
        <r>
          <rPr>
            <b/>
            <sz val="9"/>
            <color indexed="81"/>
            <rFont val="Tahoma"/>
            <family val="2"/>
          </rPr>
          <t>Updated by IMFNT\RZHANG3 on 4/21/2021 5:19:29 PM
Latest revision date 4/21/2021 4:17:28 PM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70BC1395-08B7-42DC-89AC-9FE6BEFFC0F3}">
      <text>
        <r>
          <rPr>
            <b/>
            <sz val="9"/>
            <color indexed="81"/>
            <rFont val="Tahoma"/>
            <family val="2"/>
          </rPr>
          <t>Updated by IMFNT\RZHANG3 on 4/21/2021 5:19:29 PM
Latest revision date 4/21/2021 4:17:28 PM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438F5956-B0D8-48E5-AD6A-FB96E5539986}">
      <text>
        <r>
          <rPr>
            <b/>
            <sz val="9"/>
            <color indexed="81"/>
            <rFont val="Tahoma"/>
            <family val="2"/>
          </rPr>
          <t>Updated by IMFNT\RZHANG3 on 4/21/2021 5:19:30 PM
Latest revision date 4/21/2021 4:17:28 PM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B8E7672C-1674-4C0E-BD6E-6F41980978CE}">
      <text>
        <r>
          <rPr>
            <b/>
            <sz val="9"/>
            <color indexed="81"/>
            <rFont val="Tahoma"/>
            <family val="2"/>
          </rPr>
          <t>Updated by IMFNT\RZHANG3 on 4/21/2021 5:19:30 PM
Latest revision date 4/21/2021 4:17:28 PM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E9BD443A-192E-47EF-80AD-C3E3D1F0A13C}">
      <text>
        <r>
          <rPr>
            <b/>
            <sz val="9"/>
            <color indexed="81"/>
            <rFont val="Tahoma"/>
            <family val="2"/>
          </rPr>
          <t>Updated by IMFNT\RZHANG3 on 4/21/2021 5:19:14 PM
Latest revision date 4/21/2021 4:17:28 PM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64606E70-A386-41D0-8C05-F6D07252B602}">
      <text>
        <r>
          <rPr>
            <b/>
            <sz val="9"/>
            <color indexed="81"/>
            <rFont val="Tahoma"/>
            <family val="2"/>
          </rPr>
          <t>Updated by IMFNT\RZHANG3 on 4/21/2021 5:19:30 PM
Latest revision date 4/21/2021 4:17:28 PM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FEDFC9A2-7DFE-4042-AD7D-8E3A73022AB0}">
      <text>
        <r>
          <rPr>
            <b/>
            <sz val="9"/>
            <color indexed="81"/>
            <rFont val="Tahoma"/>
            <family val="2"/>
          </rPr>
          <t>Updated by IMFNT\RZHANG3 on 4/21/2021 5:19:31 PM
Latest revision date 4/21/2021 4:17:28 PM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EE6933CD-C9AD-4E5C-BEBF-51D44D3ADDBB}">
      <text>
        <r>
          <rPr>
            <b/>
            <sz val="9"/>
            <color indexed="81"/>
            <rFont val="Tahoma"/>
            <family val="2"/>
          </rPr>
          <t>Updated by IMFNT\RZHANG3 on 4/21/2021 5:19:31 PM
Latest revision date 4/21/2021 4:17:28 PM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F41C5ADB-42C2-4D6A-844F-C1A1BF08BEFB}">
      <text>
        <r>
          <rPr>
            <b/>
            <sz val="9"/>
            <color indexed="81"/>
            <rFont val="Tahoma"/>
            <family val="2"/>
          </rPr>
          <t>Updated by IMFNT\RZHANG3 on 4/21/2021 5:19:32 PM
Latest revision date 4/21/2021 4:17:28 PM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2716107B-DA65-4D40-8C41-42B319D08E0D}">
      <text>
        <r>
          <rPr>
            <b/>
            <sz val="9"/>
            <color indexed="81"/>
            <rFont val="Tahoma"/>
            <family val="2"/>
          </rPr>
          <t>Updated by IMFNT\RZHANG3 on 4/21/2021 5:19:32 PM
Latest revision date 4/21/2021 4:17:28 PM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C5B0F0C1-91E6-4451-8235-FBA1BF0ABFBB}">
      <text>
        <r>
          <rPr>
            <b/>
            <sz val="9"/>
            <color indexed="81"/>
            <rFont val="Tahoma"/>
            <family val="2"/>
          </rPr>
          <t>Updated by IMFNT\RZHANG3 on 4/21/2021 5:19:33 PM
Latest revision date 4/21/2021 4:17:28 PM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12A8306B-7277-452B-BCE0-0947C61E5FBB}">
      <text>
        <r>
          <rPr>
            <b/>
            <sz val="9"/>
            <color indexed="81"/>
            <rFont val="Tahoma"/>
            <family val="2"/>
          </rPr>
          <t>Updated by IMFNT\RZHANG3 on 4/21/2021 5:19:33 PM
Latest revision date 4/21/2021 4:17:28 PM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77464C22-D6DF-4219-9427-36B3A5453901}">
      <text>
        <r>
          <rPr>
            <b/>
            <sz val="9"/>
            <color indexed="81"/>
            <rFont val="Tahoma"/>
            <family val="2"/>
          </rPr>
          <t>Updated by IMFNT\RZHANG3 on 4/21/2021 5:19:34 PM
Latest revision date 4/21/2021 4:17:28 PM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A87E4C57-CBE2-456A-9E81-8A28F9523040}">
      <text>
        <r>
          <rPr>
            <b/>
            <sz val="9"/>
            <color indexed="81"/>
            <rFont val="Tahoma"/>
            <family val="2"/>
          </rPr>
          <t>Updated by IMFNT\RZHANG3 on 4/21/2021 5:19:34 PM
Latest revision date 4/21/2021 4:17:28 PM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42D419D8-AEF4-4D54-9F8B-6F19DEA43763}">
      <text>
        <r>
          <rPr>
            <b/>
            <sz val="9"/>
            <color indexed="81"/>
            <rFont val="Tahoma"/>
            <family val="2"/>
          </rPr>
          <t>Updated by IMFNT\RZHANG3 on 4/21/2021 5:19:35 PM
Latest revision date 4/21/2021 4:17:28 PM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7E696E5D-34F8-4CEB-92B9-D8CD01506F32}">
      <text>
        <r>
          <rPr>
            <b/>
            <sz val="9"/>
            <color indexed="81"/>
            <rFont val="Tahoma"/>
            <family val="2"/>
          </rPr>
          <t>Updated by IMFNT\RZHANG3 on 4/21/2021 5:19:15 PM
Latest revision date 4/21/2021 4:17:28 PM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B075778B-EA56-4731-83B5-399A9F6B3B96}">
      <text>
        <r>
          <rPr>
            <b/>
            <sz val="9"/>
            <color indexed="81"/>
            <rFont val="Tahoma"/>
            <family val="2"/>
          </rPr>
          <t>Updated by IMFNT\RZHANG3 on 4/21/2021 5:19:35 PM
Latest revision date 4/21/2021 4:17:28 PM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028C53A3-7001-414D-8A73-00EAD71527CF}">
      <text>
        <r>
          <rPr>
            <b/>
            <sz val="9"/>
            <color indexed="81"/>
            <rFont val="Tahoma"/>
            <family val="2"/>
          </rPr>
          <t>Updated by IMFNT\RZHANG3 on 4/21/2021 5:19:36 PM
Latest revision date 4/21/2021 4:17:28 PM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CD85569F-5743-4738-BA36-726635C0E5FD}">
      <text>
        <r>
          <rPr>
            <b/>
            <sz val="9"/>
            <color indexed="81"/>
            <rFont val="Tahoma"/>
            <family val="2"/>
          </rPr>
          <t>Updated by IMFNT\RZHANG3 on 4/21/2021 5:19:36 PM
Latest revision date 4/21/2021 4:17:28 PM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42075FE6-8F04-4969-B425-DCC3124B3BD6}">
      <text>
        <r>
          <rPr>
            <b/>
            <sz val="9"/>
            <color indexed="81"/>
            <rFont val="Tahoma"/>
            <family val="2"/>
          </rPr>
          <t>Updated by IMFNT\RZHANG3 on 4/21/2021 5:19:37 PM
Latest revision date 4/21/2021 4:17:28 PM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3F902F1B-819F-413E-AEB6-A034D6CE6392}">
      <text>
        <r>
          <rPr>
            <b/>
            <sz val="9"/>
            <color indexed="81"/>
            <rFont val="Tahoma"/>
            <family val="2"/>
          </rPr>
          <t>Updated by IMFNT\RZHANG3 on 4/21/2021 5:19:37 PM
Latest revision date 4/21/2021 4:17:28 PM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8986B6B9-20F0-4C08-94BD-928EE81F005E}">
      <text>
        <r>
          <rPr>
            <b/>
            <sz val="9"/>
            <color indexed="81"/>
            <rFont val="Tahoma"/>
            <family val="2"/>
          </rPr>
          <t>Updated by IMFNT\RZHANG3 on 4/21/2021 5:19:38 PM
Latest revision date 4/21/2021 4:17:28 PM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9753A3E1-53C4-4059-AD03-87AE1A2BD463}">
      <text>
        <r>
          <rPr>
            <b/>
            <sz val="9"/>
            <color indexed="81"/>
            <rFont val="Tahoma"/>
            <family val="2"/>
          </rPr>
          <t>Updated by IMFNT\RZHANG3 on 4/21/2021 5:19:38 PM
Latest revision date 4/21/2021 4:17:28 PM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0386CE77-B411-4F4E-8253-7310A5EB37FF}">
      <text>
        <r>
          <rPr>
            <b/>
            <sz val="9"/>
            <color indexed="81"/>
            <rFont val="Tahoma"/>
            <family val="2"/>
          </rPr>
          <t>Updated by IMFNT\RZHANG3 on 4/21/2021 5:19:39 PM
Latest revision date 4/21/2021 4:17:28 PM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668600CD-F5A1-4542-B85E-59BCE12DC0AE}">
      <text>
        <r>
          <rPr>
            <b/>
            <sz val="9"/>
            <color indexed="81"/>
            <rFont val="Tahoma"/>
            <family val="2"/>
          </rPr>
          <t>Updated by IMFNT\RZHANG3 on 4/21/2021 5:19:39 PM
Latest revision date 4/21/2021 4:17:28 PM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DC6E32C6-3E50-46E2-A7C7-87DD3D9E67D8}">
      <text>
        <r>
          <rPr>
            <b/>
            <sz val="9"/>
            <color indexed="81"/>
            <rFont val="Tahoma"/>
            <family val="2"/>
          </rPr>
          <t>Updated by IMFNT\RZHANG3 on 4/21/2021 5:19:40 PM
Latest revision date 4/21/2021 4:17:28 PM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364CA347-5325-4B0B-B3C0-1C4D627538C1}">
      <text>
        <r>
          <rPr>
            <b/>
            <sz val="9"/>
            <color indexed="81"/>
            <rFont val="Tahoma"/>
            <family val="2"/>
          </rPr>
          <t>Updated by IMFNT\RZHANG3 on 4/21/2021 5:19:15 PM
Latest revision date 4/21/2021 4:17:28 PM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1D9D56D1-8F8F-4581-8D6E-D0DC7D8C50DB}">
      <text>
        <r>
          <rPr>
            <b/>
            <sz val="9"/>
            <color indexed="81"/>
            <rFont val="Tahoma"/>
            <family val="2"/>
          </rPr>
          <t>Updated by IMFNT\RZHANG3 on 4/21/2021 5:19:40 PM
Latest revision date 4/21/2021 4:17:28 PM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6628E99E-9F1D-4810-BF41-172D458659A1}">
      <text>
        <r>
          <rPr>
            <b/>
            <sz val="9"/>
            <color indexed="81"/>
            <rFont val="Tahoma"/>
            <family val="2"/>
          </rPr>
          <t>Updated by IMFNT\RZHANG3 on 4/21/2021 5:20:06 PM</t>
        </r>
      </text>
    </comment>
    <comment ref="N1" authorId="0" shapeId="0" xr:uid="{5B98B43B-CBA9-471B-AA33-FCAEAA5A5F96}">
      <text>
        <r>
          <rPr>
            <b/>
            <sz val="9"/>
            <color indexed="81"/>
            <rFont val="Tahoma"/>
            <family val="2"/>
          </rPr>
          <t>Updated by IMFNT\RZHANG3 on 4/21/2021 5:20:05 PM</t>
        </r>
      </text>
    </comment>
    <comment ref="N2" authorId="0" shapeId="0" xr:uid="{CFF12EFF-097F-49E4-93FB-11937BE0F6A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" authorId="0" shapeId="0" xr:uid="{BCD53ADF-319B-4D06-BA1F-FFCE60B6164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" authorId="0" shapeId="0" xr:uid="{342F3F70-2F14-4C19-A7A4-109E16CDFE9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" authorId="0" shapeId="0" xr:uid="{CC17C52B-3BC9-417A-A616-C0CC40EE21D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" authorId="0" shapeId="0" xr:uid="{11CF22B0-0B3A-4E9E-942D-9197E60020E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" authorId="0" shapeId="0" xr:uid="{6E7A4E5F-DA44-458F-B68E-42FA5545D81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" authorId="0" shapeId="0" xr:uid="{BADB28E3-DECA-4E8C-87FB-660F023C2D9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" authorId="0" shapeId="0" xr:uid="{18E0967F-F7E2-4B50-9632-90896C0B7AC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" authorId="0" shapeId="0" xr:uid="{10FD5CDD-BE49-4A6D-8C2C-B824FF57C91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" authorId="0" shapeId="0" xr:uid="{9EA1C3E9-FB85-4D98-9D18-7B352BDA985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" authorId="0" shapeId="0" xr:uid="{53233D11-9BE1-4A9E-9B07-06C655B8846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" authorId="0" shapeId="0" xr:uid="{1F4FF8A6-450A-41DC-A9C7-D9CA0B8CCE9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" authorId="0" shapeId="0" xr:uid="{39C30CD2-195E-41CA-885E-CD330482350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" authorId="0" shapeId="0" xr:uid="{029F17C2-8F3C-40CB-BD5B-071949E5889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" authorId="0" shapeId="0" xr:uid="{A25BF747-1D40-4E26-BDB5-7FE987EEEC5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" authorId="0" shapeId="0" xr:uid="{B423990C-6B10-4F86-B6F2-186989BBE16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" authorId="0" shapeId="0" xr:uid="{4220F711-965C-4A24-89DB-4EB62182B7A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" authorId="0" shapeId="0" xr:uid="{E694ABA7-5346-4707-9F7A-BB2E0B87D68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0" authorId="0" shapeId="0" xr:uid="{03E6A81F-3912-459D-AFB1-B65295DF9AB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1" authorId="0" shapeId="0" xr:uid="{EFFDC154-8436-4529-83AE-11E923E59E3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2" authorId="0" shapeId="0" xr:uid="{B3ADBC76-8A49-4994-BFEC-6CA0B412D5B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3" authorId="0" shapeId="0" xr:uid="{DAA97E41-8777-4A2E-ACFF-D36C7C54764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4" authorId="0" shapeId="0" xr:uid="{CCA220B0-FC2E-4D39-A5F2-47A7707DE2B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5" authorId="0" shapeId="0" xr:uid="{C8A2E07A-9C2D-4337-8A2C-3CB0C1A2C9F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6" authorId="0" shapeId="0" xr:uid="{10B049CA-A342-404C-B526-73337C77BD1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7" authorId="0" shapeId="0" xr:uid="{EDACDBB7-D06F-461D-802B-D0FBDD2D27D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8" authorId="0" shapeId="0" xr:uid="{CB807FD7-F9BF-4C9C-A5D0-D240A99EF90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9" authorId="0" shapeId="0" xr:uid="{5461D38B-6403-4842-A73D-3B929E34041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0" authorId="0" shapeId="0" xr:uid="{D27701E8-3246-427E-AE60-7CB15DA02BD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1" authorId="0" shapeId="0" xr:uid="{FEA119AD-4E6F-4228-8A11-52C42848EA3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2" authorId="0" shapeId="0" xr:uid="{BAB2E313-97F8-4FCA-B393-CE1E1A7B780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3" authorId="0" shapeId="0" xr:uid="{18ED3DED-4CFD-457E-BF3C-31C11C2FA1D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4" authorId="0" shapeId="0" xr:uid="{6F01B716-2701-4ECA-AF37-65FBD9C92F6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5" authorId="0" shapeId="0" xr:uid="{EF23B465-2251-4D89-AFAA-D4830652D90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6" authorId="0" shapeId="0" xr:uid="{28329E75-D653-4B59-8CAF-DD86482E9FC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7" authorId="0" shapeId="0" xr:uid="{068B2C76-151B-4A1D-B127-845D56BDE1F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8" authorId="0" shapeId="0" xr:uid="{B7CB5EB7-D554-424B-9928-831EA8DEC6D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39" authorId="0" shapeId="0" xr:uid="{116C4971-77E4-4B59-983B-2E81FC8CFBA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0" authorId="0" shapeId="0" xr:uid="{AA227A9F-0E3C-4507-BD2B-137E6BAFA62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1" authorId="0" shapeId="0" xr:uid="{C1B40718-DCDF-4BD7-997F-ADF7DE0C266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2" authorId="0" shapeId="0" xr:uid="{58C52ECF-1D04-4899-9553-F9B6D67FF96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3" authorId="0" shapeId="0" xr:uid="{B00384A4-3C1E-49F2-9816-A9412049CF4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4" authorId="0" shapeId="0" xr:uid="{EE69F23B-8F6E-4391-B48D-E81B1B72CEF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5" authorId="0" shapeId="0" xr:uid="{5B1B61BE-181F-4B14-9CA2-A953AC640ED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6" authorId="0" shapeId="0" xr:uid="{8743A4F6-004A-4AA5-BBBC-4C809EA8554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7" authorId="0" shapeId="0" xr:uid="{CF2F5C92-421C-40A3-A563-803AC2A5C38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8" authorId="0" shapeId="0" xr:uid="{1BB6BCC0-4C6D-4568-9DE8-22428EF0777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49" authorId="0" shapeId="0" xr:uid="{F1235A02-0E77-4C2D-8EAB-093D8630809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0" authorId="0" shapeId="0" xr:uid="{C7E343EE-4344-4E35-84EE-179EC304674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1" authorId="0" shapeId="0" xr:uid="{BD08B9AD-B940-48E8-A113-9E34E1A09F8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2" authorId="0" shapeId="0" xr:uid="{F70E9F9B-01F7-4D58-8E8F-F49714AE8D2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3" authorId="0" shapeId="0" xr:uid="{223D1D7D-DAF7-4278-A5A5-A6D77A73E0E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4" authorId="0" shapeId="0" xr:uid="{6493A483-D191-40F0-96D2-23589151B23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5" authorId="0" shapeId="0" xr:uid="{EF742EE4-EAED-4293-B6B1-0FDA4343071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6" authorId="0" shapeId="0" xr:uid="{FD14BB52-17D3-4A53-972F-9FB6F7C040C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7" authorId="0" shapeId="0" xr:uid="{BC5D1020-485E-4A47-86D7-9F7D518651C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8" authorId="0" shapeId="0" xr:uid="{7F1A950B-BA88-4648-8096-32F50BE7F16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59" authorId="0" shapeId="0" xr:uid="{B65F2C9E-4E49-4109-86AD-E3CC0C55B65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0" authorId="0" shapeId="0" xr:uid="{A716D0AD-A491-41A5-A657-870096AC7F5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1" authorId="0" shapeId="0" xr:uid="{6DFE11B7-4C96-43C6-8F05-CFA806308F3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2" authorId="0" shapeId="0" xr:uid="{20395F8F-7191-49A7-BF2D-676FDC183C5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3" authorId="0" shapeId="0" xr:uid="{D7CE44C8-188F-43A1-841C-4C92659B9B8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4" authorId="0" shapeId="0" xr:uid="{B07B46D8-2416-4126-9D7D-A5BE5ED8EB0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5" authorId="0" shapeId="0" xr:uid="{936CBFFE-97E5-4F18-8679-8FCA404B45F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6" authorId="0" shapeId="0" xr:uid="{3C75559F-4876-404C-ABC2-725EFFBD9EC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7" authorId="0" shapeId="0" xr:uid="{4F38358B-8C00-4719-B71B-15470B12A1E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8" authorId="0" shapeId="0" xr:uid="{11A31F41-C7B3-42E3-9FE8-2A63213B165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69" authorId="0" shapeId="0" xr:uid="{E7095C5E-BB51-4429-B3F6-95D5A637935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0" authorId="0" shapeId="0" xr:uid="{50053D52-C90F-45E6-BB3A-8CF04D816C5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1" authorId="0" shapeId="0" xr:uid="{93CE4E42-18C9-45C8-8B48-801BB085FBA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2" authorId="0" shapeId="0" xr:uid="{F4DFABE5-90AB-43DB-8ABB-315DA8BC290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3" authorId="0" shapeId="0" xr:uid="{03996582-3F1B-41BF-83BA-A8682AA9C67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4" authorId="0" shapeId="0" xr:uid="{6D3EAF5B-58CF-4ABE-9D48-441D39B5AF4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5" authorId="0" shapeId="0" xr:uid="{CA1E3B3A-8437-4D6A-9325-31E9E3E905A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6" authorId="0" shapeId="0" xr:uid="{13D6AA2F-6FEB-4809-9251-F97A1ACFB40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7" authorId="0" shapeId="0" xr:uid="{9198EEA9-AD6E-4CC4-8CE1-3D1714EFFF6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8" authorId="0" shapeId="0" xr:uid="{6E1408A0-BF74-4D4A-9390-D3D5A76671D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79" authorId="0" shapeId="0" xr:uid="{34842EE4-0F7C-447E-AED4-99E73DD1E31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0" authorId="0" shapeId="0" xr:uid="{25E9D0CA-BA45-4C70-9902-9712C6C65A8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1" authorId="0" shapeId="0" xr:uid="{F2ECF89F-EB82-478E-AB02-FA086E68491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2" authorId="0" shapeId="0" xr:uid="{B1805EC9-4604-4C2A-86B2-1B2470362C7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3" authorId="0" shapeId="0" xr:uid="{22C085DF-E612-4808-9DB7-934AE114471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4" authorId="0" shapeId="0" xr:uid="{677323BC-8F97-48CF-AEB3-AC8783BC568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5" authorId="0" shapeId="0" xr:uid="{DC1444B5-2FAF-4D33-BDD0-5A988741EFF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6" authorId="0" shapeId="0" xr:uid="{D29296CB-EC13-49FF-990D-AAE4B85CB7E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7" authorId="0" shapeId="0" xr:uid="{CEC21EFF-07CB-4F8F-9BC6-74E542AE0C0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8" authorId="0" shapeId="0" xr:uid="{2E613485-DEF7-40D6-992E-0C74610F9EA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89" authorId="0" shapeId="0" xr:uid="{F90DA4F3-6E44-4EE3-AFDB-087AA1047AE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0" authorId="0" shapeId="0" xr:uid="{2672FA10-EE3A-421B-894B-49793BA20D3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1" authorId="0" shapeId="0" xr:uid="{08470A91-FA79-4B37-9705-1749C3E7554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2" authorId="0" shapeId="0" xr:uid="{9836BB89-E5C7-43FB-A99C-0B47B88B9CB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3" authorId="0" shapeId="0" xr:uid="{63AC602A-A310-47B2-9498-4DD76035C87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4" authorId="0" shapeId="0" xr:uid="{A05229D3-46AB-484A-856E-559428FB5E8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5" authorId="0" shapeId="0" xr:uid="{3C10D8FF-EEBB-4763-BA42-8FD384CBB2F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6" authorId="0" shapeId="0" xr:uid="{B11C047C-559F-44B1-8A3C-3C2044800DC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7" authorId="0" shapeId="0" xr:uid="{E17440B1-4FB5-49A0-9B8F-E50597C16D9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8" authorId="0" shapeId="0" xr:uid="{E590CDBD-3E6B-4A7C-9294-4C2F19C8981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99" authorId="0" shapeId="0" xr:uid="{EAD0EE08-D3AC-4AB4-B349-F26D87813C4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0" authorId="0" shapeId="0" xr:uid="{20FDE1C4-84FB-4CA9-AD99-7340D6B9C2E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1" authorId="0" shapeId="0" xr:uid="{FA270545-9F83-4C86-9303-A99765F2A69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2" authorId="0" shapeId="0" xr:uid="{8A74258D-5430-4A0B-B3BF-702C8466230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3" authorId="0" shapeId="0" xr:uid="{288E6922-5727-4D5D-83BF-598D65D2341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4" authorId="0" shapeId="0" xr:uid="{4B931CF5-49D6-48D2-9C2E-63C1B44B218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5" authorId="0" shapeId="0" xr:uid="{3C4BE2B4-181F-4A6F-9BBC-A0E2F86E6BC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6" authorId="0" shapeId="0" xr:uid="{B331A1A7-90B1-4304-8885-6D6928380F2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7" authorId="0" shapeId="0" xr:uid="{E4639C0A-F224-43ED-987C-22EFFDFE4D0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8" authorId="0" shapeId="0" xr:uid="{94FB0A29-0F94-4390-B3D2-26278F9A4BC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09" authorId="0" shapeId="0" xr:uid="{B7F37178-9779-4108-8CB4-096EC27CD55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0" authorId="0" shapeId="0" xr:uid="{6AA35935-4387-4CDE-BEEF-49C3AA37C85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1" authorId="0" shapeId="0" xr:uid="{847842FC-8348-4B71-A84F-F59EE2FF7BA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2" authorId="0" shapeId="0" xr:uid="{42531288-FE01-4CDD-8D5E-10BB4EE65A9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3" authorId="0" shapeId="0" xr:uid="{51A11690-6865-4671-A425-EE8A417D403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4" authorId="0" shapeId="0" xr:uid="{17F89493-2794-40CF-9E72-CD1DD6B599B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5" authorId="0" shapeId="0" xr:uid="{AD76AD80-542A-4E30-B1DC-50CAF659145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6" authorId="0" shapeId="0" xr:uid="{B530F40B-BE5F-409F-837E-47F78EECE97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7" authorId="0" shapeId="0" xr:uid="{EC4CE17C-8721-427F-B88C-FE616EC858A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8" authorId="0" shapeId="0" xr:uid="{BC7BE4D4-1548-4BC5-8283-046B7124DA6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19" authorId="0" shapeId="0" xr:uid="{8613ABD4-4D33-4D58-9D8A-BFB0FFE8C8F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0" authorId="0" shapeId="0" xr:uid="{2685110C-283A-4F9D-841F-3E0BA75A573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1" authorId="0" shapeId="0" xr:uid="{1E40EEE7-733A-4477-A830-06541DB83C4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2" authorId="0" shapeId="0" xr:uid="{69A834ED-8CD4-4F3B-A316-93FF1A408FF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3" authorId="0" shapeId="0" xr:uid="{04D49E6E-4426-4C24-B308-1257BD2D798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4" authorId="0" shapeId="0" xr:uid="{4596B9FC-CAFB-475D-931E-36EAD76E79F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5" authorId="0" shapeId="0" xr:uid="{96773153-7E5F-4B4F-A5F2-E1F472B3266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6" authorId="0" shapeId="0" xr:uid="{AECB9FBF-A7C7-45A7-AF02-62BD3E158F1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7" authorId="0" shapeId="0" xr:uid="{5A5EB765-A9D4-4DCB-A2B3-748938D59C7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8" authorId="0" shapeId="0" xr:uid="{D8E2BF2C-6BEC-4795-8C4E-506B3CCFEC8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29" authorId="0" shapeId="0" xr:uid="{0535BC96-7BDA-4CEF-83C0-F37376EECBF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0" authorId="0" shapeId="0" xr:uid="{2C538C81-4C6C-4C60-9143-7DE281C581D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1" authorId="0" shapeId="0" xr:uid="{6A1529A6-A2ED-4396-9D8C-270701F00A2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2" authorId="0" shapeId="0" xr:uid="{9D27E1E6-3674-408D-82C5-DE39259DA90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3" authorId="0" shapeId="0" xr:uid="{E5293649-59DE-4212-BD9C-0A77E316B3B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4" authorId="0" shapeId="0" xr:uid="{EC10A61E-B37B-44A8-A5A5-CB98AF7D165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5" authorId="0" shapeId="0" xr:uid="{EA2C32E4-E602-48C9-A7D3-4F9CEEDA428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6" authorId="0" shapeId="0" xr:uid="{1EC2BCD9-81B0-482B-A61E-7EAB2DDF181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7" authorId="0" shapeId="0" xr:uid="{2CFD3F75-9555-4482-8C3F-46EA1E22130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8" authorId="0" shapeId="0" xr:uid="{9D9B0EDB-1E74-4828-8EDA-7D4B061120B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39" authorId="0" shapeId="0" xr:uid="{0947F76A-34AC-4CAD-8159-363AC93BE39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0" authorId="0" shapeId="0" xr:uid="{4E93D2A7-3DC7-4586-8DC7-0077A28CEFD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1" authorId="0" shapeId="0" xr:uid="{C8BBA28E-C674-4C70-89F3-A3B9737142D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2" authorId="0" shapeId="0" xr:uid="{49CDF4EA-4EC8-460E-81C8-D13EE67D89A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3" authorId="0" shapeId="0" xr:uid="{4B266E11-B42A-47B2-A161-6264763337F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4" authorId="0" shapeId="0" xr:uid="{31DABB62-F204-43F8-BEEA-807659712D4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5" authorId="0" shapeId="0" xr:uid="{CD2FE821-0E47-4ED5-8768-70AF10D6C0E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6" authorId="0" shapeId="0" xr:uid="{1055F666-0A58-4299-BED3-4EA039029EF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7" authorId="0" shapeId="0" xr:uid="{C0528A18-8E27-43A6-85F8-540FD13E77D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8" authorId="0" shapeId="0" xr:uid="{16734135-CECB-47C0-956C-523B585561A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49" authorId="0" shapeId="0" xr:uid="{AEFFDC72-5D2B-4081-8A20-131F65139E7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0" authorId="0" shapeId="0" xr:uid="{18365E07-7A8A-4F76-8312-28C7A771E44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1" authorId="0" shapeId="0" xr:uid="{1B88C807-E88B-444B-A2E4-452C4B15F08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2" authorId="0" shapeId="0" xr:uid="{65D59B07-D860-4E4F-A7F7-B7326262FC6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3" authorId="0" shapeId="0" xr:uid="{0BF2DD8F-D12E-436C-BD43-3C9CA1214D9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4" authorId="0" shapeId="0" xr:uid="{2583A070-C49C-4B09-9E17-51AF91B5927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5" authorId="0" shapeId="0" xr:uid="{E41F0665-55FB-4D01-9990-EF608ECB82D7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6" authorId="0" shapeId="0" xr:uid="{BF769E09-ABEE-4C40-8E0D-48A8FF6BA61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7" authorId="0" shapeId="0" xr:uid="{17615313-2CB3-4513-A33A-5965D5A6A83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8" authorId="0" shapeId="0" xr:uid="{42D601BA-E315-4B87-875F-81A258532FF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59" authorId="0" shapeId="0" xr:uid="{CFF31E69-549F-438E-9CAB-34FFB820D3F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0" authorId="0" shapeId="0" xr:uid="{A6E984D6-1349-4CEE-B39C-1720780985A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1" authorId="0" shapeId="0" xr:uid="{0542041F-3B3B-4109-8318-2A39900808A2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2" authorId="0" shapeId="0" xr:uid="{F2280172-A3C7-4247-97BE-23A5C353289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3" authorId="0" shapeId="0" xr:uid="{62DC2EF4-9379-4E73-A743-D0572214CAB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4" authorId="0" shapeId="0" xr:uid="{7CE63F4E-FD2B-49DB-A2CD-01B7BCF37D0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5" authorId="0" shapeId="0" xr:uid="{127B1942-3BE1-4D37-9C59-75304C351BB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6" authorId="0" shapeId="0" xr:uid="{D2C9FA0E-9390-4A2A-8F4A-9A7810CA981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7" authorId="0" shapeId="0" xr:uid="{1784B9FE-A5BF-4006-83A1-AFC065487FF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8" authorId="0" shapeId="0" xr:uid="{9CB1C502-352D-4548-A1D1-99F32356E1D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69" authorId="0" shapeId="0" xr:uid="{65AE5AF2-09E7-4E36-BA4E-58EF9BD32E4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0" authorId="0" shapeId="0" xr:uid="{317AF5ED-8467-4BF8-A635-ECB907D1CF2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1" authorId="0" shapeId="0" xr:uid="{C13F6D30-5C6D-452D-94BF-13E0E4E9F85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2" authorId="0" shapeId="0" xr:uid="{70E88F4A-1C02-45E3-9D90-D50BE955BB0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3" authorId="0" shapeId="0" xr:uid="{0A52094A-04D2-4576-8CE7-D9C0D99E547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4" authorId="0" shapeId="0" xr:uid="{382DB134-FB55-44E9-BD49-646B0F92A77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5" authorId="0" shapeId="0" xr:uid="{102CAFD8-537D-459F-BC6E-275A44F80F6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6" authorId="0" shapeId="0" xr:uid="{F2B69822-D3A9-4AE2-9748-1DEEA8B2607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7" authorId="0" shapeId="0" xr:uid="{D187BF98-9712-4D3A-ADD6-2D9382AC1B0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8" authorId="0" shapeId="0" xr:uid="{D75B1F20-AF17-4760-B781-E0781BDF75D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79" authorId="0" shapeId="0" xr:uid="{5EC465A2-E941-4A0B-83F8-DDFB284CF56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0" authorId="0" shapeId="0" xr:uid="{B52EA939-F288-4530-BCE9-5E44DAFAB1AF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1" authorId="0" shapeId="0" xr:uid="{1AF5BC98-3CEC-4373-BBC7-7B7533FA403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2" authorId="0" shapeId="0" xr:uid="{5F2C06B0-073E-4FC3-A193-1259F6B7203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3" authorId="0" shapeId="0" xr:uid="{72AE709F-9656-41E0-AEE4-EE50EEB368F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4" authorId="0" shapeId="0" xr:uid="{21472E24-1048-46F9-9BFC-3568914B2A6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5" authorId="0" shapeId="0" xr:uid="{1AE17F97-50EF-48DE-9B94-5AE1AEE5B9B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6" authorId="0" shapeId="0" xr:uid="{A1CA099D-CA91-43FA-971F-473AADE28E1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7" authorId="0" shapeId="0" xr:uid="{E08BCCEF-6BE5-437B-9166-42AAE06A71A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8" authorId="0" shapeId="0" xr:uid="{0E4633C6-5DF9-420B-844A-7A9D75B4EE0C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89" authorId="0" shapeId="0" xr:uid="{FD877876-04E2-4559-9F12-A0B4F56D8B08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0" authorId="0" shapeId="0" xr:uid="{F0D4CA50-C270-46AE-A0A3-5AAAECF3154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2" authorId="0" shapeId="0" xr:uid="{E1070B15-C2E5-4F85-B53F-674F6E6E83A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2" authorId="0" shapeId="0" xr:uid="{9A720DD9-3543-438D-8EEC-B7E792A0251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3" authorId="0" shapeId="0" xr:uid="{C67270F0-F9C4-4B01-A397-10E24AAA0D1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3" authorId="0" shapeId="0" xr:uid="{438AC71B-8FD4-4604-9C29-1E940385BE7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4" authorId="0" shapeId="0" xr:uid="{83F0242E-1F00-484D-86FA-54F202F4E8A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4" authorId="0" shapeId="0" xr:uid="{8810C909-7EB2-4F89-8C22-A24691B5EAB6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5" authorId="0" shapeId="0" xr:uid="{12BAE249-DC14-4701-A096-C0B6ACBAED2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5" authorId="0" shapeId="0" xr:uid="{4082D3AD-2ECC-4195-896F-439F86A379FE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6" authorId="0" shapeId="0" xr:uid="{762DE625-275C-4298-9262-976DBF468E9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6" authorId="0" shapeId="0" xr:uid="{60F24B74-4619-47B5-A3E1-0902B558749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7" authorId="0" shapeId="0" xr:uid="{97C02EB1-C23A-4013-B441-42D6CE596265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7" authorId="0" shapeId="0" xr:uid="{E56FC396-4FD1-401C-A506-D7DB4DEFDDA4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8" authorId="0" shapeId="0" xr:uid="{E690FE36-C6F1-4F6A-BC7C-9D562ED3032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8" authorId="0" shapeId="0" xr:uid="{16B04CA6-C179-437F-8BD8-56BBDC7A765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199" authorId="0" shapeId="0" xr:uid="{0733ADC0-ADD6-4603-8573-14822C6B1A7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199" authorId="0" shapeId="0" xr:uid="{39C045BF-4F48-4BBA-80A2-F42D464E8E3B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200" authorId="0" shapeId="0" xr:uid="{F5CD3794-EF25-42EA-B6C9-B9C65B33B8E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00" authorId="0" shapeId="0" xr:uid="{536EED5B-4514-4463-B5C9-BD69E8015983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201" authorId="0" shapeId="0" xr:uid="{B928C7A5-592F-4E93-91F8-1C5F34DC7DD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01" authorId="0" shapeId="0" xr:uid="{BE04267B-9FD6-4246-9E69-19325EB78020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A203" authorId="0" shapeId="0" xr:uid="{24FF058D-F289-4DE6-AECA-27B5D9BC2B69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03" authorId="0" shapeId="0" xr:uid="{571266B4-6133-4181-92D2-838BAFE8447A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08" authorId="0" shapeId="0" xr:uid="{E3C599A1-BF38-442B-9823-29D2BB55C761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  <comment ref="N209" authorId="0" shapeId="0" xr:uid="{767D1028-196B-409D-AC2B-AD7DBEB5828D}">
      <text>
        <r>
          <rPr>
            <b/>
            <sz val="9"/>
            <color indexed="81"/>
            <rFont val="Tahoma"/>
            <family val="2"/>
          </rPr>
          <t>Could not open database '\\RES\WEO\WEO Live'. Database '\\RES\WEO\WEO Live' not found in repository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Caycho Arce, Mariela</author>
  </authors>
  <commentList>
    <comment ref="Q70" authorId="0" shapeId="0" xr:uid="{94268D65-95A5-430A-A34D-EC2708D42D0C}">
      <text>
        <r>
          <rPr>
            <b/>
            <sz val="9"/>
            <color indexed="81"/>
            <rFont val="Tahoma"/>
            <family val="2"/>
          </rPr>
          <t>Time series code was not found in the database</t>
        </r>
      </text>
    </comment>
    <comment ref="Q93" authorId="0" shapeId="0" xr:uid="{8D1C6933-06F6-4637-A721-DC862FAFF3A0}">
      <text>
        <r>
          <rPr>
            <b/>
            <sz val="9"/>
            <color indexed="81"/>
            <rFont val="Tahoma"/>
            <family val="2"/>
          </rPr>
          <t>Time series code was not found in the database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03869797-3D7C-47CD-BAA9-7063940C71A6}">
      <text>
        <r>
          <rPr>
            <b/>
            <sz val="9"/>
            <color indexed="81"/>
            <rFont val="Tahoma"/>
            <family val="2"/>
          </rPr>
          <t>Updated by IMFNT\RZHANG3 on 4/21/2021 5:19:16 PM
Latest revision date 4/21/2021 4:17:28 PM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5C067911-3B61-472C-9638-D67B0F7163E4}">
      <text>
        <r>
          <rPr>
            <b/>
            <sz val="9"/>
            <color indexed="81"/>
            <rFont val="Tahoma"/>
            <family val="2"/>
          </rPr>
          <t>Updated by IMFNT\RZHANG3 on 4/21/2021 5:19:16 PM
Latest revision date 4/21/2021 4:17:28 PM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Rongjin</author>
  </authors>
  <commentList>
    <comment ref="A1" authorId="0" shapeId="0" xr:uid="{6EFBBB8D-F23D-4B48-9955-588072C6697A}">
      <text>
        <r>
          <rPr>
            <b/>
            <sz val="9"/>
            <color indexed="81"/>
            <rFont val="Tahoma"/>
            <family val="2"/>
          </rPr>
          <t>Updated by IMFNT\RZHANG3 on 4/21/2021 5:19:16 PM
Latest revision date 4/21/2021 4:17:28 PM</t>
        </r>
      </text>
    </comment>
  </commentList>
</comments>
</file>

<file path=xl/sharedStrings.xml><?xml version="1.0" encoding="utf-8"?>
<sst xmlns="http://schemas.openxmlformats.org/spreadsheetml/2006/main" count="9795" uniqueCount="1723">
  <si>
    <t>Indicator</t>
  </si>
  <si>
    <t>2015Q4</t>
  </si>
  <si>
    <t>2016Q1</t>
  </si>
  <si>
    <t>2016Q2</t>
  </si>
  <si>
    <t>2016Q3</t>
  </si>
  <si>
    <t>2016Q4</t>
  </si>
  <si>
    <t>EcDatabase</t>
  </si>
  <si>
    <t>ID:BOP</t>
  </si>
  <si>
    <t>Country</t>
  </si>
  <si>
    <t>United States</t>
  </si>
  <si>
    <t>Scale</t>
  </si>
  <si>
    <t>Display_scale</t>
  </si>
  <si>
    <t>Millions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</si>
  <si>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</si>
  <si>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</si>
  <si>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</si>
  <si>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</si>
  <si>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</si>
  <si>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</si>
  <si>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</si>
  <si>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</si>
  <si>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</si>
  <si>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</si>
  <si>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 xml:space="preserve">2019Q3 </t>
  </si>
  <si>
    <t>2019Q4</t>
  </si>
  <si>
    <t>2020Q1</t>
  </si>
  <si>
    <t>2020Q2</t>
  </si>
  <si>
    <t>2020Q3</t>
  </si>
  <si>
    <t>2020Q4</t>
  </si>
  <si>
    <t>111BXS_BP6_USD.Q</t>
  </si>
  <si>
    <t>111BMS_BP6_USD.Q</t>
  </si>
  <si>
    <t>111BXSTR_BP6_USD.Q</t>
  </si>
  <si>
    <t>111BXSTRPA_BP6_USD.Q</t>
  </si>
  <si>
    <t>111BXSTRFR_BP6_USD.Q</t>
  </si>
  <si>
    <t>111BXSTROPC_BP6_USD.Q</t>
  </si>
  <si>
    <t>111BMSTR_BP6_USD.Q</t>
  </si>
  <si>
    <t>111BMSTRPA_BP6_USD.Q</t>
  </si>
  <si>
    <t>111BMSTRFR_BP6_USD.Q</t>
  </si>
  <si>
    <t>111BMSTROPC_BP6_USD.Q</t>
  </si>
  <si>
    <t>111BXSTV_BP6_USD.Q</t>
  </si>
  <si>
    <t>111BXSTVB_BP6_USD.Q</t>
  </si>
  <si>
    <t>111BXSTVP_BP6_USD.Q</t>
  </si>
  <si>
    <t>111BMSTV_BP6_USD.Q</t>
  </si>
  <si>
    <t>111BMSTVB_BP6_USD.Q</t>
  </si>
  <si>
    <t>111BMSTVP_BP6_USD.Q</t>
  </si>
  <si>
    <t>Series_code</t>
  </si>
  <si>
    <t>Current Account, Goods and Services, Services, Credit, US Dollars</t>
  </si>
  <si>
    <t>Current Account, Goods and Services, Services, Debit, US Dollars</t>
  </si>
  <si>
    <t>Current Account, Goods and Services, Services, Transport, Credit, US Dollars</t>
  </si>
  <si>
    <t>Current Account, Goods and Services, Services, Transport, Passenger, Credit, US Dollars</t>
  </si>
  <si>
    <t>Current Account, Goods and Services, Services, Transport, Freight, Credit, US Dollars</t>
  </si>
  <si>
    <t>Current Account, Goods and Services, Services: Transport Other (Including postal and courier), Credit, US Dollars</t>
  </si>
  <si>
    <t>Current Account, Goods and Services, Services, Transport, Debit, US Dollars</t>
  </si>
  <si>
    <t>Current Account, Goods and Services, Services, Transport, Passenger, Debit, US Dollars</t>
  </si>
  <si>
    <t>Current Account, Goods and Services, Services, Transport, Freight, Debit, US Dollars</t>
  </si>
  <si>
    <t>Current Account, Goods and Services, Services: Transport Other (Including postal and courier), Debit, US Dollars</t>
  </si>
  <si>
    <t>Current Account, Goods and Services, Services, Travel, Credit, US Dollars</t>
  </si>
  <si>
    <t>Current Account, Goods and Services, Services, Travel, Business, Credit, US Dollars</t>
  </si>
  <si>
    <t>Current Account, Goods and Services, Services, Travel, Personal, Credit, US Dollars</t>
  </si>
  <si>
    <t>Current Account, Goods and Services, Services, Travel, Debit, US Dollars</t>
  </si>
  <si>
    <t>Current Account, Goods and Services, Services, Travel, Business, Debit, US Dollars</t>
  </si>
  <si>
    <t>Current Account, Goods and Services, Services, Travel, Personal, Debit, US Dollars</t>
  </si>
  <si>
    <t>136BXS_BP6_USD.Q</t>
  </si>
  <si>
    <t>136BMS_BP6_USD.Q</t>
  </si>
  <si>
    <t>136BXSTR_BP6_USD.Q</t>
  </si>
  <si>
    <t>136BXSTRPA_BP6_USD.Q</t>
  </si>
  <si>
    <t>136BXSTRFR_BP6_USD.Q</t>
  </si>
  <si>
    <t>136BXSTROPC_BP6_USD.Q</t>
  </si>
  <si>
    <t>136BMSTR_BP6_USD.Q</t>
  </si>
  <si>
    <t>136BMSTRPA_BP6_USD.Q</t>
  </si>
  <si>
    <t>136BMSTRFR_BP6_USD.Q</t>
  </si>
  <si>
    <t>136BMSTROPC_BP6_USD.Q</t>
  </si>
  <si>
    <t>136BXSTV_BP6_USD.Q</t>
  </si>
  <si>
    <t>136BXSTVB_BP6_USD.Q</t>
  </si>
  <si>
    <t>136BXSTVP_BP6_USD.Q</t>
  </si>
  <si>
    <t>136BMSTV_BP6_USD.Q</t>
  </si>
  <si>
    <t>136BMSTVB_BP6_USD.Q</t>
  </si>
  <si>
    <t>136BMSTVP_BP6_USD.Q</t>
  </si>
  <si>
    <t>Italy</t>
  </si>
  <si>
    <t>158BXS_BP6_USD.Q</t>
  </si>
  <si>
    <t>158BMS_BP6_USD.Q</t>
  </si>
  <si>
    <t>158BXSTR_BP6_USD.Q</t>
  </si>
  <si>
    <t>158BXSTRPA_BP6_USD.Q</t>
  </si>
  <si>
    <t>158BXSTRFR_BP6_USD.Q</t>
  </si>
  <si>
    <t>158BXSTROPC_BP6_USD.Q</t>
  </si>
  <si>
    <t>158BMSTR_BP6_USD.Q</t>
  </si>
  <si>
    <t>158BMSTRPA_BP6_USD.Q</t>
  </si>
  <si>
    <t>158BMSTRFR_BP6_USD.Q</t>
  </si>
  <si>
    <t>158BMSTROPC_BP6_USD.Q</t>
  </si>
  <si>
    <t>158BXSTV_BP6_USD.Q</t>
  </si>
  <si>
    <t>158BXSTVB_BP6_USD.Q</t>
  </si>
  <si>
    <t>158BXSTVP_BP6_USD.Q</t>
  </si>
  <si>
    <t>158BMSTV_BP6_USD.Q</t>
  </si>
  <si>
    <t>158BMSTVB_BP6_USD.Q</t>
  </si>
  <si>
    <t>158BMSTVP_BP6_USD.Q</t>
  </si>
  <si>
    <t>112BXS_BP6_USD.Q</t>
  </si>
  <si>
    <t>112BMS_BP6_USD.Q</t>
  </si>
  <si>
    <t>112BXSTR_BP6_USD.Q</t>
  </si>
  <si>
    <t>112BXSTRPA_BP6_USD.Q</t>
  </si>
  <si>
    <t>112BXSTRFR_BP6_USD.Q</t>
  </si>
  <si>
    <t>112BXSTROPC_BP6_USD.Q</t>
  </si>
  <si>
    <t>112BMSTR_BP6_USD.Q</t>
  </si>
  <si>
    <t>112BMSTRPA_BP6_USD.Q</t>
  </si>
  <si>
    <t>112BMSTRFR_BP6_USD.Q</t>
  </si>
  <si>
    <t>112BMSTROPC_BP6_USD.Q</t>
  </si>
  <si>
    <t>112BXSTV_BP6_USD.Q</t>
  </si>
  <si>
    <t>112BXSTVB_BP6_USD.Q</t>
  </si>
  <si>
    <t>112BXSTVP_BP6_USD.Q</t>
  </si>
  <si>
    <t>112BMSTV_BP6_USD.Q</t>
  </si>
  <si>
    <t>112BMSTVB_BP6_USD.Q</t>
  </si>
  <si>
    <t>112BMSTVP_BP6_USD.Q</t>
  </si>
  <si>
    <t>134BXS_BP6_USD.Q</t>
  </si>
  <si>
    <t>134BMS_BP6_USD.Q</t>
  </si>
  <si>
    <t>134BXSTR_BP6_USD.Q</t>
  </si>
  <si>
    <t>134BXSTRPA_BP6_USD.Q</t>
  </si>
  <si>
    <t>134BXSTRFR_BP6_USD.Q</t>
  </si>
  <si>
    <t>134BXSTROPC_BP6_USD.Q</t>
  </si>
  <si>
    <t>134BMSTR_BP6_USD.Q</t>
  </si>
  <si>
    <t>134BMSTRPA_BP6_USD.Q</t>
  </si>
  <si>
    <t>134BMSTRFR_BP6_USD.Q</t>
  </si>
  <si>
    <t>134BMSTROPC_BP6_USD.Q</t>
  </si>
  <si>
    <t>134BXSTV_BP6_USD.Q</t>
  </si>
  <si>
    <t>134BXSTVB_BP6_USD.Q</t>
  </si>
  <si>
    <t>134BXSTVP_BP6_USD.Q</t>
  </si>
  <si>
    <t>134BMSTV_BP6_USD.Q</t>
  </si>
  <si>
    <t>134BMSTVB_BP6_USD.Q</t>
  </si>
  <si>
    <t>134BMSTVP_BP6_USD.Q</t>
  </si>
  <si>
    <t>184BXS_BP6_USD.Q</t>
  </si>
  <si>
    <t>184BMS_BP6_USD.Q</t>
  </si>
  <si>
    <t>184BXSTR_BP6_USD.Q</t>
  </si>
  <si>
    <t>184BXSTRPA_BP6_USD.Q</t>
  </si>
  <si>
    <t>184BXSTRFR_BP6_USD.Q</t>
  </si>
  <si>
    <t>184BXSTROPC_BP6_USD.Q</t>
  </si>
  <si>
    <t>184BMSTR_BP6_USD.Q</t>
  </si>
  <si>
    <t>184BMSTRPA_BP6_USD.Q</t>
  </si>
  <si>
    <t>184BMSTRFR_BP6_USD.Q</t>
  </si>
  <si>
    <t>184BMSTROPC_BP6_USD.Q</t>
  </si>
  <si>
    <t>184BXSTV_BP6_USD.Q</t>
  </si>
  <si>
    <t>184BXSTVB_BP6_USD.Q</t>
  </si>
  <si>
    <t>184BXSTVP_BP6_USD.Q</t>
  </si>
  <si>
    <t>184BMSTV_BP6_USD.Q</t>
  </si>
  <si>
    <t>184BMSTVB_BP6_USD.Q</t>
  </si>
  <si>
    <t>184BMSTVP_BP6_USD.Q</t>
  </si>
  <si>
    <t>132BXS_BP6_USD.Q</t>
  </si>
  <si>
    <t>132BMS_BP6_USD.Q</t>
  </si>
  <si>
    <t>132BXSTR_BP6_USD.Q</t>
  </si>
  <si>
    <t>132BXSTRPA_BP6_USD.Q</t>
  </si>
  <si>
    <t>132BXSTRFR_BP6_USD.Q</t>
  </si>
  <si>
    <t>132BXSTROPC_BP6_USD.Q</t>
  </si>
  <si>
    <t>132BMSTR_BP6_USD.Q</t>
  </si>
  <si>
    <t>132BMSTRPA_BP6_USD.Q</t>
  </si>
  <si>
    <t>132BMSTRFR_BP6_USD.Q</t>
  </si>
  <si>
    <t>132BMSTROPC_BP6_USD.Q</t>
  </si>
  <si>
    <t>132BXSTV_BP6_USD.Q</t>
  </si>
  <si>
    <t>132BXSTVB_BP6_USD.Q</t>
  </si>
  <si>
    <t>132BXSTVP_BP6_USD.Q</t>
  </si>
  <si>
    <t>132BMSTV_BP6_USD.Q</t>
  </si>
  <si>
    <t>132BMSTVB_BP6_USD.Q</t>
  </si>
  <si>
    <t>132BMSTVP_BP6_USD.Q</t>
  </si>
  <si>
    <t>Spain</t>
  </si>
  <si>
    <t>Germany</t>
  </si>
  <si>
    <t>United Kingdom</t>
  </si>
  <si>
    <t>Japan</t>
  </si>
  <si>
    <t>924BXS_BP6_USD.Q</t>
  </si>
  <si>
    <t>924BMS_BP6_USD.Q</t>
  </si>
  <si>
    <t>924BXSTR_BP6_USD.Q</t>
  </si>
  <si>
    <t>924BXSTRPA_BP6_USD.Q</t>
  </si>
  <si>
    <t>924BXSTRFR_BP6_USD.Q</t>
  </si>
  <si>
    <t>924BXSTROPC_BP6_USD.Q</t>
  </si>
  <si>
    <t>924BMSTR_BP6_USD.Q</t>
  </si>
  <si>
    <t>924BMSTRPA_BP6_USD.Q</t>
  </si>
  <si>
    <t>924BMSTRFR_BP6_USD.Q</t>
  </si>
  <si>
    <t>924BMSTROPC_BP6_USD.Q</t>
  </si>
  <si>
    <t>924BXSTV_BP6_USD.Q</t>
  </si>
  <si>
    <t>924BXSTVB_BP6_USD.Q</t>
  </si>
  <si>
    <t>924BXSTVP_BP6_USD.Q</t>
  </si>
  <si>
    <t>924BMSTV_BP6_USD.Q</t>
  </si>
  <si>
    <t>924BMSTVB_BP6_USD.Q</t>
  </si>
  <si>
    <t>924BMSTVP_BP6_USD.Q</t>
  </si>
  <si>
    <t>China, P.R.: Mainland</t>
  </si>
  <si>
    <t>France</t>
  </si>
  <si>
    <t>532BXS_BP6_USD.Q</t>
  </si>
  <si>
    <t>532BMS_BP6_USD.Q</t>
  </si>
  <si>
    <t>532BXSTR_BP6_USD.Q</t>
  </si>
  <si>
    <t>532BXSTRPA_BP6_USD.Q</t>
  </si>
  <si>
    <t>532BXSTRFR_BP6_USD.Q</t>
  </si>
  <si>
    <t>532BXSTROPC_BP6_USD.Q</t>
  </si>
  <si>
    <t>532BMSTR_BP6_USD.Q</t>
  </si>
  <si>
    <t>532BMSTRPA_BP6_USD.Q</t>
  </si>
  <si>
    <t>532BMSTRFR_BP6_USD.Q</t>
  </si>
  <si>
    <t>532BMSTROPC_BP6_USD.Q</t>
  </si>
  <si>
    <t>532BXSTV_BP6_USD.Q</t>
  </si>
  <si>
    <t>532BXSTVB_BP6_USD.Q</t>
  </si>
  <si>
    <t>532BXSTVP_BP6_USD.Q</t>
  </si>
  <si>
    <t>532BMSTV_BP6_USD.Q</t>
  </si>
  <si>
    <t>532BMSTVB_BP6_USD.Q</t>
  </si>
  <si>
    <t>532BMSTVP_BP6_USD.Q</t>
  </si>
  <si>
    <t>China, P.R.: Hong Kong</t>
  </si>
  <si>
    <t>542BXS_BP6_USD.Q</t>
  </si>
  <si>
    <t>542BMS_BP6_USD.Q</t>
  </si>
  <si>
    <t>542BXSTR_BP6_USD.Q</t>
  </si>
  <si>
    <t>542BXSTRPA_BP6_USD.Q</t>
  </si>
  <si>
    <t>542BXSTRFR_BP6_USD.Q</t>
  </si>
  <si>
    <t>542BXSTROPC_BP6_USD.Q</t>
  </si>
  <si>
    <t>542BMSTR_BP6_USD.Q</t>
  </si>
  <si>
    <t>542BMSTRPA_BP6_USD.Q</t>
  </si>
  <si>
    <t>542BMSTRFR_BP6_USD.Q</t>
  </si>
  <si>
    <t>542BMSTROPC_BP6_USD.Q</t>
  </si>
  <si>
    <t>542BXSTV_BP6_USD.Q</t>
  </si>
  <si>
    <t>542BXSTVB_BP6_USD.Q</t>
  </si>
  <si>
    <t>542BXSTVP_BP6_USD.Q</t>
  </si>
  <si>
    <t>542BMSTV_BP6_USD.Q</t>
  </si>
  <si>
    <t>542BMSTVB_BP6_USD.Q</t>
  </si>
  <si>
    <t>542BMSTVP_BP6_USD.Q</t>
  </si>
  <si>
    <t>Korea, Rep. of</t>
  </si>
  <si>
    <t>578BXS_BP6_USD.Q</t>
  </si>
  <si>
    <t>578BMS_BP6_USD.Q</t>
  </si>
  <si>
    <t>578BXSTR_BP6_USD.Q</t>
  </si>
  <si>
    <t>578BXSTRPA_BP6_USD.Q</t>
  </si>
  <si>
    <t>578BXSTRFR_BP6_USD.Q</t>
  </si>
  <si>
    <t>578BXSTROPC_BP6_USD.Q</t>
  </si>
  <si>
    <t>578BMSTR_BP6_USD.Q</t>
  </si>
  <si>
    <t>578BMSTRPA_BP6_USD.Q</t>
  </si>
  <si>
    <t>578BMSTRFR_BP6_USD.Q</t>
  </si>
  <si>
    <t>578BMSTROPC_BP6_USD.Q</t>
  </si>
  <si>
    <t>578BXSTV_BP6_USD.Q</t>
  </si>
  <si>
    <t>578BXSTVB_BP6_USD.Q</t>
  </si>
  <si>
    <t>578BXSTVP_BP6_USD.Q</t>
  </si>
  <si>
    <t>578BMSTV_BP6_USD.Q</t>
  </si>
  <si>
    <t>578BMSTVB_BP6_USD.Q</t>
  </si>
  <si>
    <t>578BMSTVP_BP6_USD.Q</t>
  </si>
  <si>
    <t>Thailand</t>
  </si>
  <si>
    <t>576BXS_BP6_USD.Q</t>
  </si>
  <si>
    <t>576BMS_BP6_USD.Q</t>
  </si>
  <si>
    <t>576BXSTR_BP6_USD.Q</t>
  </si>
  <si>
    <t>576BXSTRPA_BP6_USD.Q</t>
  </si>
  <si>
    <t>576BXSTRFR_BP6_USD.Q</t>
  </si>
  <si>
    <t>576BXSTROPC_BP6_USD.Q</t>
  </si>
  <si>
    <t>576BMSTR_BP6_USD.Q</t>
  </si>
  <si>
    <t>576BMSTRPA_BP6_USD.Q</t>
  </si>
  <si>
    <t>576BMSTRFR_BP6_USD.Q</t>
  </si>
  <si>
    <t>576BMSTROPC_BP6_USD.Q</t>
  </si>
  <si>
    <t>576BXSTV_BP6_USD.Q</t>
  </si>
  <si>
    <t>576BXSTVB_BP6_USD.Q</t>
  </si>
  <si>
    <t>576BXSTVP_BP6_USD.Q</t>
  </si>
  <si>
    <t>576BMSTV_BP6_USD.Q</t>
  </si>
  <si>
    <t>576BMSTVB_BP6_USD.Q</t>
  </si>
  <si>
    <t>576BMSTVP_BP6_USD.Q</t>
  </si>
  <si>
    <t>Singapore</t>
  </si>
  <si>
    <t>156BXS_BP6_USD.Q</t>
  </si>
  <si>
    <t>156BMS_BP6_USD.Q</t>
  </si>
  <si>
    <t>156BXSTR_BP6_USD.Q</t>
  </si>
  <si>
    <t>156BXSTRPA_BP6_USD.Q</t>
  </si>
  <si>
    <t>156BXSTRFR_BP6_USD.Q</t>
  </si>
  <si>
    <t>156BXSTROPC_BP6_USD.Q</t>
  </si>
  <si>
    <t>156BMSTR_BP6_USD.Q</t>
  </si>
  <si>
    <t>156BMSTRPA_BP6_USD.Q</t>
  </si>
  <si>
    <t>156BMSTRFR_BP6_USD.Q</t>
  </si>
  <si>
    <t>156BMSTROPC_BP6_USD.Q</t>
  </si>
  <si>
    <t>156BXSTV_BP6_USD.Q</t>
  </si>
  <si>
    <t>156BXSTVB_BP6_USD.Q</t>
  </si>
  <si>
    <t>156BXSTVP_BP6_USD.Q</t>
  </si>
  <si>
    <t>156BMSTV_BP6_USD.Q</t>
  </si>
  <si>
    <t>156BMSTVB_BP6_USD.Q</t>
  </si>
  <si>
    <t>156BMSTVP_BP6_USD.Q</t>
  </si>
  <si>
    <t>Canada</t>
  </si>
  <si>
    <t>178BXS_BP6_USD.Q</t>
  </si>
  <si>
    <t>178BMS_BP6_USD.Q</t>
  </si>
  <si>
    <t>178BXSTR_BP6_USD.Q</t>
  </si>
  <si>
    <t>178BXSTRPA_BP6_USD.Q</t>
  </si>
  <si>
    <t>178BXSTRFR_BP6_USD.Q</t>
  </si>
  <si>
    <t>178BXSTROPC_BP6_USD.Q</t>
  </si>
  <si>
    <t>178BMSTR_BP6_USD.Q</t>
  </si>
  <si>
    <t>178BMSTRPA_BP6_USD.Q</t>
  </si>
  <si>
    <t>178BMSTRFR_BP6_USD.Q</t>
  </si>
  <si>
    <t>178BMSTROPC_BP6_USD.Q</t>
  </si>
  <si>
    <t>178BXSTV_BP6_USD.Q</t>
  </si>
  <si>
    <t>178BXSTVB_BP6_USD.Q</t>
  </si>
  <si>
    <t>178BXSTVP_BP6_USD.Q</t>
  </si>
  <si>
    <t>178BMSTV_BP6_USD.Q</t>
  </si>
  <si>
    <t>178BMSTVB_BP6_USD.Q</t>
  </si>
  <si>
    <t>178BMSTVP_BP6_USD.Q</t>
  </si>
  <si>
    <t>Ireland</t>
  </si>
  <si>
    <t>223BXS_BP6_USD.Q</t>
  </si>
  <si>
    <t>223BMS_BP6_USD.Q</t>
  </si>
  <si>
    <t>223BXSTR_BP6_USD.Q</t>
  </si>
  <si>
    <t>223BXSTRPA_BP6_USD.Q</t>
  </si>
  <si>
    <t>223BXSTRFR_BP6_USD.Q</t>
  </si>
  <si>
    <t>223BXSTROPC_BP6_USD.Q</t>
  </si>
  <si>
    <t>223BMSTR_BP6_USD.Q</t>
  </si>
  <si>
    <t>223BMSTRPA_BP6_USD.Q</t>
  </si>
  <si>
    <t>223BMSTRFR_BP6_USD.Q</t>
  </si>
  <si>
    <t>223BMSTROPC_BP6_USD.Q</t>
  </si>
  <si>
    <t>223BXSTV_BP6_USD.Q</t>
  </si>
  <si>
    <t>223BXSTVB_BP6_USD.Q</t>
  </si>
  <si>
    <t>223BXSTVP_BP6_USD.Q</t>
  </si>
  <si>
    <t>223BMSTV_BP6_USD.Q</t>
  </si>
  <si>
    <t>223BMSTVB_BP6_USD.Q</t>
  </si>
  <si>
    <t>223BMSTVP_BP6_USD.Q</t>
  </si>
  <si>
    <t>Brazil</t>
  </si>
  <si>
    <t>273BXS_BP6_USD.Q</t>
  </si>
  <si>
    <t>273BMS_BP6_USD.Q</t>
  </si>
  <si>
    <t>273BXSTR_BP6_USD.Q</t>
  </si>
  <si>
    <t>273BXSTRPA_BP6_USD.Q</t>
  </si>
  <si>
    <t>273BXSTRFR_BP6_USD.Q</t>
  </si>
  <si>
    <t>273BXSTROPC_BP6_USD.Q</t>
  </si>
  <si>
    <t>273BMSTR_BP6_USD.Q</t>
  </si>
  <si>
    <t>273BMSTRPA_BP6_USD.Q</t>
  </si>
  <si>
    <t>273BMSTRFR_BP6_USD.Q</t>
  </si>
  <si>
    <t>273BMSTROPC_BP6_USD.Q</t>
  </si>
  <si>
    <t>273BXSTV_BP6_USD.Q</t>
  </si>
  <si>
    <t>273BXSTVB_BP6_USD.Q</t>
  </si>
  <si>
    <t>273BXSTVP_BP6_USD.Q</t>
  </si>
  <si>
    <t>273BMSTV_BP6_USD.Q</t>
  </si>
  <si>
    <t>273BMSTVB_BP6_USD.Q</t>
  </si>
  <si>
    <t>273BMSTVP_BP6_USD.Q</t>
  </si>
  <si>
    <t>Mexico</t>
  </si>
  <si>
    <t>534BXS_BP6_USD.Q</t>
  </si>
  <si>
    <t>534BMS_BP6_USD.Q</t>
  </si>
  <si>
    <t>534BXSTR_BP6_USD.Q</t>
  </si>
  <si>
    <t>534BXSTRPA_BP6_USD.Q</t>
  </si>
  <si>
    <t>534BXSTRFR_BP6_USD.Q</t>
  </si>
  <si>
    <t>534BXSTROPC_BP6_USD.Q</t>
  </si>
  <si>
    <t>534BMSTR_BP6_USD.Q</t>
  </si>
  <si>
    <t>534BMSTRPA_BP6_USD.Q</t>
  </si>
  <si>
    <t>534BMSTRFR_BP6_USD.Q</t>
  </si>
  <si>
    <t>534BMSTROPC_BP6_USD.Q</t>
  </si>
  <si>
    <t>534BXSTV_BP6_USD.Q</t>
  </si>
  <si>
    <t>534BXSTVB_BP6_USD.Q</t>
  </si>
  <si>
    <t>534BXSTVP_BP6_USD.Q</t>
  </si>
  <si>
    <t>534BMSTV_BP6_USD.Q</t>
  </si>
  <si>
    <t>534BMSTVB_BP6_USD.Q</t>
  </si>
  <si>
    <t>534BMSTVP_BP6_USD.Q</t>
  </si>
  <si>
    <t>India</t>
  </si>
  <si>
    <t>536BXS_BP6_USD.Q</t>
  </si>
  <si>
    <t>536BMS_BP6_USD.Q</t>
  </si>
  <si>
    <t>536BXSTR_BP6_USD.Q</t>
  </si>
  <si>
    <t>536BXSTRPA_BP6_USD.Q</t>
  </si>
  <si>
    <t>536BXSTRFR_BP6_USD.Q</t>
  </si>
  <si>
    <t>536BXSTROPC_BP6_USD.Q</t>
  </si>
  <si>
    <t>536BMSTR_BP6_USD.Q</t>
  </si>
  <si>
    <t>536BMSTRPA_BP6_USD.Q</t>
  </si>
  <si>
    <t>536BMSTRFR_BP6_USD.Q</t>
  </si>
  <si>
    <t>536BMSTROPC_BP6_USD.Q</t>
  </si>
  <si>
    <t>536BXSTV_BP6_USD.Q</t>
  </si>
  <si>
    <t>536BXSTVB_BP6_USD.Q</t>
  </si>
  <si>
    <t>536BXSTVP_BP6_USD.Q</t>
  </si>
  <si>
    <t>536BMSTV_BP6_USD.Q</t>
  </si>
  <si>
    <t>536BMSTVB_BP6_USD.Q</t>
  </si>
  <si>
    <t>536BMSTVP_BP6_USD.Q</t>
  </si>
  <si>
    <t>Indonesia</t>
  </si>
  <si>
    <t>186BXS_BP6_USD.Q</t>
  </si>
  <si>
    <t>186BMS_BP6_USD.Q</t>
  </si>
  <si>
    <t>186BXSTR_BP6_USD.Q</t>
  </si>
  <si>
    <t>186BXSTRPA_BP6_USD.Q</t>
  </si>
  <si>
    <t>186BXSTRFR_BP6_USD.Q</t>
  </si>
  <si>
    <t>186BXSTROPC_BP6_USD.Q</t>
  </si>
  <si>
    <t>186BMSTR_BP6_USD.Q</t>
  </si>
  <si>
    <t>186BMSTRPA_BP6_USD.Q</t>
  </si>
  <si>
    <t>186BMSTRFR_BP6_USD.Q</t>
  </si>
  <si>
    <t>186BMSTROPC_BP6_USD.Q</t>
  </si>
  <si>
    <t>186BXSTV_BP6_USD.Q</t>
  </si>
  <si>
    <t>186BXSTVB_BP6_USD.Q</t>
  </si>
  <si>
    <t>186BXSTVP_BP6_USD.Q</t>
  </si>
  <si>
    <t>186BMSTV_BP6_USD.Q</t>
  </si>
  <si>
    <t>186BMSTVB_BP6_USD.Q</t>
  </si>
  <si>
    <t>186BMSTVP_BP6_USD.Q</t>
  </si>
  <si>
    <t>Turkey</t>
  </si>
  <si>
    <t>922BXS_BP6_USD.Q</t>
  </si>
  <si>
    <t>922BMS_BP6_USD.Q</t>
  </si>
  <si>
    <t>922BXSTR_BP6_USD.Q</t>
  </si>
  <si>
    <t>922BXSTRPA_BP6_USD.Q</t>
  </si>
  <si>
    <t>922BXSTRFR_BP6_USD.Q</t>
  </si>
  <si>
    <t>922BXSTROPC_BP6_USD.Q</t>
  </si>
  <si>
    <t>922BMSTR_BP6_USD.Q</t>
  </si>
  <si>
    <t>922BMSTRPA_BP6_USD.Q</t>
  </si>
  <si>
    <t>922BMSTRFR_BP6_USD.Q</t>
  </si>
  <si>
    <t>922BMSTROPC_BP6_USD.Q</t>
  </si>
  <si>
    <t>922BXSTV_BP6_USD.Q</t>
  </si>
  <si>
    <t>922BXSTVB_BP6_USD.Q</t>
  </si>
  <si>
    <t>922BXSTVP_BP6_USD.Q</t>
  </si>
  <si>
    <t>922BMSTV_BP6_USD.Q</t>
  </si>
  <si>
    <t>922BMSTVB_BP6_USD.Q</t>
  </si>
  <si>
    <t>922BMSTVP_BP6_USD.Q</t>
  </si>
  <si>
    <t>Russian Federation</t>
  </si>
  <si>
    <t>456BXS_BP6_USD.Q</t>
  </si>
  <si>
    <t>456BMS_BP6_USD.Q</t>
  </si>
  <si>
    <t>456BXSTR_BP6_USD.Q</t>
  </si>
  <si>
    <t>456BXSTRPA_BP6_USD.Q</t>
  </si>
  <si>
    <t>456BXSTRFR_BP6_USD.Q</t>
  </si>
  <si>
    <t>456BXSTROPC_BP6_USD.Q</t>
  </si>
  <si>
    <t>456BMSTR_BP6_USD.Q</t>
  </si>
  <si>
    <t>456BMSTRPA_BP6_USD.Q</t>
  </si>
  <si>
    <t>456BMSTRFR_BP6_USD.Q</t>
  </si>
  <si>
    <t>456BMSTROPC_BP6_USD.Q</t>
  </si>
  <si>
    <t>456BXSTV_BP6_USD.Q</t>
  </si>
  <si>
    <t>456BXSTVB_BP6_USD.Q</t>
  </si>
  <si>
    <t>456BXSTVP_BP6_USD.Q</t>
  </si>
  <si>
    <t>456BMSTV_BP6_USD.Q</t>
  </si>
  <si>
    <t>456BMSTVB_BP6_USD.Q</t>
  </si>
  <si>
    <t>456BMSTVP_BP6_USD.Q</t>
  </si>
  <si>
    <t>Saudi Arabia</t>
  </si>
  <si>
    <t>193BXS_BP6_USD.Q</t>
  </si>
  <si>
    <t>193BMS_BP6_USD.Q</t>
  </si>
  <si>
    <t>193BXSTR_BP6_USD.Q</t>
  </si>
  <si>
    <t>193BXSTRPA_BP6_USD.Q</t>
  </si>
  <si>
    <t>193BXSTRFR_BP6_USD.Q</t>
  </si>
  <si>
    <t>193BXSTROPC_BP6_USD.Q</t>
  </si>
  <si>
    <t>193BMSTR_BP6_USD.Q</t>
  </si>
  <si>
    <t>193BMSTRPA_BP6_USD.Q</t>
  </si>
  <si>
    <t>193BMSTRFR_BP6_USD.Q</t>
  </si>
  <si>
    <t>193BMSTROPC_BP6_USD.Q</t>
  </si>
  <si>
    <t>193BXSTV_BP6_USD.Q</t>
  </si>
  <si>
    <t>193BXSTVB_BP6_USD.Q</t>
  </si>
  <si>
    <t>193BXSTVP_BP6_USD.Q</t>
  </si>
  <si>
    <t>193BMSTV_BP6_USD.Q</t>
  </si>
  <si>
    <t>193BMSTVB_BP6_USD.Q</t>
  </si>
  <si>
    <t>193BMSTVP_BP6_USD.Q</t>
  </si>
  <si>
    <t>Australia</t>
  </si>
  <si>
    <t>964BXS_BP6_USD.Q</t>
  </si>
  <si>
    <t>964BMS_BP6_USD.Q</t>
  </si>
  <si>
    <t>964BXSTR_BP6_USD.Q</t>
  </si>
  <si>
    <t>964BXSTRPA_BP6_USD.Q</t>
  </si>
  <si>
    <t>964BXSTRFR_BP6_USD.Q</t>
  </si>
  <si>
    <t>964BXSTROPC_BP6_USD.Q</t>
  </si>
  <si>
    <t>964BMSTR_BP6_USD.Q</t>
  </si>
  <si>
    <t>964BMSTRPA_BP6_USD.Q</t>
  </si>
  <si>
    <t>964BMSTRFR_BP6_USD.Q</t>
  </si>
  <si>
    <t>964BMSTROPC_BP6_USD.Q</t>
  </si>
  <si>
    <t>964BXSTV_BP6_USD.Q</t>
  </si>
  <si>
    <t>964BXSTVB_BP6_USD.Q</t>
  </si>
  <si>
    <t>964BXSTVP_BP6_USD.Q</t>
  </si>
  <si>
    <t>964BMSTV_BP6_USD.Q</t>
  </si>
  <si>
    <t>964BMSTVB_BP6_USD.Q</t>
  </si>
  <si>
    <t>964BMSTVP_BP6_USD.Q</t>
  </si>
  <si>
    <t>Poland, Rep. of</t>
  </si>
  <si>
    <t>548BXS_BP6_USD.Q</t>
  </si>
  <si>
    <t>548BMS_BP6_USD.Q</t>
  </si>
  <si>
    <t>548BXSTR_BP6_USD.Q</t>
  </si>
  <si>
    <t>548BXSTRPA_BP6_USD.Q</t>
  </si>
  <si>
    <t>548BXSTRFR_BP6_USD.Q</t>
  </si>
  <si>
    <t>548BXSTROPC_BP6_USD.Q</t>
  </si>
  <si>
    <t>548BMSTR_BP6_USD.Q</t>
  </si>
  <si>
    <t>548BMSTRPA_BP6_USD.Q</t>
  </si>
  <si>
    <t>548BMSTRFR_BP6_USD.Q</t>
  </si>
  <si>
    <t>548BMSTROPC_BP6_USD.Q</t>
  </si>
  <si>
    <t>548BXSTV_BP6_USD.Q</t>
  </si>
  <si>
    <t>548BXSTVB_BP6_USD.Q</t>
  </si>
  <si>
    <t>548BXSTVP_BP6_USD.Q</t>
  </si>
  <si>
    <t>548BMSTV_BP6_USD.Q</t>
  </si>
  <si>
    <t>548BMSTVB_BP6_USD.Q</t>
  </si>
  <si>
    <t>548BMSTVP_BP6_USD.Q</t>
  </si>
  <si>
    <t>Malaysia</t>
  </si>
  <si>
    <t>566BXS_BP6_USD.Q</t>
  </si>
  <si>
    <t>566BMS_BP6_USD.Q</t>
  </si>
  <si>
    <t>566BXSTR_BP6_USD.Q</t>
  </si>
  <si>
    <t>566BXSTRPA_BP6_USD.Q</t>
  </si>
  <si>
    <t>566BXSTRFR_BP6_USD.Q</t>
  </si>
  <si>
    <t>566BXSTROPC_BP6_USD.Q</t>
  </si>
  <si>
    <t>566BMSTR_BP6_USD.Q</t>
  </si>
  <si>
    <t>566BMSTRPA_BP6_USD.Q</t>
  </si>
  <si>
    <t>566BMSTRFR_BP6_USD.Q</t>
  </si>
  <si>
    <t>566BMSTROPC_BP6_USD.Q</t>
  </si>
  <si>
    <t>566BXSTV_BP6_USD.Q</t>
  </si>
  <si>
    <t>566BXSTVB_BP6_USD.Q</t>
  </si>
  <si>
    <t>566BXSTVP_BP6_USD.Q</t>
  </si>
  <si>
    <t>566BMSTV_BP6_USD.Q</t>
  </si>
  <si>
    <t>566BMSTVB_BP6_USD.Q</t>
  </si>
  <si>
    <t>566BMSTVP_BP6_USD.Q</t>
  </si>
  <si>
    <t>Philippines</t>
  </si>
  <si>
    <t>138BXS_BP6_USD.Q</t>
  </si>
  <si>
    <t>138BMS_BP6_USD.Q</t>
  </si>
  <si>
    <t>138BXSTR_BP6_USD.Q</t>
  </si>
  <si>
    <t>138BXSTRPA_BP6_USD.Q</t>
  </si>
  <si>
    <t>138BXSTRFR_BP6_USD.Q</t>
  </si>
  <si>
    <t>138BXSTROPC_BP6_USD.Q</t>
  </si>
  <si>
    <t>138BMSTR_BP6_USD.Q</t>
  </si>
  <si>
    <t>138BMSTRPA_BP6_USD.Q</t>
  </si>
  <si>
    <t>138BMSTRFR_BP6_USD.Q</t>
  </si>
  <si>
    <t>138BMSTROPC_BP6_USD.Q</t>
  </si>
  <si>
    <t>138BXSTV_BP6_USD.Q</t>
  </si>
  <si>
    <t>138BXSTVB_BP6_USD.Q</t>
  </si>
  <si>
    <t>138BXSTVP_BP6_USD.Q</t>
  </si>
  <si>
    <t>138BMSTV_BP6_USD.Q</t>
  </si>
  <si>
    <t>138BMSTVB_BP6_USD.Q</t>
  </si>
  <si>
    <t>138BMSTVP_BP6_USD.Q</t>
  </si>
  <si>
    <t>Netherlands, The</t>
  </si>
  <si>
    <t>182BXS_BP6_USD.Q</t>
  </si>
  <si>
    <t>182BMS_BP6_USD.Q</t>
  </si>
  <si>
    <t>182BXSTR_BP6_USD.Q</t>
  </si>
  <si>
    <t>182BXSTRPA_BP6_USD.Q</t>
  </si>
  <si>
    <t>182BXSTRFR_BP6_USD.Q</t>
  </si>
  <si>
    <t>182BXSTROPC_BP6_USD.Q</t>
  </si>
  <si>
    <t>182BMSTR_BP6_USD.Q</t>
  </si>
  <si>
    <t>182BMSTRPA_BP6_USD.Q</t>
  </si>
  <si>
    <t>182BMSTRFR_BP6_USD.Q</t>
  </si>
  <si>
    <t>182BMSTROPC_BP6_USD.Q</t>
  </si>
  <si>
    <t>182BXSTV_BP6_USD.Q</t>
  </si>
  <si>
    <t>182BXSTVB_BP6_USD.Q</t>
  </si>
  <si>
    <t>182BXSTVP_BP6_USD.Q</t>
  </si>
  <si>
    <t>182BMSTV_BP6_USD.Q</t>
  </si>
  <si>
    <t>182BMSTVB_BP6_USD.Q</t>
  </si>
  <si>
    <t>182BMSTVP_BP6_USD.Q</t>
  </si>
  <si>
    <t>Portugal</t>
  </si>
  <si>
    <t>199BXS_BP6_USD.Q</t>
  </si>
  <si>
    <t>199BMS_BP6_USD.Q</t>
  </si>
  <si>
    <t>199BXSTR_BP6_USD.Q</t>
  </si>
  <si>
    <t>199BXSTRPA_BP6_USD.Q</t>
  </si>
  <si>
    <t>199BXSTRFR_BP6_USD.Q</t>
  </si>
  <si>
    <t>199BXSTROPC_BP6_USD.Q</t>
  </si>
  <si>
    <t>199BMSTR_BP6_USD.Q</t>
  </si>
  <si>
    <t>199BMSTRPA_BP6_USD.Q</t>
  </si>
  <si>
    <t>199BMSTRFR_BP6_USD.Q</t>
  </si>
  <si>
    <t>199BMSTROPC_BP6_USD.Q</t>
  </si>
  <si>
    <t>199BXSTV_BP6_USD.Q</t>
  </si>
  <si>
    <t>199BXSTVB_BP6_USD.Q</t>
  </si>
  <si>
    <t>199BXSTVP_BP6_USD.Q</t>
  </si>
  <si>
    <t>199BMSTV_BP6_USD.Q</t>
  </si>
  <si>
    <t>199BMSTVB_BP6_USD.Q</t>
  </si>
  <si>
    <t>199BMSTVP_BP6_USD.Q</t>
  </si>
  <si>
    <t>South Africa</t>
  </si>
  <si>
    <t>163BXS_BP6_USD.Q</t>
  </si>
  <si>
    <t>163BMS_BP6_USD.Q</t>
  </si>
  <si>
    <t>163BXSTR_BP6_USD.Q</t>
  </si>
  <si>
    <t>163BXSTRPA_BP6_USD.Q</t>
  </si>
  <si>
    <t>163BXSTRFR_BP6_USD.Q</t>
  </si>
  <si>
    <t>163BXSTROPC_BP6_USD.Q</t>
  </si>
  <si>
    <t>163BMSTR_BP6_USD.Q</t>
  </si>
  <si>
    <t>163BMSTRPA_BP6_USD.Q</t>
  </si>
  <si>
    <t>163BMSTRFR_BP6_USD.Q</t>
  </si>
  <si>
    <t>163BMSTROPC_BP6_USD.Q</t>
  </si>
  <si>
    <t>163BXSTV_BP6_USD.Q</t>
  </si>
  <si>
    <t>163BXSTVB_BP6_USD.Q</t>
  </si>
  <si>
    <t>163BXSTVP_BP6_USD.Q</t>
  </si>
  <si>
    <t>163BMSTV_BP6_USD.Q</t>
  </si>
  <si>
    <t>163BMSTVB_BP6_USD.Q</t>
  </si>
  <si>
    <t>163BMSTVP_BP6_USD.Q</t>
  </si>
  <si>
    <t>Euro Area</t>
  </si>
  <si>
    <t>144BXS_BP6_USD.Q</t>
  </si>
  <si>
    <t>144BMS_BP6_USD.Q</t>
  </si>
  <si>
    <t>144BXSTR_BP6_USD.Q</t>
  </si>
  <si>
    <t>144BXSTRPA_BP6_USD.Q</t>
  </si>
  <si>
    <t>144BXSTRFR_BP6_USD.Q</t>
  </si>
  <si>
    <t>144BXSTROPC_BP6_USD.Q</t>
  </si>
  <si>
    <t>144BMSTR_BP6_USD.Q</t>
  </si>
  <si>
    <t>144BMSTRPA_BP6_USD.Q</t>
  </si>
  <si>
    <t>144BMSTRFR_BP6_USD.Q</t>
  </si>
  <si>
    <t>144BMSTROPC_BP6_USD.Q</t>
  </si>
  <si>
    <t>144BXSTV_BP6_USD.Q</t>
  </si>
  <si>
    <t>144BXSTVB_BP6_USD.Q</t>
  </si>
  <si>
    <t>144BXSTVP_BP6_USD.Q</t>
  </si>
  <si>
    <t>144BMSTV_BP6_USD.Q</t>
  </si>
  <si>
    <t>144BMSTVB_BP6_USD.Q</t>
  </si>
  <si>
    <t>144BMSTVP_BP6_USD.Q</t>
  </si>
  <si>
    <t>Sweden</t>
  </si>
  <si>
    <t>146BXS_BP6_USD.Q</t>
  </si>
  <si>
    <t>146BMS_BP6_USD.Q</t>
  </si>
  <si>
    <t>146BXSTR_BP6_USD.Q</t>
  </si>
  <si>
    <t>146BXSTRPA_BP6_USD.Q</t>
  </si>
  <si>
    <t>146BXSTRFR_BP6_USD.Q</t>
  </si>
  <si>
    <t>146BXSTROPC_BP6_USD.Q</t>
  </si>
  <si>
    <t>146BMSTR_BP6_USD.Q</t>
  </si>
  <si>
    <t>146BMSTRPA_BP6_USD.Q</t>
  </si>
  <si>
    <t>146BMSTRFR_BP6_USD.Q</t>
  </si>
  <si>
    <t>146BMSTROPC_BP6_USD.Q</t>
  </si>
  <si>
    <t>146BXSTV_BP6_USD.Q</t>
  </si>
  <si>
    <t>146BXSTVB_BP6_USD.Q</t>
  </si>
  <si>
    <t>146BXSTVP_BP6_USD.Q</t>
  </si>
  <si>
    <t>146BMSTV_BP6_USD.Q</t>
  </si>
  <si>
    <t>146BMSTVB_BP6_USD.Q</t>
  </si>
  <si>
    <t>146BMSTVP_BP6_USD.Q</t>
  </si>
  <si>
    <t>Switzerland</t>
  </si>
  <si>
    <t>137BXS_BP6_USD.Q</t>
  </si>
  <si>
    <t>137BMS_BP6_USD.Q</t>
  </si>
  <si>
    <t>137BXSTR_BP6_USD.Q</t>
  </si>
  <si>
    <t>137BXSTRPA_BP6_USD.Q</t>
  </si>
  <si>
    <t>137BXSTRFR_BP6_USD.Q</t>
  </si>
  <si>
    <t>137BXSTROPC_BP6_USD.Q</t>
  </si>
  <si>
    <t>137BMSTR_BP6_USD.Q</t>
  </si>
  <si>
    <t>137BMSTRPA_BP6_USD.Q</t>
  </si>
  <si>
    <t>137BMSTRFR_BP6_USD.Q</t>
  </si>
  <si>
    <t>137BMSTROPC_BP6_USD.Q</t>
  </si>
  <si>
    <t>137BXSTV_BP6_USD.Q</t>
  </si>
  <si>
    <t>137BXSTVB_BP6_USD.Q</t>
  </si>
  <si>
    <t>137BXSTVP_BP6_USD.Q</t>
  </si>
  <si>
    <t>137BMSTV_BP6_USD.Q</t>
  </si>
  <si>
    <t>137BMSTVB_BP6_USD.Q</t>
  </si>
  <si>
    <t>137BMSTVP_BP6_USD.Q</t>
  </si>
  <si>
    <t>Luxembourg</t>
  </si>
  <si>
    <t>501BMS_BP6.A</t>
  </si>
  <si>
    <t>Emerging and Developing Asia (including NIEs)</t>
  </si>
  <si>
    <t>\\RES\WEO\WEO Live</t>
  </si>
  <si>
    <t>501BXS_BP6.A</t>
  </si>
  <si>
    <t>ASEAN-5</t>
  </si>
  <si>
    <t>504BMS_BP6.A</t>
  </si>
  <si>
    <t>Emerging and Developing Asia excl. China and India</t>
  </si>
  <si>
    <t>504BXS_BP6.A</t>
  </si>
  <si>
    <t>505BMS_BP6.A</t>
  </si>
  <si>
    <t>Emerging and Developing Asia</t>
  </si>
  <si>
    <t>505BXS_BP6.A</t>
  </si>
  <si>
    <t>901BMS_BP6.A</t>
  </si>
  <si>
    <t>Commonwealth of Independent States</t>
  </si>
  <si>
    <t>901BXS_BP6.A</t>
  </si>
  <si>
    <t>903BMS_BP6.A</t>
  </si>
  <si>
    <t>Emerging and Developing Europe</t>
  </si>
  <si>
    <t>903BXS_BP6.A</t>
  </si>
  <si>
    <t>603BMS_BP6.A</t>
  </si>
  <si>
    <t>Sub-Sahara Africa</t>
  </si>
  <si>
    <t>603BXS_BP6.A</t>
  </si>
  <si>
    <t>440BMS_BP6.A</t>
  </si>
  <si>
    <t>Middle East, North Africa, Afghanistan, and Pakistan</t>
  </si>
  <si>
    <t>440BXS_BP6.A</t>
  </si>
  <si>
    <t>205BMS_BP6.A</t>
  </si>
  <si>
    <t>Latin America and the Caribbean</t>
  </si>
  <si>
    <t>205BXS_BP6.A</t>
  </si>
  <si>
    <t>200BMS_BP6.A</t>
  </si>
  <si>
    <t>Emerging Market and Developing Economies</t>
  </si>
  <si>
    <t>200BXS_BP6.A</t>
  </si>
  <si>
    <t>163BMS_BP6.A</t>
  </si>
  <si>
    <t>Euro area</t>
  </si>
  <si>
    <t>163BXS_BP6.A</t>
  </si>
  <si>
    <t>110BMS_BP6.A</t>
  </si>
  <si>
    <t>Advanced Economies</t>
  </si>
  <si>
    <t>110BXS_BP6.A</t>
  </si>
  <si>
    <t>359BMS_BP6.A</t>
  </si>
  <si>
    <t>Puerto Rico</t>
  </si>
  <si>
    <t>359BXS_BP6.A</t>
  </si>
  <si>
    <t>135BMS_BP6.A</t>
  </si>
  <si>
    <t>San Marino</t>
  </si>
  <si>
    <t>135BXS_BP6.A</t>
  </si>
  <si>
    <t>869BMS_BP6.A</t>
  </si>
  <si>
    <t>Tuvalu</t>
  </si>
  <si>
    <t>869BXS_BP6.A</t>
  </si>
  <si>
    <t>565BMS_BP6.A</t>
  </si>
  <si>
    <t>Palau</t>
  </si>
  <si>
    <t>826BXS_BP6.A</t>
  </si>
  <si>
    <t>Kiribati</t>
  </si>
  <si>
    <t>716BMS_BP6.A</t>
  </si>
  <si>
    <t>São Tomé and Príncipe</t>
  </si>
  <si>
    <t>867BXS_BP6.A</t>
  </si>
  <si>
    <t>Marshall Islands</t>
  </si>
  <si>
    <t>867BMS_BP6.A</t>
  </si>
  <si>
    <t>666BXS_BP6.A</t>
  </si>
  <si>
    <t>Lesotho</t>
  </si>
  <si>
    <t>826BMS_BP6.A</t>
  </si>
  <si>
    <t>654BXS_BP6.A</t>
  </si>
  <si>
    <t>Guinea-Bissau</t>
  </si>
  <si>
    <t>862BMS_BP6.A</t>
  </si>
  <si>
    <t>Samoa</t>
  </si>
  <si>
    <t>643BXS_BP6.A</t>
  </si>
  <si>
    <t>Eritrea</t>
  </si>
  <si>
    <t>866BMS_BP6.A</t>
  </si>
  <si>
    <t>Tonga</t>
  </si>
  <si>
    <t>868BXS_BP6.A</t>
  </si>
  <si>
    <t>Micronesia</t>
  </si>
  <si>
    <t>643BMS_BP6.A</t>
  </si>
  <si>
    <t>716BXS_BP6.A</t>
  </si>
  <si>
    <t>632BMS_BP6.A</t>
  </si>
  <si>
    <t>Comoros</t>
  </si>
  <si>
    <t>734BXS_BP6.A</t>
  </si>
  <si>
    <t>Eswatini</t>
  </si>
  <si>
    <t>648BMS_BP6.A</t>
  </si>
  <si>
    <t>Gambia, The</t>
  </si>
  <si>
    <t>866BXS_BP6.A</t>
  </si>
  <si>
    <t>868BMS_BP6.A</t>
  </si>
  <si>
    <t>537BXS_BP6.A</t>
  </si>
  <si>
    <t>Timor-Leste</t>
  </si>
  <si>
    <t>618BMS_BP6.A</t>
  </si>
  <si>
    <t>Burundi</t>
  </si>
  <si>
    <t>733BXS_BP6.A</t>
  </si>
  <si>
    <t>South Sudan</t>
  </si>
  <si>
    <t>364BMS_BP6.A</t>
  </si>
  <si>
    <t>St. Vincent and the Grenadines</t>
  </si>
  <si>
    <t>632BXS_BP6.A</t>
  </si>
  <si>
    <t>654BMS_BP6.A</t>
  </si>
  <si>
    <t>565BXS_BP6.A</t>
  </si>
  <si>
    <t>846BMS_BP6.A</t>
  </si>
  <si>
    <t>Vanuatu</t>
  </si>
  <si>
    <t>618BXS_BP6.A</t>
  </si>
  <si>
    <t>321BMS_BP6.A</t>
  </si>
  <si>
    <t>Dominica</t>
  </si>
  <si>
    <t>366BXS_BP6.A</t>
  </si>
  <si>
    <t>Suriname</t>
  </si>
  <si>
    <t>734BMS_BP6.A</t>
  </si>
  <si>
    <t>813BXS_BP6.A</t>
  </si>
  <si>
    <t>Solomon Islands</t>
  </si>
  <si>
    <t>361BMS_BP6.A</t>
  </si>
  <si>
    <t>St. Kitts and Nevis</t>
  </si>
  <si>
    <t>514BXS_BP6.A</t>
  </si>
  <si>
    <t>Bhutan</t>
  </si>
  <si>
    <t>339BMS_BP6.A</t>
  </si>
  <si>
    <t>Belize</t>
  </si>
  <si>
    <t>636BXS_BP6.A</t>
  </si>
  <si>
    <t>Congo, Democratic Republic of the</t>
  </si>
  <si>
    <t>813BMS_BP6.A</t>
  </si>
  <si>
    <t>336BXS_BP6.A</t>
  </si>
  <si>
    <t>Guyana</t>
  </si>
  <si>
    <t>514BMS_BP6.A</t>
  </si>
  <si>
    <t>656BXS_BP6.A</t>
  </si>
  <si>
    <t>Guinea</t>
  </si>
  <si>
    <t>626BMS_BP6.A</t>
  </si>
  <si>
    <t>Central African Republic</t>
  </si>
  <si>
    <t>626BXS_BP6.A</t>
  </si>
  <si>
    <t>328BMS_BP6.A</t>
  </si>
  <si>
    <t>Grenada</t>
  </si>
  <si>
    <t>676BXS_BP6.A</t>
  </si>
  <si>
    <t>Malawi</t>
  </si>
  <si>
    <t>676BMS_BP6.A</t>
  </si>
  <si>
    <t>321BXS_BP6.A</t>
  </si>
  <si>
    <t>624BMS_BP6.A</t>
  </si>
  <si>
    <t>Cabo Verde</t>
  </si>
  <si>
    <t>724BXS_BP6.A</t>
  </si>
  <si>
    <t>Sierra Leone</t>
  </si>
  <si>
    <t>362BMS_BP6.A</t>
  </si>
  <si>
    <t>St. Lucia</t>
  </si>
  <si>
    <t>648BXS_BP6.A</t>
  </si>
  <si>
    <t>537BMS_BP6.A</t>
  </si>
  <si>
    <t>668BXS_BP6.A</t>
  </si>
  <si>
    <t>Liberia</t>
  </si>
  <si>
    <t>724BMS_BP6.A</t>
  </si>
  <si>
    <t>692BXS_BP6.A</t>
  </si>
  <si>
    <t>Niger</t>
  </si>
  <si>
    <t>666BMS_BP6.A</t>
  </si>
  <si>
    <t>923BXS_BP6.A</t>
  </si>
  <si>
    <t>Tajikistan</t>
  </si>
  <si>
    <t>742BMS_BP6.A</t>
  </si>
  <si>
    <t>Togo</t>
  </si>
  <si>
    <t>862BXS_BP6.A</t>
  </si>
  <si>
    <t>923BMS_BP6.A</t>
  </si>
  <si>
    <t>853BXS_BP6.A</t>
  </si>
  <si>
    <t>Papua New Guinea</t>
  </si>
  <si>
    <t>668BMS_BP6.A</t>
  </si>
  <si>
    <t>474BXS_BP6.A</t>
  </si>
  <si>
    <t>Yemen</t>
  </si>
  <si>
    <t>311BMS_BP6.A</t>
  </si>
  <si>
    <t>Antigua and Barbuda</t>
  </si>
  <si>
    <t>364BXS_BP6.A</t>
  </si>
  <si>
    <t>316BMS_BP6.A</t>
  </si>
  <si>
    <t>Barbados</t>
  </si>
  <si>
    <t>628BXS_BP6.A</t>
  </si>
  <si>
    <t>Chad</t>
  </si>
  <si>
    <t>728BMS_BP6.A</t>
  </si>
  <si>
    <t>Namibia</t>
  </si>
  <si>
    <t>642BXS_BP6.A</t>
  </si>
  <si>
    <t>Equatorial Guinea</t>
  </si>
  <si>
    <t>638BMS_BP6.A</t>
  </si>
  <si>
    <t>Benin</t>
  </si>
  <si>
    <t>682BXS_BP6.A</t>
  </si>
  <si>
    <t>Mauritania</t>
  </si>
  <si>
    <t>718BMS_BP6.A</t>
  </si>
  <si>
    <t>Seychelles</t>
  </si>
  <si>
    <t>846BXS_BP6.A</t>
  </si>
  <si>
    <t>366BMS_BP6.A</t>
  </si>
  <si>
    <t>634BXS_BP6.A</t>
  </si>
  <si>
    <t>Congo, Republic of</t>
  </si>
  <si>
    <t>611BMS_BP6.A</t>
  </si>
  <si>
    <t>Djibouti</t>
  </si>
  <si>
    <t>263BXS_BP6.A</t>
  </si>
  <si>
    <t>Haiti</t>
  </si>
  <si>
    <t>733BMS_BP6.A</t>
  </si>
  <si>
    <t>614BXS_BP6.A</t>
  </si>
  <si>
    <t>Angola</t>
  </si>
  <si>
    <t>963BMS_BP6.A</t>
  </si>
  <si>
    <t>Bosnia and Herzegovina</t>
  </si>
  <si>
    <t>638BXS_BP6.A</t>
  </si>
  <si>
    <t>943BMS_BP6.A</t>
  </si>
  <si>
    <t>Montenegro, Rep. of</t>
  </si>
  <si>
    <t>698BXS_BP6.A</t>
  </si>
  <si>
    <t>Zimbabwe</t>
  </si>
  <si>
    <t>682BMS_BP6.A</t>
  </si>
  <si>
    <t>925BXS_BP6.A</t>
  </si>
  <si>
    <t>Turkmenistan</t>
  </si>
  <si>
    <t>819BMS_BP6.A</t>
  </si>
  <si>
    <t>Fiji</t>
  </si>
  <si>
    <t>646BXS_BP6.A</t>
  </si>
  <si>
    <t>Gabon</t>
  </si>
  <si>
    <t>656BMS_BP6.A</t>
  </si>
  <si>
    <t>748BXS_BP6.A</t>
  </si>
  <si>
    <t>Burkina Faso</t>
  </si>
  <si>
    <t>698BMS_BP6.A</t>
  </si>
  <si>
    <t>678BXS_BP6.A</t>
  </si>
  <si>
    <t>Mali</t>
  </si>
  <si>
    <t>967BMS_BP6.A</t>
  </si>
  <si>
    <t>Kosovo</t>
  </si>
  <si>
    <t>516BXS_BP6.A</t>
  </si>
  <si>
    <t>Brunei Darussalam</t>
  </si>
  <si>
    <t>278BMS_BP6.A</t>
  </si>
  <si>
    <t>Nicaragua</t>
  </si>
  <si>
    <t>328BXS_BP6.A</t>
  </si>
  <si>
    <t>917BMS_BP6.A</t>
  </si>
  <si>
    <t>Kyrgyz Republic</t>
  </si>
  <si>
    <t>742BXS_BP6.A</t>
  </si>
  <si>
    <t>263BMS_BP6.A</t>
  </si>
  <si>
    <t>339BXS_BP6.A</t>
  </si>
  <si>
    <t>336BMS_BP6.A</t>
  </si>
  <si>
    <t>361BXS_BP6.A</t>
  </si>
  <si>
    <t>714BMS_BP6.A</t>
  </si>
  <si>
    <t>Rwanda</t>
  </si>
  <si>
    <t>512BXS_BP6.A</t>
  </si>
  <si>
    <t>Afghanistan</t>
  </si>
  <si>
    <t>616BMS_BP6.A</t>
  </si>
  <si>
    <t>Botswana</t>
  </si>
  <si>
    <t>728BXS_BP6.A</t>
  </si>
  <si>
    <t>692BMS_BP6.A</t>
  </si>
  <si>
    <t>624BXS_BP6.A</t>
  </si>
  <si>
    <t>921BMS_BP6.A</t>
  </si>
  <si>
    <t>Moldova</t>
  </si>
  <si>
    <t>369BXS_BP6.A</t>
  </si>
  <si>
    <t>Trinidad and Tobago</t>
  </si>
  <si>
    <t>512BMS_BP6.A</t>
  </si>
  <si>
    <t>299BXS_BP6.A</t>
  </si>
  <si>
    <t>Venezuela</t>
  </si>
  <si>
    <t>544BMS_BP6.A</t>
  </si>
  <si>
    <t>Lao P.D.R.</t>
  </si>
  <si>
    <t>616BXS_BP6.A</t>
  </si>
  <si>
    <t>674BMS_BP6.A</t>
  </si>
  <si>
    <t>Madagascar</t>
  </si>
  <si>
    <t>688BXS_BP6.A</t>
  </si>
  <si>
    <t>Mozambique</t>
  </si>
  <si>
    <t>288BMS_BP6.A</t>
  </si>
  <si>
    <t>Paraguay</t>
  </si>
  <si>
    <t>288BXS_BP6.A</t>
  </si>
  <si>
    <t>516BMS_BP6.A</t>
  </si>
  <si>
    <t>714BXS_BP6.A</t>
  </si>
  <si>
    <t>556BMS_BP6.A</t>
  </si>
  <si>
    <t>Maldives</t>
  </si>
  <si>
    <t>754BXS_BP6.A</t>
  </si>
  <si>
    <t>Zambia</t>
  </si>
  <si>
    <t>474BMS_BP6.A</t>
  </si>
  <si>
    <t>362BXS_BP6.A</t>
  </si>
  <si>
    <t>925BMS_BP6.A</t>
  </si>
  <si>
    <t>311BXS_BP6.A</t>
  </si>
  <si>
    <t>732BMS_BP6.A</t>
  </si>
  <si>
    <t>Sudan</t>
  </si>
  <si>
    <t>544BXS_BP6.A</t>
  </si>
  <si>
    <t>962BMS_BP6.A</t>
  </si>
  <si>
    <t>North Macedonia</t>
  </si>
  <si>
    <t>662BXS_BP6.A</t>
  </si>
  <si>
    <t>Côte d'Ivoire</t>
  </si>
  <si>
    <t>748BMS_BP6.A</t>
  </si>
  <si>
    <t>718BXS_BP6.A</t>
  </si>
  <si>
    <t>853BMS_BP6.A</t>
  </si>
  <si>
    <t>917BXS_BP6.A</t>
  </si>
  <si>
    <t>754BMS_BP6.A</t>
  </si>
  <si>
    <t>611BXS_BP6.A</t>
  </si>
  <si>
    <t>642BMS_BP6.A</t>
  </si>
  <si>
    <t>278BXS_BP6.A</t>
  </si>
  <si>
    <t>738BMS_BP6.A</t>
  </si>
  <si>
    <t>Tanzania</t>
  </si>
  <si>
    <t>948BXS_BP6.A</t>
  </si>
  <si>
    <t>Mongolia</t>
  </si>
  <si>
    <t>722BMS_BP6.A</t>
  </si>
  <si>
    <t>Senegal</t>
  </si>
  <si>
    <t>732BXS_BP6.A</t>
  </si>
  <si>
    <t>558BMS_BP6.A</t>
  </si>
  <si>
    <t>Nepal</t>
  </si>
  <si>
    <t>674BXS_BP6.A</t>
  </si>
  <si>
    <t>313BMS_BP6.A</t>
  </si>
  <si>
    <t>Bahamas, The</t>
  </si>
  <si>
    <t>722BXS_BP6.A</t>
  </si>
  <si>
    <t>253BMS_BP6.A</t>
  </si>
  <si>
    <t>El Salvador</t>
  </si>
  <si>
    <t>218BXS_BP6.A</t>
  </si>
  <si>
    <t>Bolivia</t>
  </si>
  <si>
    <t>678BMS_BP6.A</t>
  </si>
  <si>
    <t>316BXS_BP6.A</t>
  </si>
  <si>
    <t>369BMS_BP6.A</t>
  </si>
  <si>
    <t>746BXS_BP6.A</t>
  </si>
  <si>
    <t>Uganda</t>
  </si>
  <si>
    <t>684BMS_BP6.A</t>
  </si>
  <si>
    <t>Mauritius</t>
  </si>
  <si>
    <t>921BXS_BP6.A</t>
  </si>
  <si>
    <t>636BMS_BP6.A</t>
  </si>
  <si>
    <t>819BXS_BP6.A</t>
  </si>
  <si>
    <t>911BMS_BP6.A</t>
  </si>
  <si>
    <t>Armenia</t>
  </si>
  <si>
    <t>558BXS_BP6.A</t>
  </si>
  <si>
    <t>914BMS_BP6.A</t>
  </si>
  <si>
    <t>Albania</t>
  </si>
  <si>
    <t>962BXS_BP6.A</t>
  </si>
  <si>
    <t>268BMS_BP6.A</t>
  </si>
  <si>
    <t>Honduras</t>
  </si>
  <si>
    <t>967BXS_BP6.A</t>
  </si>
  <si>
    <t>915BMS_BP6.A</t>
  </si>
  <si>
    <t>Georgia</t>
  </si>
  <si>
    <t>943BXS_BP6.A</t>
  </si>
  <si>
    <t>646BMS_BP6.A</t>
  </si>
  <si>
    <t>622BXS_BP6.A</t>
  </si>
  <si>
    <t>Cameroon</t>
  </si>
  <si>
    <t>628BMS_BP6.A</t>
  </si>
  <si>
    <t>963BXS_BP6.A</t>
  </si>
  <si>
    <t>343BMS_BP6.A</t>
  </si>
  <si>
    <t>Jamaica</t>
  </si>
  <si>
    <t>911BXS_BP6.A</t>
  </si>
  <si>
    <t>746BMS_BP6.A</t>
  </si>
  <si>
    <t>268BXS_BP6.A</t>
  </si>
  <si>
    <t>622BMS_BP6.A</t>
  </si>
  <si>
    <t>927BXS_BP6.A</t>
  </si>
  <si>
    <t>Uzbekistan</t>
  </si>
  <si>
    <t>634BMS_BP6.A</t>
  </si>
  <si>
    <t>684BXS_BP6.A</t>
  </si>
  <si>
    <t>688BMS_BP6.A</t>
  </si>
  <si>
    <t>253BXS_BP6.A</t>
  </si>
  <si>
    <t>218BMS_BP6.A</t>
  </si>
  <si>
    <t>612BXS_BP6.A</t>
  </si>
  <si>
    <t>Algeria</t>
  </si>
  <si>
    <t>948BMS_BP6.A</t>
  </si>
  <si>
    <t>248BXS_BP6.A</t>
  </si>
  <si>
    <t>Ecuador</t>
  </si>
  <si>
    <t>744BMS_BP6.A</t>
  </si>
  <si>
    <t>Tunisia</t>
  </si>
  <si>
    <t>556BXS_BP6.A</t>
  </si>
  <si>
    <t>522BMS_BP6.A</t>
  </si>
  <si>
    <t>Cambodia</t>
  </si>
  <si>
    <t>258BXS_BP6.A</t>
  </si>
  <si>
    <t>Guatemala</t>
  </si>
  <si>
    <t>941BMS_BP6.A</t>
  </si>
  <si>
    <t>Latvia</t>
  </si>
  <si>
    <t>912BXS_BP6.A</t>
  </si>
  <si>
    <t>Azerbaijan</t>
  </si>
  <si>
    <t>258BMS_BP6.A</t>
  </si>
  <si>
    <t>914BXS_BP6.A</t>
  </si>
  <si>
    <t>176BMS_BP6.A</t>
  </si>
  <si>
    <t>Iceland</t>
  </si>
  <si>
    <t>738BXS_BP6.A</t>
  </si>
  <si>
    <t>662BMS_BP6.A</t>
  </si>
  <si>
    <t>313BXS_BP6.A</t>
  </si>
  <si>
    <t>664BMS_BP6.A</t>
  </si>
  <si>
    <t>Kenya</t>
  </si>
  <si>
    <t>449BXS_BP6.A</t>
  </si>
  <si>
    <t>Oman</t>
  </si>
  <si>
    <t>518BMS_BP6.A</t>
  </si>
  <si>
    <t>Myanmar</t>
  </si>
  <si>
    <t>343BXS_BP6.A</t>
  </si>
  <si>
    <t>243BMS_BP6.A</t>
  </si>
  <si>
    <t>Dominican Republic</t>
  </si>
  <si>
    <t>744BXS_BP6.A</t>
  </si>
  <si>
    <t>248BMS_BP6.A</t>
  </si>
  <si>
    <t>298BXS_BP6.A</t>
  </si>
  <si>
    <t>Uruguay</t>
  </si>
  <si>
    <t>298BMS_BP6.A</t>
  </si>
  <si>
    <t>915BXS_BP6.A</t>
  </si>
  <si>
    <t>238BMS_BP6.A</t>
  </si>
  <si>
    <t>Costa Rica</t>
  </si>
  <si>
    <t>518BXS_BP6.A</t>
  </si>
  <si>
    <t>546BMS_BP6.A</t>
  </si>
  <si>
    <t>Macao SAR</t>
  </si>
  <si>
    <t>644BXS_BP6.A</t>
  </si>
  <si>
    <t>Ethiopia</t>
  </si>
  <si>
    <t>299BMS_BP6.A</t>
  </si>
  <si>
    <t>694BXS_BP6.A</t>
  </si>
  <si>
    <t>Nigeria</t>
  </si>
  <si>
    <t>524BMS_BP6.A</t>
  </si>
  <si>
    <t>Sri Lanka</t>
  </si>
  <si>
    <t>429BXS_BP6.A</t>
  </si>
  <si>
    <t>Iran</t>
  </si>
  <si>
    <t>439BMS_BP6.A</t>
  </si>
  <si>
    <t>Jordan</t>
  </si>
  <si>
    <t>664BXS_BP6.A</t>
  </si>
  <si>
    <t>644BMS_BP6.A</t>
  </si>
  <si>
    <t>176BXS_BP6.A</t>
  </si>
  <si>
    <t>283BMS_BP6.A</t>
  </si>
  <si>
    <t>Panama</t>
  </si>
  <si>
    <t>564BXS_BP6.A</t>
  </si>
  <si>
    <t>Pakistan</t>
  </si>
  <si>
    <t>927BMS_BP6.A</t>
  </si>
  <si>
    <t>941BXS_BP6.A</t>
  </si>
  <si>
    <t>960BMS_BP6.A</t>
  </si>
  <si>
    <t>Croatia</t>
  </si>
  <si>
    <t>522BXS_BP6.A</t>
  </si>
  <si>
    <t>939BMS_BP6.A</t>
  </si>
  <si>
    <t>Estonia</t>
  </si>
  <si>
    <t>433BXS_BP6.A</t>
  </si>
  <si>
    <t>Iraq</t>
  </si>
  <si>
    <t>913BMS_BP6.A</t>
  </si>
  <si>
    <t>Belarus</t>
  </si>
  <si>
    <t>513BXS_BP6.A</t>
  </si>
  <si>
    <t>Bangladesh</t>
  </si>
  <si>
    <t>961BMS_BP6.A</t>
  </si>
  <si>
    <t>Slovenia</t>
  </si>
  <si>
    <t>524BXS_BP6.A</t>
  </si>
  <si>
    <t>912BMS_BP6.A</t>
  </si>
  <si>
    <t>652BXS_BP6.A</t>
  </si>
  <si>
    <t>Ghana</t>
  </si>
  <si>
    <t>918BMS_BP6.A</t>
  </si>
  <si>
    <t>Bulgaria</t>
  </si>
  <si>
    <t>293BXS_BP6.A</t>
  </si>
  <si>
    <t>Peru</t>
  </si>
  <si>
    <t>942BMS_BP6.A</t>
  </si>
  <si>
    <t>Serbia</t>
  </si>
  <si>
    <t>916BXS_BP6.A</t>
  </si>
  <si>
    <t>Kazakhstan</t>
  </si>
  <si>
    <t>946BMS_BP6.A</t>
  </si>
  <si>
    <t>Lithuania</t>
  </si>
  <si>
    <t>942BXS_BP6.A</t>
  </si>
  <si>
    <t>419BMS_BP6.A</t>
  </si>
  <si>
    <t>Bahrain</t>
  </si>
  <si>
    <t>939BXS_BP6.A</t>
  </si>
  <si>
    <t>614BMS_BP6.A</t>
  </si>
  <si>
    <t>443BXS_BP6.A</t>
  </si>
  <si>
    <t>Kuwait</t>
  </si>
  <si>
    <t>423BMS_BP6.A</t>
  </si>
  <si>
    <t>Cyprus</t>
  </si>
  <si>
    <t>439BXS_BP6.A</t>
  </si>
  <si>
    <t>612BMS_BP6.A</t>
  </si>
  <si>
    <t>243BXS_BP6.A</t>
  </si>
  <si>
    <t>686BMS_BP6.A</t>
  </si>
  <si>
    <t>Morocco</t>
  </si>
  <si>
    <t>228BXS_BP6.A</t>
  </si>
  <si>
    <t>Chile</t>
  </si>
  <si>
    <t>293BMS_BP6.A</t>
  </si>
  <si>
    <t>238BXS_BP6.A</t>
  </si>
  <si>
    <t>564BMS_BP6.A</t>
  </si>
  <si>
    <t>961BXS_BP6.A</t>
  </si>
  <si>
    <t>936BMS_BP6.A</t>
  </si>
  <si>
    <t>Slovak Republic</t>
  </si>
  <si>
    <t>913BXS_BP6.A</t>
  </si>
  <si>
    <t>652BMS_BP6.A</t>
  </si>
  <si>
    <t>233BXS_BP6.A</t>
  </si>
  <si>
    <t>Colombia</t>
  </si>
  <si>
    <t>429BMS_BP6.A</t>
  </si>
  <si>
    <t>918BXS_BP6.A</t>
  </si>
  <si>
    <t>449BMS_BP6.A</t>
  </si>
  <si>
    <t>419BXS_BP6.A</t>
  </si>
  <si>
    <t>469BMS_BP6.A</t>
  </si>
  <si>
    <t>Egypt</t>
  </si>
  <si>
    <t>936BXS_BP6.A</t>
  </si>
  <si>
    <t>916BMS_BP6.A</t>
  </si>
  <si>
    <t>946BXS_BP6.A</t>
  </si>
  <si>
    <t>513BMS_BP6.A</t>
  </si>
  <si>
    <t>423BXS_BP6.A</t>
  </si>
  <si>
    <t>181BMS_BP6.A</t>
  </si>
  <si>
    <t>Malta</t>
  </si>
  <si>
    <t>283BXS_BP6.A</t>
  </si>
  <si>
    <t>446BMS_BP6.A</t>
  </si>
  <si>
    <t>Lebanon</t>
  </si>
  <si>
    <t>213BXS_BP6.A</t>
  </si>
  <si>
    <t>Argentina</t>
  </si>
  <si>
    <t>233BMS_BP6.A</t>
  </si>
  <si>
    <t>446BXS_BP6.A</t>
  </si>
  <si>
    <t>196BMS_BP6.A</t>
  </si>
  <si>
    <t>New Zealand</t>
  </si>
  <si>
    <t>199BXS_BP6.A</t>
  </si>
  <si>
    <t>228BMS_BP6.A</t>
  </si>
  <si>
    <t>582BXS_BP6.A</t>
  </si>
  <si>
    <t>Vietnam</t>
  </si>
  <si>
    <t>926BMS_BP6.A</t>
  </si>
  <si>
    <t>Ukraine</t>
  </si>
  <si>
    <t>181BXS_BP6.A</t>
  </si>
  <si>
    <t>199BMS_BP6.A</t>
  </si>
  <si>
    <t>960BXS_BP6.A</t>
  </si>
  <si>
    <t>582BMS_BP6.A</t>
  </si>
  <si>
    <t>196BXS_BP6.A</t>
  </si>
  <si>
    <t>213BMS_BP6.A</t>
  </si>
  <si>
    <t>926BXS_BP6.A</t>
  </si>
  <si>
    <t>968BMS_BP6.A</t>
  </si>
  <si>
    <t>Romania</t>
  </si>
  <si>
    <t>453BXS_BP6.A</t>
  </si>
  <si>
    <t>Qatar</t>
  </si>
  <si>
    <t>182BMS_BP6.A</t>
  </si>
  <si>
    <t>686BXS_BP6.A</t>
  </si>
  <si>
    <t>433BMS_BP6.A</t>
  </si>
  <si>
    <t>456BXS_BP6.A</t>
  </si>
  <si>
    <t>944BMS_BP6.A</t>
  </si>
  <si>
    <t>Hungary</t>
  </si>
  <si>
    <t>469BXS_BP6.A</t>
  </si>
  <si>
    <t>174BMS_BP6.A</t>
  </si>
  <si>
    <t>Greece</t>
  </si>
  <si>
    <t>968BXS_BP6.A</t>
  </si>
  <si>
    <t>935BMS_BP6.A</t>
  </si>
  <si>
    <t>Czech Republic</t>
  </si>
  <si>
    <t>944BXS_BP6.A</t>
  </si>
  <si>
    <t>566BMS_BP6.A</t>
  </si>
  <si>
    <t>935BXS_BP6.A</t>
  </si>
  <si>
    <t>186BMS_BP6.A</t>
  </si>
  <si>
    <t>536BXS_BP6.A</t>
  </si>
  <si>
    <t>436BMS_BP6.A</t>
  </si>
  <si>
    <t>Israel</t>
  </si>
  <si>
    <t>273BXS_BP6.A</t>
  </si>
  <si>
    <t>443BMS_BP6.A</t>
  </si>
  <si>
    <t>223BXS_BP6.A</t>
  </si>
  <si>
    <t>453BMS_BP6.A</t>
  </si>
  <si>
    <t>172BXS_BP6.A</t>
  </si>
  <si>
    <t>Finland</t>
  </si>
  <si>
    <t>172BMS_BP6.A</t>
  </si>
  <si>
    <t>182BXS_BP6.A</t>
  </si>
  <si>
    <t>694BMS_BP6.A</t>
  </si>
  <si>
    <t>566BXS_BP6.A</t>
  </si>
  <si>
    <t>536BMS_BP6.A</t>
  </si>
  <si>
    <t>548BXS_BP6.A</t>
  </si>
  <si>
    <t>273BMS_BP6.A</t>
  </si>
  <si>
    <t>546BXS_BP6.A</t>
  </si>
  <si>
    <t>548BMS_BP6.A</t>
  </si>
  <si>
    <t>174BXS_BP6.A</t>
  </si>
  <si>
    <t>964BMS_BP6.A</t>
  </si>
  <si>
    <t>Poland</t>
  </si>
  <si>
    <t>142BXS_BP6.A</t>
  </si>
  <si>
    <t>Norway</t>
  </si>
  <si>
    <t>142BMS_BP6.A</t>
  </si>
  <si>
    <t>528BXS_BP6.A</t>
  </si>
  <si>
    <t>Taiwan Province of China</t>
  </si>
  <si>
    <t>528BMS_BP6.A</t>
  </si>
  <si>
    <t>436BXS_BP6.A</t>
  </si>
  <si>
    <t>578BMS_BP6.A</t>
  </si>
  <si>
    <t>922BXS_BP6.A</t>
  </si>
  <si>
    <t>Russia</t>
  </si>
  <si>
    <t>122BMS_BP6.A</t>
  </si>
  <si>
    <t>Austria</t>
  </si>
  <si>
    <t>186BXS_BP6.A</t>
  </si>
  <si>
    <t>223BMS_BP6.A</t>
  </si>
  <si>
    <t>193BXS_BP6.A</t>
  </si>
  <si>
    <t>128BMS_BP6.A</t>
  </si>
  <si>
    <t>Denmark</t>
  </si>
  <si>
    <t>964BXS_BP6.A</t>
  </si>
  <si>
    <t>193BMS_BP6.A</t>
  </si>
  <si>
    <t>466BXS_BP6.A</t>
  </si>
  <si>
    <t>United Arab Emirates</t>
  </si>
  <si>
    <t>466BMS_BP6.A</t>
  </si>
  <si>
    <t>144BXS_BP6.A</t>
  </si>
  <si>
    <t>144BMS_BP6.A</t>
  </si>
  <si>
    <t>128BXS_BP6.A</t>
  </si>
  <si>
    <t>456BMS_BP6.A</t>
  </si>
  <si>
    <t>122BXS_BP6.A</t>
  </si>
  <si>
    <t>532BMS_BP6.A</t>
  </si>
  <si>
    <t>Hong Kong SAR</t>
  </si>
  <si>
    <t>578BXS_BP6.A</t>
  </si>
  <si>
    <t>137BMS_BP6.A</t>
  </si>
  <si>
    <t>156BXS_BP6.A</t>
  </si>
  <si>
    <t>184BMS_BP6.A</t>
  </si>
  <si>
    <t>532BXS_BP6.A</t>
  </si>
  <si>
    <t>922BMS_BP6.A</t>
  </si>
  <si>
    <t>542BXS_BP6.A</t>
  </si>
  <si>
    <t>Korea</t>
  </si>
  <si>
    <t>146BMS_BP6.A</t>
  </si>
  <si>
    <t>137BXS_BP6.A</t>
  </si>
  <si>
    <t>156BMS_BP6.A</t>
  </si>
  <si>
    <t>124BXS_BP6.A</t>
  </si>
  <si>
    <t>Belgium</t>
  </si>
  <si>
    <t>124BMS_BP6.A</t>
  </si>
  <si>
    <t>146BXS_BP6.A</t>
  </si>
  <si>
    <t>136BMS_BP6.A</t>
  </si>
  <si>
    <t>136BXS_BP6.A</t>
  </si>
  <si>
    <t>542BMS_BP6.A</t>
  </si>
  <si>
    <t>184BXS_BP6.A</t>
  </si>
  <si>
    <t>534BMS_BP6.A</t>
  </si>
  <si>
    <t>138BXS_BP6.A</t>
  </si>
  <si>
    <t>Netherlands</t>
  </si>
  <si>
    <t>138BMS_BP6.A</t>
  </si>
  <si>
    <t>576BXS_BP6.A</t>
  </si>
  <si>
    <t>576BMS_BP6.A</t>
  </si>
  <si>
    <t>158BXS_BP6.A</t>
  </si>
  <si>
    <t>158BMS_BP6.A</t>
  </si>
  <si>
    <t>534BXS_BP6.A</t>
  </si>
  <si>
    <t>132BMS_BP6.A</t>
  </si>
  <si>
    <t>178BXS_BP6.A</t>
  </si>
  <si>
    <t>112BMS_BP6.A</t>
  </si>
  <si>
    <t>924BXS_BP6.A</t>
  </si>
  <si>
    <t>China</t>
  </si>
  <si>
    <t>178BMS_BP6.A</t>
  </si>
  <si>
    <t>132BXS_BP6.A</t>
  </si>
  <si>
    <t>134BMS_BP6.A</t>
  </si>
  <si>
    <t>134BXS_BP6.A</t>
  </si>
  <si>
    <t>924BMS_BP6.A</t>
  </si>
  <si>
    <t>112BXS_BP6.A</t>
  </si>
  <si>
    <t>111BMS_BP6.A</t>
  </si>
  <si>
    <t>111BXS_BP6.A</t>
  </si>
  <si>
    <t>Series_Code</t>
  </si>
  <si>
    <t>Country.Name</t>
  </si>
  <si>
    <t>122BXS_BP6_USD.Q</t>
  </si>
  <si>
    <t>122BMS_BP6_USD.Q</t>
  </si>
  <si>
    <t>122BXSTR_BP6_USD.Q</t>
  </si>
  <si>
    <t>122BXSTRPA_BP6_USD.Q</t>
  </si>
  <si>
    <t>122BXSTRFR_BP6_USD.Q</t>
  </si>
  <si>
    <t>122BXSTROPC_BP6_USD.Q</t>
  </si>
  <si>
    <t>122BMSTR_BP6_USD.Q</t>
  </si>
  <si>
    <t>122BMSTRPA_BP6_USD.Q</t>
  </si>
  <si>
    <t>122BMSTRFR_BP6_USD.Q</t>
  </si>
  <si>
    <t>122BMSTROPC_BP6_USD.Q</t>
  </si>
  <si>
    <t>122BXSTV_BP6_USD.Q</t>
  </si>
  <si>
    <t>122BXSTVB_BP6_USD.Q</t>
  </si>
  <si>
    <t>122BXSTVP_BP6_USD.Q</t>
  </si>
  <si>
    <t>122BMSTV_BP6_USD.Q</t>
  </si>
  <si>
    <t>122BMSTVB_BP6_USD.Q</t>
  </si>
  <si>
    <t>122BMSTVP_BP6_USD.Q</t>
  </si>
  <si>
    <t>124BXS_BP6_USD.Q</t>
  </si>
  <si>
    <t>124BMS_BP6_USD.Q</t>
  </si>
  <si>
    <t>124BXSTR_BP6_USD.Q</t>
  </si>
  <si>
    <t>124BXSTRPA_BP6_USD.Q</t>
  </si>
  <si>
    <t>124BXSTRFR_BP6_USD.Q</t>
  </si>
  <si>
    <t>124BXSTROPC_BP6_USD.Q</t>
  </si>
  <si>
    <t>124BMSTR_BP6_USD.Q</t>
  </si>
  <si>
    <t>124BMSTRPA_BP6_USD.Q</t>
  </si>
  <si>
    <t>124BMSTRFR_BP6_USD.Q</t>
  </si>
  <si>
    <t>124BMSTROPC_BP6_USD.Q</t>
  </si>
  <si>
    <t>124BXSTV_BP6_USD.Q</t>
  </si>
  <si>
    <t>124BXSTVB_BP6_USD.Q</t>
  </si>
  <si>
    <t>124BXSTVP_BP6_USD.Q</t>
  </si>
  <si>
    <t>124BMSTV_BP6_USD.Q</t>
  </si>
  <si>
    <t>124BMSTVB_BP6_USD.Q</t>
  </si>
  <si>
    <t>124BMSTVP_BP6_USD.Q</t>
  </si>
  <si>
    <t>174BXS_BP6_USD.Q</t>
  </si>
  <si>
    <t>174BMS_BP6_USD.Q</t>
  </si>
  <si>
    <t>174BXSTR_BP6_USD.Q</t>
  </si>
  <si>
    <t>174BXSTRPA_BP6_USD.Q</t>
  </si>
  <si>
    <t>174BXSTRFR_BP6_USD.Q</t>
  </si>
  <si>
    <t>174BXSTROPC_BP6_USD.Q</t>
  </si>
  <si>
    <t>174BMSTR_BP6_USD.Q</t>
  </si>
  <si>
    <t>174BMSTRPA_BP6_USD.Q</t>
  </si>
  <si>
    <t>174BMSTRFR_BP6_USD.Q</t>
  </si>
  <si>
    <t>174BMSTROPC_BP6_USD.Q</t>
  </si>
  <si>
    <t>174BXSTV_BP6_USD.Q</t>
  </si>
  <si>
    <t>174BXSTVB_BP6_USD.Q</t>
  </si>
  <si>
    <t>174BXSTVP_BP6_USD.Q</t>
  </si>
  <si>
    <t>174BMSTV_BP6_USD.Q</t>
  </si>
  <si>
    <t>174BMSTVB_BP6_USD.Q</t>
  </si>
  <si>
    <t>174BMSTVP_BP6_USD.Q</t>
  </si>
  <si>
    <t>436BXS_BP6_USD.Q</t>
  </si>
  <si>
    <t>436BMS_BP6_USD.Q</t>
  </si>
  <si>
    <t>436BXSTR_BP6_USD.Q</t>
  </si>
  <si>
    <t>436BXSTRPA_BP6_USD.Q</t>
  </si>
  <si>
    <t>436BXSTRFR_BP6_USD.Q</t>
  </si>
  <si>
    <t>436BXSTROPC_BP6_USD.Q</t>
  </si>
  <si>
    <t>436BMSTR_BP6_USD.Q</t>
  </si>
  <si>
    <t>436BMSTRPA_BP6_USD.Q</t>
  </si>
  <si>
    <t>436BMSTRFR_BP6_USD.Q</t>
  </si>
  <si>
    <t>436BMSTROPC_BP6_USD.Q</t>
  </si>
  <si>
    <t>436BXSTV_BP6_USD.Q</t>
  </si>
  <si>
    <t>436BXSTVB_BP6_USD.Q</t>
  </si>
  <si>
    <t>436BXSTVP_BP6_USD.Q</t>
  </si>
  <si>
    <t>436BMSTV_BP6_USD.Q</t>
  </si>
  <si>
    <t>436BMSTVB_BP6_USD.Q</t>
  </si>
  <si>
    <t>436BMSTVP_BP6_USD.Q</t>
  </si>
  <si>
    <t>128BXS_BP6_USD.Q</t>
  </si>
  <si>
    <t>128BMS_BP6_USD.Q</t>
  </si>
  <si>
    <t>128BXSTR_BP6_USD.Q</t>
  </si>
  <si>
    <t>128BXSTRPA_BP6_USD.Q</t>
  </si>
  <si>
    <t>128BXSTRFR_BP6_USD.Q</t>
  </si>
  <si>
    <t>128BXSTROPC_BP6_USD.Q</t>
  </si>
  <si>
    <t>128BMSTR_BP6_USD.Q</t>
  </si>
  <si>
    <t>128BMSTRPA_BP6_USD.Q</t>
  </si>
  <si>
    <t>128BMSTRFR_BP6_USD.Q</t>
  </si>
  <si>
    <t>128BMSTROPC_BP6_USD.Q</t>
  </si>
  <si>
    <t>128BXSTV_BP6_USD.Q</t>
  </si>
  <si>
    <t>128BXSTVB_BP6_USD.Q</t>
  </si>
  <si>
    <t>128BXSTVP_BP6_USD.Q</t>
  </si>
  <si>
    <t>128BMSTV_BP6_USD.Q</t>
  </si>
  <si>
    <t>128BMSTVB_BP6_USD.Q</t>
  </si>
  <si>
    <t>128BMSTVP_BP6_USD.Q</t>
  </si>
  <si>
    <t>total services credit, main euro area countries</t>
  </si>
  <si>
    <t>total services debit, main euro area countries</t>
  </si>
  <si>
    <t>World</t>
  </si>
  <si>
    <t>001NGDPD.A</t>
  </si>
  <si>
    <t>001BXGS_BP6.A</t>
  </si>
  <si>
    <t>GDP</t>
  </si>
  <si>
    <t>Travel + Transportation</t>
  </si>
  <si>
    <t>Credit</t>
  </si>
  <si>
    <t>Debit</t>
  </si>
  <si>
    <t>Balance</t>
  </si>
  <si>
    <t>233BXS_BP6_USD.Q</t>
  </si>
  <si>
    <t>233BMS_BP6_USD.Q</t>
  </si>
  <si>
    <t>233BXSTR_BP6_USD.Q</t>
  </si>
  <si>
    <t>233BXSTRPA_BP6_USD.Q</t>
  </si>
  <si>
    <t>233BXSTRFR_BP6_USD.Q</t>
  </si>
  <si>
    <t>233BXSTROPC_BP6_USD.Q</t>
  </si>
  <si>
    <t>233BMSTR_BP6_USD.Q</t>
  </si>
  <si>
    <t>233BMSTRPA_BP6_USD.Q</t>
  </si>
  <si>
    <t>233BMSTRFR_BP6_USD.Q</t>
  </si>
  <si>
    <t>233BMSTROPC_BP6_USD.Q</t>
  </si>
  <si>
    <t>233BXSTV_BP6_USD.Q</t>
  </si>
  <si>
    <t>233BXSTVB_BP6_USD.Q</t>
  </si>
  <si>
    <t>233BXSTVP_BP6_USD.Q</t>
  </si>
  <si>
    <t>233BMSTV_BP6_USD.Q</t>
  </si>
  <si>
    <t>233BMSTVB_BP6_USD.Q</t>
  </si>
  <si>
    <t>233BMSTVP_BP6_USD.Q</t>
  </si>
  <si>
    <t>176BXS_BP6_USD.Q</t>
  </si>
  <si>
    <t>176BMS_BP6_USD.Q</t>
  </si>
  <si>
    <t>176BXSTR_BP6_USD.Q</t>
  </si>
  <si>
    <t>176BXSTRPA_BP6_USD.Q</t>
  </si>
  <si>
    <t>176BXSTRFR_BP6_USD.Q</t>
  </si>
  <si>
    <t>176BXSTROPC_BP6_USD.Q</t>
  </si>
  <si>
    <t>176BMSTR_BP6_USD.Q</t>
  </si>
  <si>
    <t>176BMSTRPA_BP6_USD.Q</t>
  </si>
  <si>
    <t>176BMSTRFR_BP6_USD.Q</t>
  </si>
  <si>
    <t>176BMSTROPC_BP6_USD.Q</t>
  </si>
  <si>
    <t>176BXSTV_BP6_USD.Q</t>
  </si>
  <si>
    <t>176BXSTVB_BP6_USD.Q</t>
  </si>
  <si>
    <t>176BXSTVP_BP6_USD.Q</t>
  </si>
  <si>
    <t>176BMSTV_BP6_USD.Q</t>
  </si>
  <si>
    <t>176BMSTVB_BP6_USD.Q</t>
  </si>
  <si>
    <t>176BMSTVP_BP6_USD.Q</t>
  </si>
  <si>
    <t>US</t>
  </si>
  <si>
    <t>UK</t>
  </si>
  <si>
    <t>Hong Kong</t>
  </si>
  <si>
    <t>Taiwan</t>
  </si>
  <si>
    <t xml:space="preserve">                    Personal travel...................................................................................................................</t>
  </si>
  <si>
    <t xml:space="preserve">                    Business travel...................................................................................................................</t>
  </si>
  <si>
    <r>
      <t xml:space="preserve">                </t>
    </r>
    <r>
      <rPr>
        <b/>
        <sz val="13"/>
        <color indexed="8"/>
        <rFont val="Times New Roman"/>
        <family val="1"/>
      </rPr>
      <t>Travel,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.........................................................................................................................</t>
    </r>
  </si>
  <si>
    <r>
      <t xml:space="preserve">                </t>
    </r>
    <r>
      <rPr>
        <b/>
        <sz val="13"/>
        <color indexed="8"/>
        <rFont val="Times New Roman"/>
        <family val="1"/>
      </rPr>
      <t>Travel,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........................................................................................................................</t>
    </r>
  </si>
  <si>
    <t xml:space="preserve">                    Other(including postal and courier)...............................................................................................</t>
  </si>
  <si>
    <t xml:space="preserve">                    Freight...........................................................................................................................</t>
  </si>
  <si>
    <t xml:space="preserve">                    Passenger.........................................................................................................................</t>
  </si>
  <si>
    <r>
      <t xml:space="preserve">                </t>
    </r>
    <r>
      <rPr>
        <b/>
        <sz val="13"/>
        <color indexed="8"/>
        <rFont val="Times New Roman"/>
        <family val="1"/>
      </rPr>
      <t>Transport, debit</t>
    </r>
    <r>
      <rPr>
        <sz val="13"/>
        <color indexed="8"/>
        <rFont val="Times New Roman"/>
        <family val="1"/>
      </rPr>
      <t>........................................................................................................</t>
    </r>
  </si>
  <si>
    <r>
      <t xml:space="preserve">              </t>
    </r>
    <r>
      <rPr>
        <b/>
        <sz val="13"/>
        <color indexed="8"/>
        <rFont val="Times New Roman"/>
        <family val="1"/>
      </rPr>
      <t xml:space="preserve">  Transport, credit</t>
    </r>
    <r>
      <rPr>
        <sz val="13"/>
        <color indexed="8"/>
        <rFont val="Times New Roman"/>
        <family val="1"/>
      </rPr>
      <t>.......................................................................................................</t>
    </r>
  </si>
  <si>
    <t xml:space="preserve">            Services Total credit..............................................................................................................................</t>
  </si>
  <si>
    <t xml:space="preserve">            Services Total debit...............................................................................................................................</t>
  </si>
  <si>
    <t>Transportation and travel share (credit)</t>
  </si>
  <si>
    <t>Transportation and travel share (debit)</t>
  </si>
  <si>
    <t>Balance of travel and transportation (pct of GDP)</t>
  </si>
  <si>
    <t>Balance of services (pct of GDP)</t>
  </si>
  <si>
    <t>243BXS_BP6_USD.Q</t>
  </si>
  <si>
    <t>243BMS_BP6_USD.Q</t>
  </si>
  <si>
    <t>243BXSTR_BP6_USD.Q</t>
  </si>
  <si>
    <t>243BXSTRPA_BP6_USD.Q</t>
  </si>
  <si>
    <t>243BXSTRFR_BP6_USD.Q</t>
  </si>
  <si>
    <t>243BXSTROPC_BP6_USD.Q</t>
  </si>
  <si>
    <t>243BMSTR_BP6_USD.Q</t>
  </si>
  <si>
    <t>243BMSTRPA_BP6_USD.Q</t>
  </si>
  <si>
    <t>243BMSTRFR_BP6_USD.Q</t>
  </si>
  <si>
    <t>243BMSTROPC_BP6_USD.Q</t>
  </si>
  <si>
    <t>243BXSTV_BP6_USD.Q</t>
  </si>
  <si>
    <t>243BXSTVB_BP6_USD.Q</t>
  </si>
  <si>
    <t>243BXSTVP_BP6_USD.Q</t>
  </si>
  <si>
    <t>243BMSTV_BP6_USD.Q</t>
  </si>
  <si>
    <t>243BMSTVB_BP6_USD.Q</t>
  </si>
  <si>
    <t>243BMSTVP_BP6_USD.Q</t>
  </si>
  <si>
    <t>248BXS_BP6_USD.Q</t>
  </si>
  <si>
    <t>248BMS_BP6_USD.Q</t>
  </si>
  <si>
    <t>248BXSTR_BP6_USD.Q</t>
  </si>
  <si>
    <t>248BXSTRPA_BP6_USD.Q</t>
  </si>
  <si>
    <t>248BXSTRFR_BP6_USD.Q</t>
  </si>
  <si>
    <t>248BXSTROPC_BP6_USD.Q</t>
  </si>
  <si>
    <t>248BMSTR_BP6_USD.Q</t>
  </si>
  <si>
    <t>248BMSTRPA_BP6_USD.Q</t>
  </si>
  <si>
    <t>248BMSTRFR_BP6_USD.Q</t>
  </si>
  <si>
    <t>248BMSTROPC_BP6_USD.Q</t>
  </si>
  <si>
    <t>248BXSTV_BP6_USD.Q</t>
  </si>
  <si>
    <t>248BXSTVB_BP6_USD.Q</t>
  </si>
  <si>
    <t>248BXSTVP_BP6_USD.Q</t>
  </si>
  <si>
    <t>248BMSTV_BP6_USD.Q</t>
  </si>
  <si>
    <t>248BMSTVB_BP6_USD.Q</t>
  </si>
  <si>
    <t>248BMSTVP_BP6_USD.Q</t>
  </si>
  <si>
    <t>298BXS_BP6_USD.Q</t>
  </si>
  <si>
    <t>298BMS_BP6_USD.Q</t>
  </si>
  <si>
    <t>298BXSTR_BP6_USD.Q</t>
  </si>
  <si>
    <t>298BXSTRPA_BP6_USD.Q</t>
  </si>
  <si>
    <t>298BXSTRFR_BP6_USD.Q</t>
  </si>
  <si>
    <t>298BXSTROPC_BP6_USD.Q</t>
  </si>
  <si>
    <t>298BMSTR_BP6_USD.Q</t>
  </si>
  <si>
    <t>298BMSTRPA_BP6_USD.Q</t>
  </si>
  <si>
    <t>298BMSTRFR_BP6_USD.Q</t>
  </si>
  <si>
    <t>298BMSTROPC_BP6_USD.Q</t>
  </si>
  <si>
    <t>298BXSTV_BP6_USD.Q</t>
  </si>
  <si>
    <t>298BXSTVB_BP6_USD.Q</t>
  </si>
  <si>
    <t>298BXSTVP_BP6_USD.Q</t>
  </si>
  <si>
    <t>298BMSTV_BP6_USD.Q</t>
  </si>
  <si>
    <t>298BMSTVB_BP6_USD.Q</t>
  </si>
  <si>
    <t>298BMSTVP_BP6_USD.Q</t>
  </si>
  <si>
    <t>293BXS_BP6_USD.Q</t>
  </si>
  <si>
    <t>293BMS_BP6_USD.Q</t>
  </si>
  <si>
    <t>293BXSTR_BP6_USD.Q</t>
  </si>
  <si>
    <t>293BXSTRPA_BP6_USD.Q</t>
  </si>
  <si>
    <t>293BXSTRFR_BP6_USD.Q</t>
  </si>
  <si>
    <t>293BXSTROPC_BP6_USD.Q</t>
  </si>
  <si>
    <t>293BMSTR_BP6_USD.Q</t>
  </si>
  <si>
    <t>293BMSTRPA_BP6_USD.Q</t>
  </si>
  <si>
    <t>293BMSTRFR_BP6_USD.Q</t>
  </si>
  <si>
    <t>293BMSTROPC_BP6_USD.Q</t>
  </si>
  <si>
    <t>293BXSTV_BP6_USD.Q</t>
  </si>
  <si>
    <t>293BXSTVB_BP6_USD.Q</t>
  </si>
  <si>
    <t>293BXSTVP_BP6_USD.Q</t>
  </si>
  <si>
    <t>293BMSTV_BP6_USD.Q</t>
  </si>
  <si>
    <t>293BMSTVB_BP6_USD.Q</t>
  </si>
  <si>
    <t>293BMSTVP_BP6_USD.Q</t>
  </si>
  <si>
    <t>522BXS_BP6_USD.Q</t>
  </si>
  <si>
    <t>522BMS_BP6_USD.Q</t>
  </si>
  <si>
    <t>522BXSTR_BP6_USD.Q</t>
  </si>
  <si>
    <t>522BXSTRPA_BP6_USD.Q</t>
  </si>
  <si>
    <t>522BXSTRFR_BP6_USD.Q</t>
  </si>
  <si>
    <t>522BXSTROPC_BP6_USD.Q</t>
  </si>
  <si>
    <t>522BMSTR_BP6_USD.Q</t>
  </si>
  <si>
    <t>522BMSTRPA_BP6_USD.Q</t>
  </si>
  <si>
    <t>522BMSTRFR_BP6_USD.Q</t>
  </si>
  <si>
    <t>522BMSTROPC_BP6_USD.Q</t>
  </si>
  <si>
    <t>522BXSTV_BP6_USD.Q</t>
  </si>
  <si>
    <t>522BXSTVB_BP6_USD.Q</t>
  </si>
  <si>
    <t>522BXSTVP_BP6_USD.Q</t>
  </si>
  <si>
    <t>522BMSTV_BP6_USD.Q</t>
  </si>
  <si>
    <t>522BMSTVB_BP6_USD.Q</t>
  </si>
  <si>
    <t>522BMSTVP_BP6_USD.Q</t>
  </si>
  <si>
    <t>453BXS_BP6_USD.Q</t>
  </si>
  <si>
    <t>453BMS_BP6_USD.Q</t>
  </si>
  <si>
    <t>453BXSTR_BP6_USD.Q</t>
  </si>
  <si>
    <t>453BXSTRPA_BP6_USD.Q</t>
  </si>
  <si>
    <t>453BXSTRFR_BP6_USD.Q</t>
  </si>
  <si>
    <t>453BXSTROPC_BP6_USD.Q</t>
  </si>
  <si>
    <t>453BMSTR_BP6_USD.Q</t>
  </si>
  <si>
    <t>453BMSTRPA_BP6_USD.Q</t>
  </si>
  <si>
    <t>453BMSTRFR_BP6_USD.Q</t>
  </si>
  <si>
    <t>453BMSTROPC_BP6_USD.Q</t>
  </si>
  <si>
    <t>453BXSTV_BP6_USD.Q</t>
  </si>
  <si>
    <t>453BXSTVB_BP6_USD.Q</t>
  </si>
  <si>
    <t>453BXSTVP_BP6_USD.Q</t>
  </si>
  <si>
    <t>453BMSTV_BP6_USD.Q</t>
  </si>
  <si>
    <t>453BMSTVB_BP6_USD.Q</t>
  </si>
  <si>
    <t>453BMSTVP_BP6_USD.Q</t>
  </si>
  <si>
    <t>439BXS_BP6_USD.Q</t>
  </si>
  <si>
    <t>439BMS_BP6_USD.Q</t>
  </si>
  <si>
    <t>439BXSTR_BP6_USD.Q</t>
  </si>
  <si>
    <t>439BXSTRPA_BP6_USD.Q</t>
  </si>
  <si>
    <t>439BXSTRFR_BP6_USD.Q</t>
  </si>
  <si>
    <t>439BXSTROPC_BP6_USD.Q</t>
  </si>
  <si>
    <t>439BMSTR_BP6_USD.Q</t>
  </si>
  <si>
    <t>439BMSTRPA_BP6_USD.Q</t>
  </si>
  <si>
    <t>439BMSTRFR_BP6_USD.Q</t>
  </si>
  <si>
    <t>439BMSTROPC_BP6_USD.Q</t>
  </si>
  <si>
    <t>439BXSTV_BP6_USD.Q</t>
  </si>
  <si>
    <t>439BXSTVB_BP6_USD.Q</t>
  </si>
  <si>
    <t>439BXSTVP_BP6_USD.Q</t>
  </si>
  <si>
    <t>439BMSTV_BP6_USD.Q</t>
  </si>
  <si>
    <t>439BMSTVB_BP6_USD.Q</t>
  </si>
  <si>
    <t>439BMSTVP_BP6_USD.Q</t>
  </si>
  <si>
    <t>423BXS_BP6_USD.Q</t>
  </si>
  <si>
    <t>423BMS_BP6_USD.Q</t>
  </si>
  <si>
    <t>423BXSTR_BP6_USD.Q</t>
  </si>
  <si>
    <t>423BXSTRPA_BP6_USD.Q</t>
  </si>
  <si>
    <t>423BXSTRFR_BP6_USD.Q</t>
  </si>
  <si>
    <t>423BXSTROPC_BP6_USD.Q</t>
  </si>
  <si>
    <t>423BMSTR_BP6_USD.Q</t>
  </si>
  <si>
    <t>423BMSTRPA_BP6_USD.Q</t>
  </si>
  <si>
    <t>423BMSTRFR_BP6_USD.Q</t>
  </si>
  <si>
    <t>423BMSTROPC_BP6_USD.Q</t>
  </si>
  <si>
    <t>423BXSTV_BP6_USD.Q</t>
  </si>
  <si>
    <t>423BXSTVB_BP6_USD.Q</t>
  </si>
  <si>
    <t>423BXSTVP_BP6_USD.Q</t>
  </si>
  <si>
    <t>423BMSTV_BP6_USD.Q</t>
  </si>
  <si>
    <t>423BMSTVB_BP6_USD.Q</t>
  </si>
  <si>
    <t>423BMSTVP_BP6_USD.Q</t>
  </si>
  <si>
    <t>181BXS_BP6_USD.Q</t>
  </si>
  <si>
    <t>181BMS_BP6_USD.Q</t>
  </si>
  <si>
    <t>181BXSTR_BP6_USD.Q</t>
  </si>
  <si>
    <t>181BXSTRPA_BP6_USD.Q</t>
  </si>
  <si>
    <t>181BXSTRFR_BP6_USD.Q</t>
  </si>
  <si>
    <t>181BXSTROPC_BP6_USD.Q</t>
  </si>
  <si>
    <t>181BMSTR_BP6_USD.Q</t>
  </si>
  <si>
    <t>181BMSTRPA_BP6_USD.Q</t>
  </si>
  <si>
    <t>181BMSTRFR_BP6_USD.Q</t>
  </si>
  <si>
    <t>181BMSTROPC_BP6_USD.Q</t>
  </si>
  <si>
    <t>181BXSTV_BP6_USD.Q</t>
  </si>
  <si>
    <t>181BXSTVB_BP6_USD.Q</t>
  </si>
  <si>
    <t>181BXSTVP_BP6_USD.Q</t>
  </si>
  <si>
    <t>181BMSTV_BP6_USD.Q</t>
  </si>
  <si>
    <t>181BMSTVB_BP6_USD.Q</t>
  </si>
  <si>
    <t>181BMSTVP_BP6_USD.Q</t>
  </si>
  <si>
    <t>935BXS_BP6_USD.Q</t>
  </si>
  <si>
    <t>935BMS_BP6_USD.Q</t>
  </si>
  <si>
    <t>935BXSTR_BP6_USD.Q</t>
  </si>
  <si>
    <t>935BXSTRPA_BP6_USD.Q</t>
  </si>
  <si>
    <t>935BXSTRFR_BP6_USD.Q</t>
  </si>
  <si>
    <t>935BXSTROPC_BP6_USD.Q</t>
  </si>
  <si>
    <t>935BMSTR_BP6_USD.Q</t>
  </si>
  <si>
    <t>935BMSTRPA_BP6_USD.Q</t>
  </si>
  <si>
    <t>935BMSTRFR_BP6_USD.Q</t>
  </si>
  <si>
    <t>935BMSTROPC_BP6_USD.Q</t>
  </si>
  <si>
    <t>935BXSTV_BP6_USD.Q</t>
  </si>
  <si>
    <t>935BXSTVB_BP6_USD.Q</t>
  </si>
  <si>
    <t>935BXSTVP_BP6_USD.Q</t>
  </si>
  <si>
    <t>935BMSTV_BP6_USD.Q</t>
  </si>
  <si>
    <t>935BMSTVB_BP6_USD.Q</t>
  </si>
  <si>
    <t>935BMSTVP_BP6_USD.Q</t>
  </si>
  <si>
    <t>944BXS_BP6_USD.Q</t>
  </si>
  <si>
    <t>944BMS_BP6_USD.Q</t>
  </si>
  <si>
    <t>944BXSTR_BP6_USD.Q</t>
  </si>
  <si>
    <t>944BXSTRPA_BP6_USD.Q</t>
  </si>
  <si>
    <t>944BXSTRFR_BP6_USD.Q</t>
  </si>
  <si>
    <t>944BXSTROPC_BP6_USD.Q</t>
  </si>
  <si>
    <t>944BMSTR_BP6_USD.Q</t>
  </si>
  <si>
    <t>944BMSTRPA_BP6_USD.Q</t>
  </si>
  <si>
    <t>944BMSTRFR_BP6_USD.Q</t>
  </si>
  <si>
    <t>944BMSTROPC_BP6_USD.Q</t>
  </si>
  <si>
    <t>944BXSTV_BP6_USD.Q</t>
  </si>
  <si>
    <t>944BXSTVB_BP6_USD.Q</t>
  </si>
  <si>
    <t>944BXSTVP_BP6_USD.Q</t>
  </si>
  <si>
    <t>944BMSTV_BP6_USD.Q</t>
  </si>
  <si>
    <t>944BMSTVB_BP6_USD.Q</t>
  </si>
  <si>
    <t>944BMSTVP_BP6_USD.Q</t>
  </si>
  <si>
    <t>968BXS_BP6_USD.Q</t>
  </si>
  <si>
    <t>968BMS_BP6_USD.Q</t>
  </si>
  <si>
    <t>968BXSTR_BP6_USD.Q</t>
  </si>
  <si>
    <t>968BXSTRPA_BP6_USD.Q</t>
  </si>
  <si>
    <t>968BXSTRFR_BP6_USD.Q</t>
  </si>
  <si>
    <t>968BXSTROPC_BP6_USD.Q</t>
  </si>
  <si>
    <t>968BMSTR_BP6_USD.Q</t>
  </si>
  <si>
    <t>968BMSTRPA_BP6_USD.Q</t>
  </si>
  <si>
    <t>968BMSTRFR_BP6_USD.Q</t>
  </si>
  <si>
    <t>968BMSTROPC_BP6_USD.Q</t>
  </si>
  <si>
    <t>968BXSTV_BP6_USD.Q</t>
  </si>
  <si>
    <t>968BXSTVB_BP6_USD.Q</t>
  </si>
  <si>
    <t>968BXSTVP_BP6_USD.Q</t>
  </si>
  <si>
    <t>968BMSTV_BP6_USD.Q</t>
  </si>
  <si>
    <t>968BMSTVB_BP6_USD.Q</t>
  </si>
  <si>
    <t>968BMSTVP_BP6_USD.Q</t>
  </si>
  <si>
    <t>960BXS_BP6_USD.Q</t>
  </si>
  <si>
    <t>960BMS_BP6_USD.Q</t>
  </si>
  <si>
    <t>960BXSTR_BP6_USD.Q</t>
  </si>
  <si>
    <t>960BXSTRPA_BP6_USD.Q</t>
  </si>
  <si>
    <t>960BXSTRFR_BP6_USD.Q</t>
  </si>
  <si>
    <t>960BXSTROPC_BP6_USD.Q</t>
  </si>
  <si>
    <t>960BMSTR_BP6_USD.Q</t>
  </si>
  <si>
    <t>960BMSTRPA_BP6_USD.Q</t>
  </si>
  <si>
    <t>960BMSTRFR_BP6_USD.Q</t>
  </si>
  <si>
    <t>960BMSTROPC_BP6_USD.Q</t>
  </si>
  <si>
    <t>960BXSTV_BP6_USD.Q</t>
  </si>
  <si>
    <t>960BXSTVB_BP6_USD.Q</t>
  </si>
  <si>
    <t>960BXSTVP_BP6_USD.Q</t>
  </si>
  <si>
    <t>960BMSTV_BP6_USD.Q</t>
  </si>
  <si>
    <t>960BMSTVB_BP6_USD.Q</t>
  </si>
  <si>
    <t>960BMSTVP_BP6_USD.Q</t>
  </si>
  <si>
    <t>469BXS_BP6_USD.Q</t>
  </si>
  <si>
    <t>469BMS_BP6_USD.Q</t>
  </si>
  <si>
    <t>469BXSTR_BP6_USD.Q</t>
  </si>
  <si>
    <t>469BXSTRPA_BP6_USD.Q</t>
  </si>
  <si>
    <t>469BXSTRFR_BP6_USD.Q</t>
  </si>
  <si>
    <t>469BXSTROPC_BP6_USD.Q</t>
  </si>
  <si>
    <t>469BMSTR_BP6_USD.Q</t>
  </si>
  <si>
    <t>469BMSTRPA_BP6_USD.Q</t>
  </si>
  <si>
    <t>469BMSTRFR_BP6_USD.Q</t>
  </si>
  <si>
    <t>469BMSTROPC_BP6_USD.Q</t>
  </si>
  <si>
    <t>469BXSTV_BP6_USD.Q</t>
  </si>
  <si>
    <t>469BXSTVB_BP6_USD.Q</t>
  </si>
  <si>
    <t>469BXSTVP_BP6_USD.Q</t>
  </si>
  <si>
    <t>469BMSTV_BP6_USD.Q</t>
  </si>
  <si>
    <t>469BMSTVB_BP6_USD.Q</t>
  </si>
  <si>
    <t>469BMSTVP_BP6_USD.Q</t>
  </si>
  <si>
    <t>686BXS_BP6_USD.Q</t>
  </si>
  <si>
    <t>686BMS_BP6_USD.Q</t>
  </si>
  <si>
    <t>686BXSTR_BP6_USD.Q</t>
  </si>
  <si>
    <t>686BXSTRPA_BP6_USD.Q</t>
  </si>
  <si>
    <t>686BXSTRFR_BP6_USD.Q</t>
  </si>
  <si>
    <t>686BXSTROPC_BP6_USD.Q</t>
  </si>
  <si>
    <t>686BMSTR_BP6_USD.Q</t>
  </si>
  <si>
    <t>686BMSTRPA_BP6_USD.Q</t>
  </si>
  <si>
    <t>686BMSTRFR_BP6_USD.Q</t>
  </si>
  <si>
    <t>686BMSTROPC_BP6_USD.Q</t>
  </si>
  <si>
    <t>686BXSTV_BP6_USD.Q</t>
  </si>
  <si>
    <t>686BXSTVB_BP6_USD.Q</t>
  </si>
  <si>
    <t>686BXSTVP_BP6_USD.Q</t>
  </si>
  <si>
    <t>686BMSTV_BP6_USD.Q</t>
  </si>
  <si>
    <t>686BMSTVB_BP6_USD.Q</t>
  </si>
  <si>
    <t>686BMSTVP_BP6_USD.Q</t>
  </si>
  <si>
    <t>142BXS_BP6_USD.Q</t>
  </si>
  <si>
    <t>142BMS_BP6_USD.Q</t>
  </si>
  <si>
    <t>142BXSTR_BP6_USD.Q</t>
  </si>
  <si>
    <t>142BXSTRPA_BP6_USD.Q</t>
  </si>
  <si>
    <t>142BXSTRFR_BP6_USD.Q</t>
  </si>
  <si>
    <t>142BXSTROPC_BP6_USD.Q</t>
  </si>
  <si>
    <t>142BMSTR_BP6_USD.Q</t>
  </si>
  <si>
    <t>142BMSTRPA_BP6_USD.Q</t>
  </si>
  <si>
    <t>142BMSTRFR_BP6_USD.Q</t>
  </si>
  <si>
    <t>142BMSTROPC_BP6_USD.Q</t>
  </si>
  <si>
    <t>142BXSTV_BP6_USD.Q</t>
  </si>
  <si>
    <t>142BXSTVB_BP6_USD.Q</t>
  </si>
  <si>
    <t>142BXSTVP_BP6_USD.Q</t>
  </si>
  <si>
    <t>142BMSTV_BP6_USD.Q</t>
  </si>
  <si>
    <t>142BMSTVB_BP6_USD.Q</t>
  </si>
  <si>
    <t>142BMSTVP_BP6_USD.Q</t>
  </si>
  <si>
    <t>172BXS_BP6_USD.Q</t>
  </si>
  <si>
    <t>172BMS_BP6_USD.Q</t>
  </si>
  <si>
    <t>172BXSTR_BP6_USD.Q</t>
  </si>
  <si>
    <t>172BXSTRPA_BP6_USD.Q</t>
  </si>
  <si>
    <t>172BXSTRFR_BP6_USD.Q</t>
  </si>
  <si>
    <t>172BXSTROPC_BP6_USD.Q</t>
  </si>
  <si>
    <t>172BMSTR_BP6_USD.Q</t>
  </si>
  <si>
    <t>172BMSTRPA_BP6_USD.Q</t>
  </si>
  <si>
    <t>172BMSTRFR_BP6_USD.Q</t>
  </si>
  <si>
    <t>172BMSTROPC_BP6_USD.Q</t>
  </si>
  <si>
    <t>172BXSTV_BP6_USD.Q</t>
  </si>
  <si>
    <t>172BXSTVB_BP6_USD.Q</t>
  </si>
  <si>
    <t>172BXSTVP_BP6_USD.Q</t>
  </si>
  <si>
    <t>172BMSTV_BP6_USD.Q</t>
  </si>
  <si>
    <t>172BMSTVB_BP6_USD.Q</t>
  </si>
  <si>
    <t>172BMSTVP_BP6_USD.Q</t>
  </si>
  <si>
    <t>228BXS_BP6_USD.Q</t>
  </si>
  <si>
    <t>228BMS_BP6_USD.Q</t>
  </si>
  <si>
    <t>228BXSTR_BP6_USD.Q</t>
  </si>
  <si>
    <t>228BXSTRPA_BP6_USD.Q</t>
  </si>
  <si>
    <t>228BXSTRFR_BP6_USD.Q</t>
  </si>
  <si>
    <t>228BXSTROPC_BP6_USD.Q</t>
  </si>
  <si>
    <t>228BMSTR_BP6_USD.Q</t>
  </si>
  <si>
    <t>228BMSTRPA_BP6_USD.Q</t>
  </si>
  <si>
    <t>228BMSTRFR_BP6_USD.Q</t>
  </si>
  <si>
    <t>228BMSTROPC_BP6_USD.Q</t>
  </si>
  <si>
    <t>228BXSTV_BP6_USD.Q</t>
  </si>
  <si>
    <t>228BXSTVB_BP6_USD.Q</t>
  </si>
  <si>
    <t>228BXSTVP_BP6_USD.Q</t>
  </si>
  <si>
    <t>228BMSTV_BP6_USD.Q</t>
  </si>
  <si>
    <t>228BMSTVB_BP6_USD.Q</t>
  </si>
  <si>
    <t>228BMSTVP_BP6_USD.Q</t>
  </si>
  <si>
    <t>283BXS_BP6_USD.Q</t>
  </si>
  <si>
    <t>283BMS_BP6_USD.Q</t>
  </si>
  <si>
    <t>283BXSTR_BP6_USD.Q</t>
  </si>
  <si>
    <t>283BXSTRPA_BP6_USD.Q</t>
  </si>
  <si>
    <t>283BXSTRFR_BP6_USD.Q</t>
  </si>
  <si>
    <t>283BXSTROPC_BP6_USD.Q</t>
  </si>
  <si>
    <t>283BMSTR_BP6_USD.Q</t>
  </si>
  <si>
    <t>283BMSTRPA_BP6_USD.Q</t>
  </si>
  <si>
    <t>283BMSTRFR_BP6_USD.Q</t>
  </si>
  <si>
    <t>283BMSTROPC_BP6_USD.Q</t>
  </si>
  <si>
    <t>283BXSTV_BP6_USD.Q</t>
  </si>
  <si>
    <t>283BXSTVB_BP6_USD.Q</t>
  </si>
  <si>
    <t>283BXSTVP_BP6_USD.Q</t>
  </si>
  <si>
    <t>283BMSTV_BP6_USD.Q</t>
  </si>
  <si>
    <t>283BMSTVB_BP6_USD.Q</t>
  </si>
  <si>
    <t>283BMSTVP_BP6_USD.Q</t>
  </si>
  <si>
    <t>238BXS_BP6_USD.Q</t>
  </si>
  <si>
    <t>238BMS_BP6_USD.Q</t>
  </si>
  <si>
    <t>238BXSTR_BP6_USD.Q</t>
  </si>
  <si>
    <t>238BXSTRPA_BP6_USD.Q</t>
  </si>
  <si>
    <t>238BXSTRFR_BP6_USD.Q</t>
  </si>
  <si>
    <t>238BXSTROPC_BP6_USD.Q</t>
  </si>
  <si>
    <t>238BMSTR_BP6_USD.Q</t>
  </si>
  <si>
    <t>238BMSTRPA_BP6_USD.Q</t>
  </si>
  <si>
    <t>238BMSTRFR_BP6_USD.Q</t>
  </si>
  <si>
    <t>238BMSTROPC_BP6_USD.Q</t>
  </si>
  <si>
    <t>238BXSTV_BP6_USD.Q</t>
  </si>
  <si>
    <t>238BXSTVB_BP6_USD.Q</t>
  </si>
  <si>
    <t>238BXSTVP_BP6_USD.Q</t>
  </si>
  <si>
    <t>238BMSTV_BP6_USD.Q</t>
  </si>
  <si>
    <t>238BMSTVB_BP6_USD.Q</t>
  </si>
  <si>
    <t>238BMSTVP_BP6_USD.Q</t>
  </si>
  <si>
    <t>961BXS_BP6_USD.Q</t>
  </si>
  <si>
    <t>961BMS_BP6_USD.Q</t>
  </si>
  <si>
    <t>961BXSTR_BP6_USD.Q</t>
  </si>
  <si>
    <t>961BXSTRPA_BP6_USD.Q</t>
  </si>
  <si>
    <t>961BXSTRFR_BP6_USD.Q</t>
  </si>
  <si>
    <t>961BXSTROPC_BP6_USD.Q</t>
  </si>
  <si>
    <t>961BMSTR_BP6_USD.Q</t>
  </si>
  <si>
    <t>961BMSTRPA_BP6_USD.Q</t>
  </si>
  <si>
    <t>961BMSTRFR_BP6_USD.Q</t>
  </si>
  <si>
    <t>961BMSTROPC_BP6_USD.Q</t>
  </si>
  <si>
    <t>961BXSTV_BP6_USD.Q</t>
  </si>
  <si>
    <t>961BXSTVB_BP6_USD.Q</t>
  </si>
  <si>
    <t>961BXSTVP_BP6_USD.Q</t>
  </si>
  <si>
    <t>961BMSTV_BP6_USD.Q</t>
  </si>
  <si>
    <t>961BMSTVB_BP6_USD.Q</t>
  </si>
  <si>
    <t>961BMSTVP_BP6_USD.Q</t>
  </si>
  <si>
    <t>Slovenia, Rep. of</t>
  </si>
  <si>
    <t>Czech Rep.</t>
  </si>
  <si>
    <t>Croatia, Rep. of</t>
  </si>
  <si>
    <t>Egypt, Arab Rep. of</t>
  </si>
  <si>
    <t>Dominican Rep.</t>
  </si>
  <si>
    <t>T&amp;T &gt;3</t>
  </si>
  <si>
    <t>BGS_19</t>
  </si>
  <si>
    <t>BGS_20</t>
  </si>
  <si>
    <t>TT_19</t>
  </si>
  <si>
    <t>TT_20</t>
  </si>
  <si>
    <t>dTT</t>
  </si>
  <si>
    <t>Venezuela, Rep. Bolivariana de</t>
  </si>
  <si>
    <t>Eastern Caribbean Currency Union</t>
  </si>
  <si>
    <t>Anguilla</t>
  </si>
  <si>
    <t>Aruba, Kingdom of the Netherlands</t>
  </si>
  <si>
    <t>Bermuda</t>
  </si>
  <si>
    <t>Montserrat</t>
  </si>
  <si>
    <t>Sint Maarten, Kingdom of the Netherlands</t>
  </si>
  <si>
    <t>Netherlands Antilles</t>
  </si>
  <si>
    <t>Curaçao, Kingdom of the Netherlands</t>
  </si>
  <si>
    <t>Curaçao and Sint Maarten</t>
  </si>
  <si>
    <t>Bahrain, Kingdom of</t>
  </si>
  <si>
    <t>Iran, Islamic Rep. of</t>
  </si>
  <si>
    <t>Syrian Arab Rep.</t>
  </si>
  <si>
    <t>Yemen, Rep. of</t>
  </si>
  <si>
    <t>West Bank and Gaza</t>
  </si>
  <si>
    <t>Afghanistan, Islamic Rep. of</t>
  </si>
  <si>
    <t>Timor-Leste, Dem. Rep. of</t>
  </si>
  <si>
    <t>Lao People's Dem. Rep.</t>
  </si>
  <si>
    <t>China, P.R.: Macao</t>
  </si>
  <si>
    <t>Palau, Rep. of</t>
  </si>
  <si>
    <t>Central African Rep.</t>
  </si>
  <si>
    <t>Comoros, Union of the</t>
  </si>
  <si>
    <t>Congo, Rep. of</t>
  </si>
  <si>
    <t>Congo, Dem. Rep. of the</t>
  </si>
  <si>
    <t>Equatorial Guinea, Rep. of</t>
  </si>
  <si>
    <t>Eritrea, The State of</t>
  </si>
  <si>
    <t>Ethiopia, The Federal Dem. Rep. of</t>
  </si>
  <si>
    <t>Lesotho, Kingdom of</t>
  </si>
  <si>
    <t>Libya</t>
  </si>
  <si>
    <t>Madagascar, Rep. of</t>
  </si>
  <si>
    <t>Mauritania, Islamic Rep. of</t>
  </si>
  <si>
    <t>Mozambique, Rep. of</t>
  </si>
  <si>
    <t>São Tomé and Príncipe, Dem. Rep. of</t>
  </si>
  <si>
    <t>Somalia</t>
  </si>
  <si>
    <t>South Sudan, Rep. of</t>
  </si>
  <si>
    <t>Eswatini, Kingdom of</t>
  </si>
  <si>
    <t>Tanzania, United Rep. of</t>
  </si>
  <si>
    <t>Faroe Islands</t>
  </si>
  <si>
    <t>Fiji, Rep. of</t>
  </si>
  <si>
    <t>New Caledonia</t>
  </si>
  <si>
    <t>Marshall Islands, Rep. of the</t>
  </si>
  <si>
    <t>Micronesia, Federated States of</t>
  </si>
  <si>
    <t>French Polynesia</t>
  </si>
  <si>
    <t>Armenia, Rep. of</t>
  </si>
  <si>
    <t>Azerbaijan, Rep. of</t>
  </si>
  <si>
    <t>Belarus, Rep. of</t>
  </si>
  <si>
    <t>Kazakhstan, Rep. of</t>
  </si>
  <si>
    <t>Kyrgyz Rep.</t>
  </si>
  <si>
    <t>Moldova, Rep. of</t>
  </si>
  <si>
    <t>Tajikistan, Rep. of</t>
  </si>
  <si>
    <t>Uzbekistan, Rep. of</t>
  </si>
  <si>
    <t>Slovak Rep.</t>
  </si>
  <si>
    <t>Estonia, Rep. of</t>
  </si>
  <si>
    <t>Serbia, Rep. of</t>
  </si>
  <si>
    <t>Montenegro</t>
  </si>
  <si>
    <t>North Macedonia, Republic of</t>
  </si>
  <si>
    <t>Kosovo, Rep. of</t>
  </si>
  <si>
    <t>Aruba</t>
  </si>
  <si>
    <t>tourism_ind</t>
  </si>
  <si>
    <t>tourism</t>
  </si>
  <si>
    <t>gdppc</t>
  </si>
  <si>
    <t>pop</t>
  </si>
  <si>
    <t>ifs_code</t>
  </si>
  <si>
    <t>country</t>
  </si>
  <si>
    <t>Travel and transportation: credit (pct of GDP)</t>
  </si>
  <si>
    <t>Travel and transportation: debit (pct of GDP)</t>
  </si>
  <si>
    <t>pct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</si>
</sst>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;[Red]#,##0"/>
  </numFmts>
  <fonts count="16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8"/>
      <name val="Segoe U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i/>
      <sz val="13"/>
      <color indexed="8"/>
      <name val="Times New Roman"/>
      <family val="1"/>
    </font>
    <font>
      <b/>
      <sz val="9"/>
      <color indexed="81"/>
      <name val="Tahoma"/>
      <family val="2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indexed="8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/>
    <xf numFmtId="166" fontId="6" fillId="0" borderId="0" applyAlignment="0"/>
    <xf numFmtId="166" fontId="6" fillId="0" borderId="0" applyAlignment="0"/>
    <xf numFmtId="0" fontId="6" fillId="0" borderId="0" applyAlignment="0"/>
    <xf numFmtId="0" fontId="1" fillId="0" borderId="0"/>
  </cellStyleXfs>
  <cellXfs count="58">
    <xf numFmtId="0" fontId="0" fillId="0" borderId="0" xfId="0"/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left" vertical="top" wrapText="1" indent="3"/>
      <protection locked="0"/>
    </xf>
    <xf numFmtId="0" fontId="4" fillId="3" borderId="2" xfId="0" applyFont="1" applyFill="1" applyBorder="1" applyAlignment="1" applyProtection="1">
      <alignment horizontal="left" vertical="top" wrapText="1" indent="4"/>
      <protection locked="0"/>
    </xf>
    <xf numFmtId="0" fontId="4" fillId="3" borderId="2" xfId="0" applyFont="1" applyFill="1" applyBorder="1" applyAlignment="1" applyProtection="1">
      <alignment horizontal="left" vertical="top" wrapText="1" indent="5"/>
      <protection locked="0"/>
    </xf>
    <xf numFmtId="0" fontId="5" fillId="0" borderId="0" xfId="0" applyFont="1"/>
    <xf numFmtId="0" fontId="3" fillId="0" borderId="0" xfId="0" applyFont="1"/>
    <xf numFmtId="0" fontId="3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/>
    <xf numFmtId="3" fontId="6" fillId="0" borderId="0" xfId="0" applyNumberFormat="1" applyFont="1" applyProtection="1">
      <protection locked="0"/>
    </xf>
    <xf numFmtId="9" fontId="6" fillId="0" borderId="0" xfId="1" applyFont="1" applyProtection="1">
      <protection locked="0"/>
    </xf>
    <xf numFmtId="0" fontId="5" fillId="4" borderId="0" xfId="0" applyFont="1" applyFill="1"/>
    <xf numFmtId="0" fontId="6" fillId="4" borderId="0" xfId="0" applyFont="1" applyFill="1"/>
    <xf numFmtId="0" fontId="4" fillId="4" borderId="2" xfId="0" applyFont="1" applyFill="1" applyBorder="1" applyAlignment="1" applyProtection="1">
      <alignment horizontal="left" vertical="top" wrapText="1" indent="5"/>
      <protection locked="0"/>
    </xf>
    <xf numFmtId="0" fontId="6" fillId="4" borderId="0" xfId="0" applyFont="1" applyFill="1" applyProtection="1">
      <protection locked="0"/>
    </xf>
    <xf numFmtId="3" fontId="6" fillId="4" borderId="0" xfId="0" applyNumberFormat="1" applyFont="1" applyFill="1" applyProtection="1">
      <protection locked="0"/>
    </xf>
    <xf numFmtId="0" fontId="4" fillId="4" borderId="2" xfId="0" applyFont="1" applyFill="1" applyBorder="1" applyAlignment="1" applyProtection="1">
      <alignment horizontal="left" vertical="top" wrapText="1" indent="4"/>
      <protection locked="0"/>
    </xf>
    <xf numFmtId="0" fontId="3" fillId="4" borderId="0" xfId="0" applyFont="1" applyFill="1" applyProtection="1">
      <protection locked="0"/>
    </xf>
    <xf numFmtId="0" fontId="3" fillId="4" borderId="0" xfId="0" applyFont="1" applyFill="1"/>
    <xf numFmtId="3" fontId="3" fillId="4" borderId="0" xfId="0" applyNumberFormat="1" applyFont="1" applyFill="1" applyProtection="1">
      <protection locked="0"/>
    </xf>
    <xf numFmtId="3" fontId="5" fillId="0" borderId="0" xfId="0" applyNumberFormat="1" applyFont="1"/>
    <xf numFmtId="0" fontId="5" fillId="0" borderId="0" xfId="2" applyFont="1"/>
    <xf numFmtId="164" fontId="5" fillId="0" borderId="0" xfId="2" applyNumberFormat="1" applyFont="1"/>
    <xf numFmtId="1" fontId="5" fillId="0" borderId="0" xfId="2" applyNumberFormat="1" applyFont="1"/>
    <xf numFmtId="1" fontId="0" fillId="0" borderId="0" xfId="0" applyNumberFormat="1"/>
    <xf numFmtId="2" fontId="6" fillId="0" borderId="0" xfId="0" applyNumberFormat="1" applyFont="1"/>
    <xf numFmtId="1" fontId="6" fillId="0" borderId="0" xfId="0" applyNumberFormat="1" applyFont="1"/>
    <xf numFmtId="165" fontId="5" fillId="0" borderId="0" xfId="1" applyNumberFormat="1" applyFont="1"/>
    <xf numFmtId="165" fontId="6" fillId="0" borderId="0" xfId="1" applyNumberFormat="1" applyFont="1" applyProtection="1">
      <protection locked="0"/>
    </xf>
    <xf numFmtId="165" fontId="6" fillId="4" borderId="0" xfId="1" applyNumberFormat="1" applyFont="1" applyFill="1" applyProtection="1">
      <protection locked="0"/>
    </xf>
    <xf numFmtId="165" fontId="6" fillId="0" borderId="0" xfId="1" applyNumberFormat="1" applyFont="1"/>
    <xf numFmtId="164" fontId="6" fillId="4" borderId="0" xfId="0" applyNumberFormat="1" applyFont="1" applyFill="1" applyProtection="1">
      <protection locked="0"/>
    </xf>
    <xf numFmtId="164" fontId="6" fillId="0" borderId="0" xfId="0" applyNumberFormat="1" applyFont="1"/>
    <xf numFmtId="164" fontId="0" fillId="0" borderId="0" xfId="0" applyNumberFormat="1"/>
    <xf numFmtId="3" fontId="6" fillId="0" borderId="0" xfId="0" applyNumberFormat="1" applyFont="1"/>
    <xf numFmtId="164" fontId="9" fillId="0" borderId="0" xfId="2" applyNumberFormat="1" applyFont="1"/>
    <xf numFmtId="0" fontId="9" fillId="0" borderId="0" xfId="2" applyFont="1"/>
    <xf numFmtId="1" fontId="9" fillId="0" borderId="0" xfId="2" applyNumberFormat="1" applyFont="1"/>
    <xf numFmtId="166" fontId="8" fillId="0" borderId="0" xfId="4" applyFont="1"/>
    <xf numFmtId="166" fontId="11" fillId="0" borderId="0" xfId="4" applyFont="1" applyAlignment="1">
      <alignment horizontal="left"/>
    </xf>
    <xf numFmtId="166" fontId="13" fillId="0" borderId="0" xfId="4" applyFont="1" applyAlignment="1">
      <alignment horizontal="left"/>
    </xf>
    <xf numFmtId="166" fontId="12" fillId="0" borderId="3" xfId="4" applyFont="1" applyBorder="1" applyAlignment="1">
      <alignment horizontal="left" vertical="top" wrapText="1"/>
    </xf>
    <xf numFmtId="166" fontId="12" fillId="0" borderId="0" xfId="4" applyFont="1" applyBorder="1" applyAlignment="1">
      <alignment horizontal="left" vertical="top" wrapText="1"/>
    </xf>
    <xf numFmtId="166" fontId="11" fillId="0" borderId="0" xfId="4" applyFont="1" applyAlignment="1">
      <alignment horizontal="center"/>
    </xf>
    <xf numFmtId="166" fontId="11" fillId="0" borderId="0" xfId="4" applyFont="1" applyAlignment="1">
      <alignment horizontal="right"/>
    </xf>
    <xf numFmtId="166" fontId="15" fillId="0" borderId="0" xfId="4" applyFont="1" applyAlignment="1">
      <alignment horizontal="right"/>
    </xf>
    <xf numFmtId="2" fontId="0" fillId="0" borderId="0" xfId="0" applyNumberFormat="1"/>
    <xf numFmtId="164" fontId="0" fillId="4" borderId="0" xfId="0" applyNumberFormat="1" applyFill="1"/>
    <xf numFmtId="0" fontId="0" fillId="4" borderId="0" xfId="0" applyFill="1"/>
    <xf numFmtId="0" fontId="1" fillId="0" borderId="0" xfId="7"/>
    <xf numFmtId="1" fontId="1" fillId="0" borderId="0" xfId="7" applyNumberFormat="1"/>
    <xf numFmtId="164" fontId="1" fillId="0" borderId="0" xfId="7" applyNumberFormat="1"/>
    <xf numFmtId="1" fontId="1" fillId="4" borderId="0" xfId="7" applyNumberFormat="1" applyFill="1"/>
    <xf numFmtId="164" fontId="1" fillId="4" borderId="0" xfId="7" applyNumberFormat="1" applyFill="1"/>
    <xf numFmtId="0" fontId="1" fillId="4" borderId="0" xfId="7" applyFill="1"/>
    <xf numFmtId="166" fontId="15" fillId="0" borderId="0" xfId="4" applyFont="1" applyAlignment="1">
      <alignment horizontal="center"/>
    </xf>
  </cellXfs>
  <cellStyles count="8">
    <cellStyle name="Normal" xfId="0" builtinId="0"/>
    <cellStyle name="Normal 2" xfId="3" xr:uid="{92EE1025-56F3-491E-92E1-842851F31C68}"/>
    <cellStyle name="Normal 3" xfId="2" xr:uid="{1B8F386A-72E6-4FE8-953D-49CF1201E29A}"/>
    <cellStyle name="Normal 4" xfId="5" xr:uid="{34FD1B99-F884-4D58-B5B5-D4C75B6BB2B4}"/>
    <cellStyle name="Normal 5" xfId="7" xr:uid="{0D21F55D-E697-479D-AB7C-E422DD5B1F39}"/>
    <cellStyle name="Percent" xfId="1" builtinId="5"/>
    <cellStyle name="一般 4" xfId="4" xr:uid="{CEB7C0C9-177F-4F82-83E5-662E54FAE74C}"/>
    <cellStyle name="一般 6" xfId="6" xr:uid="{D56C8670-B0B9-4F3D-A442-BC61C7BF71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externalLink" Target="externalLinks/externalLink6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4.xml"/><Relationship Id="rId80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2.xml"/><Relationship Id="rId75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5.xml"/><Relationship Id="rId78" Type="http://schemas.openxmlformats.org/officeDocument/2006/relationships/sharedStrings" Target="sharedStrings.xml"/><Relationship Id="rId8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Services Balance: Travel and Transportation </a:t>
            </a:r>
          </a:p>
          <a:p>
            <a:pPr>
              <a:defRPr/>
            </a:pPr>
            <a:r>
              <a:rPr lang="en-US"/>
              <a:t>(percent of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(Fig!$A$6,Fig!$A$10,Fig!$A$14,Fig!$A$18,Fig!$A$26,Fig!$A$42,Fig!$A$34,Fig!$A$22)</c:f>
              <c:strCache>
                <c:ptCount val="8"/>
                <c:pt idx="0">
                  <c:v>Croatia</c:v>
                </c:pt>
                <c:pt idx="1">
                  <c:v>Greece</c:v>
                </c:pt>
                <c:pt idx="2">
                  <c:v>Iceland</c:v>
                </c:pt>
                <c:pt idx="3">
                  <c:v>Portugal</c:v>
                </c:pt>
                <c:pt idx="4">
                  <c:v>Thailand</c:v>
                </c:pt>
                <c:pt idx="5">
                  <c:v>Dominican Rep.</c:v>
                </c:pt>
                <c:pt idx="6">
                  <c:v>Turkey</c:v>
                </c:pt>
                <c:pt idx="7">
                  <c:v>Spain</c:v>
                </c:pt>
              </c:strCache>
            </c:strRef>
          </c:cat>
          <c:val>
            <c:numRef>
              <c:f>(Fig!$D$6,Fig!$D$10,Fig!$D$14,Fig!$D$18,Fig!$D$26,Fig!$D$42,Fig!$D$34,Fig!$D$22)</c:f>
              <c:numCache>
                <c:formatCode>0.0</c:formatCode>
                <c:ptCount val="8"/>
                <c:pt idx="0">
                  <c:v>17.378150567625354</c:v>
                </c:pt>
                <c:pt idx="1">
                  <c:v>11.661854411839188</c:v>
                </c:pt>
                <c:pt idx="2">
                  <c:v>8.6735186837955265</c:v>
                </c:pt>
                <c:pt idx="3">
                  <c:v>7.6747675806497799</c:v>
                </c:pt>
                <c:pt idx="4">
                  <c:v>6.5620343664015195</c:v>
                </c:pt>
                <c:pt idx="5">
                  <c:v>6.5431695956436622</c:v>
                </c:pt>
                <c:pt idx="6">
                  <c:v>5.3055712051726225</c:v>
                </c:pt>
                <c:pt idx="7">
                  <c:v>4.1677858520240658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8-453F-99DC-33173F5DF29C}"/>
            </c:ext>
          </c:extLst>
        </c:ser>
        <c:ser>
          <c:idx val="1"/>
          <c:order val="1"/>
          <c:tx>
            <c:strRef>
              <c:f>Fig!$E$3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(Fig!$A$6,Fig!$A$10,Fig!$A$14,Fig!$A$18,Fig!$A$26,Fig!$A$42,Fig!$A$34,Fig!$A$22)</c:f>
              <c:strCache>
                <c:ptCount val="8"/>
                <c:pt idx="0">
                  <c:v>Croatia</c:v>
                </c:pt>
                <c:pt idx="1">
                  <c:v>Greece</c:v>
                </c:pt>
                <c:pt idx="2">
                  <c:v>Iceland</c:v>
                </c:pt>
                <c:pt idx="3">
                  <c:v>Portugal</c:v>
                </c:pt>
                <c:pt idx="4">
                  <c:v>Thailand</c:v>
                </c:pt>
                <c:pt idx="5">
                  <c:v>Dominican Rep.</c:v>
                </c:pt>
                <c:pt idx="6">
                  <c:v>Turkey</c:v>
                </c:pt>
                <c:pt idx="7">
                  <c:v>Spain</c:v>
                </c:pt>
              </c:strCache>
            </c:strRef>
          </c:cat>
          <c:val>
            <c:numRef>
              <c:f>(Fig!$E$6,Fig!$E$10,Fig!$E$14,Fig!$E$18,Fig!$E$26,Fig!$E$42,Fig!$E$34,Fig!$E$22)</c:f>
              <c:numCache>
                <c:formatCode>0.0</c:formatCode>
                <c:ptCount val="8"/>
                <c:pt idx="0">
                  <c:v>8.6853677019286266</c:v>
                </c:pt>
                <c:pt idx="1">
                  <c:v>4.5383499381983903</c:v>
                </c:pt>
                <c:pt idx="2">
                  <c:v>1.662880845186578</c:v>
                </c:pt>
                <c:pt idx="3">
                  <c:v>3.3664653127077013</c:v>
                </c:pt>
                <c:pt idx="4">
                  <c:v>-0.73270628206692567</c:v>
                </c:pt>
                <c:pt idx="5">
                  <c:v>1.781242467682393</c:v>
                </c:pt>
                <c:pt idx="6">
                  <c:v>2.07298874723078</c:v>
                </c:pt>
                <c:pt idx="7">
                  <c:v>1.2144113313637379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8-453F-99DC-33173F5D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2666879"/>
        <c:axId val="1520934575"/>
      </c:barChart>
      <c:catAx>
        <c:axId val="16026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934575"/>
        <c:crosses val="autoZero"/>
        <c:auto val="1"/>
        <c:lblAlgn val="ctr"/>
        <c:lblOffset val="100"/>
        <c:noMultiLvlLbl val="0"/>
      </c:catAx>
      <c:valAx>
        <c:axId val="1520934575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57150</xdr:rowOff>
    </xdr:from>
    <xdr:to>
      <xdr:col>14</xdr:col>
      <xdr:colOff>561975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A8F4B2-169B-4773-9C67-6B9552BB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bea.gov/Press%20Release/Current/External%20Reports/BEA/Exhibit20%20produ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bea.gov/2015/Exhibit20/Mar/Exhibit20%20produ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milesiferretti_brookings_edu/Documents/Documents/EWN/Quarterly%20K-flows%20AE_BPM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milesiferretti_brookings_edu/Documents/Documents/EWN/Quarterly%20K-flows%20Euro_Area_BPM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gmilesiferretti_brookings_edu/Documents/Documents/EWN/Quarterly%20K-flows%20EMs_BPM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MilesiFerretti\OneDrive%20-%20The%20Brookings%20Institution\Documents\EWN\Quarterly%20K-flows%20Euro_Area_BPM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MilesiFerretti\OneDrive%20-%20The%20Brookings%20Institution\Documents\EWN\Quarterly%20K-flows%20AE_BPM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2998.1067796178199</v>
          </cell>
          <cell r="C5">
            <v>40226.662248000001</v>
          </cell>
          <cell r="D5">
            <v>2793.3941472899201</v>
          </cell>
          <cell r="E5">
            <v>5002.97082741752</v>
          </cell>
          <cell r="F5">
            <v>6896.6425687870505</v>
          </cell>
          <cell r="G5">
            <v>929.22591987258011</v>
          </cell>
          <cell r="H5">
            <v>2273.9636150998604</v>
          </cell>
          <cell r="I5">
            <v>14922.150413007001</v>
          </cell>
          <cell r="J5">
            <v>5050.6579763464606</v>
          </cell>
          <cell r="K5">
            <v>18929.097365285703</v>
          </cell>
          <cell r="L5">
            <v>2199.8309457768601</v>
          </cell>
          <cell r="M5">
            <v>9928.8538772960892</v>
          </cell>
          <cell r="N5">
            <v>54792.433485991503</v>
          </cell>
          <cell r="O5">
            <v>3183.21116002283</v>
          </cell>
          <cell r="P5">
            <v>39018.362492284701</v>
          </cell>
          <cell r="Q5">
            <v>16048.946325594101</v>
          </cell>
          <cell r="R5">
            <v>5140.3516879245899</v>
          </cell>
          <cell r="S5">
            <v>13513.760324716499</v>
          </cell>
        </row>
        <row r="6">
          <cell r="A6">
            <v>19992</v>
          </cell>
          <cell r="B6">
            <v>3230.46454979706</v>
          </cell>
          <cell r="C6">
            <v>42929.306490000003</v>
          </cell>
          <cell r="D6">
            <v>3581.2576328261598</v>
          </cell>
          <cell r="E6">
            <v>4728.8154514883299</v>
          </cell>
          <cell r="F6">
            <v>6558.9038593165196</v>
          </cell>
          <cell r="G6">
            <v>880.05936600800499</v>
          </cell>
          <cell r="H6">
            <v>2557.9557631625298</v>
          </cell>
          <cell r="I6">
            <v>13469.4792547099</v>
          </cell>
          <cell r="J6">
            <v>6078.7812517357506</v>
          </cell>
          <cell r="K6">
            <v>20347.182633243698</v>
          </cell>
          <cell r="L6">
            <v>2152.8803678422701</v>
          </cell>
          <cell r="M6">
            <v>9594.9887124417983</v>
          </cell>
          <cell r="N6">
            <v>56325.408588549893</v>
          </cell>
          <cell r="O6">
            <v>3211.1743956084301</v>
          </cell>
          <cell r="P6">
            <v>37754.355626139899</v>
          </cell>
          <cell r="Q6">
            <v>17412.649360562598</v>
          </cell>
          <cell r="R6">
            <v>4977.0792972169302</v>
          </cell>
          <cell r="S6">
            <v>13636.6175101423</v>
          </cell>
        </row>
        <row r="7">
          <cell r="A7">
            <v>19993</v>
          </cell>
          <cell r="B7">
            <v>3341.0980038286398</v>
          </cell>
          <cell r="C7">
            <v>39800.203372999997</v>
          </cell>
          <cell r="D7">
            <v>3577.2979315901998</v>
          </cell>
          <cell r="E7">
            <v>4017.4423753983301</v>
          </cell>
          <cell r="F7">
            <v>6128.8937374786301</v>
          </cell>
          <cell r="G7">
            <v>987.55748950386703</v>
          </cell>
          <cell r="H7">
            <v>2312.8176036683603</v>
          </cell>
          <cell r="I7">
            <v>13709.2401378952</v>
          </cell>
          <cell r="J7">
            <v>6222.3525509411093</v>
          </cell>
          <cell r="K7">
            <v>22396.4350110372</v>
          </cell>
          <cell r="L7">
            <v>1447.87125390966</v>
          </cell>
          <cell r="M7">
            <v>9263.4958634446702</v>
          </cell>
          <cell r="N7">
            <v>57140.243185760904</v>
          </cell>
          <cell r="O7">
            <v>3007.6320750524301</v>
          </cell>
          <cell r="P7">
            <v>35392.488995538297</v>
          </cell>
          <cell r="Q7">
            <v>18880.461109087399</v>
          </cell>
          <cell r="R7">
            <v>4376.7144098260405</v>
          </cell>
          <cell r="S7">
            <v>13356.780969453501</v>
          </cell>
        </row>
        <row r="8">
          <cell r="A8">
            <v>19994</v>
          </cell>
          <cell r="B8">
            <v>3660.0644385207302</v>
          </cell>
          <cell r="C8">
            <v>43899.911255999999</v>
          </cell>
          <cell r="D8">
            <v>3221.9367255034499</v>
          </cell>
          <cell r="E8">
            <v>4948.8953608879401</v>
          </cell>
          <cell r="F8">
            <v>7106.9083903978999</v>
          </cell>
          <cell r="G8">
            <v>898.59941979656105</v>
          </cell>
          <cell r="H8">
            <v>2857.5513914838602</v>
          </cell>
          <cell r="I8">
            <v>15242.7035147357</v>
          </cell>
          <cell r="J8">
            <v>6344.6226273647408</v>
          </cell>
          <cell r="K8">
            <v>25183.4147445825</v>
          </cell>
          <cell r="L8">
            <v>2490.4380873620803</v>
          </cell>
          <cell r="M8">
            <v>9434.70073052923</v>
          </cell>
          <cell r="N8">
            <v>63510.305417329699</v>
          </cell>
          <cell r="O8">
            <v>3169.1587840677698</v>
          </cell>
          <cell r="P8">
            <v>39911.678847935305</v>
          </cell>
          <cell r="Q8">
            <v>19222.219339053499</v>
          </cell>
          <cell r="R8">
            <v>6088.2824491266301</v>
          </cell>
          <cell r="S8">
            <v>14598.034873945</v>
          </cell>
        </row>
        <row r="9">
          <cell r="A9">
            <v>20001</v>
          </cell>
          <cell r="B9">
            <v>3213.5786459266201</v>
          </cell>
          <cell r="C9">
            <v>45682.634764000002</v>
          </cell>
          <cell r="D9">
            <v>3199.5681088004899</v>
          </cell>
          <cell r="E9">
            <v>4945.0821861494305</v>
          </cell>
          <cell r="F9">
            <v>7134.5842957567102</v>
          </cell>
          <cell r="G9">
            <v>1014.68325120286</v>
          </cell>
          <cell r="H9">
            <v>2565.97095186861</v>
          </cell>
          <cell r="I9">
            <v>15492.2810964904</v>
          </cell>
          <cell r="J9">
            <v>6563.7717254339104</v>
          </cell>
          <cell r="K9">
            <v>26058.660030245097</v>
          </cell>
          <cell r="L9">
            <v>1241.5481786262901</v>
          </cell>
          <cell r="M9">
            <v>10226.277785136601</v>
          </cell>
          <cell r="N9">
            <v>60738.8718125015</v>
          </cell>
          <cell r="O9">
            <v>3243.02256214004</v>
          </cell>
          <cell r="P9">
            <v>39920.124342493698</v>
          </cell>
          <cell r="Q9">
            <v>19466.046465248502</v>
          </cell>
          <cell r="R9">
            <v>4112.3812486014704</v>
          </cell>
          <cell r="S9">
            <v>13631.0778540756</v>
          </cell>
        </row>
        <row r="10">
          <cell r="A10">
            <v>20002</v>
          </cell>
          <cell r="B10">
            <v>3691.5534585815299</v>
          </cell>
          <cell r="C10">
            <v>46721.981323</v>
          </cell>
          <cell r="D10">
            <v>4145.2514857343203</v>
          </cell>
          <cell r="E10">
            <v>4993.6072163663994</v>
          </cell>
          <cell r="F10">
            <v>7587.0726576714496</v>
          </cell>
          <cell r="G10">
            <v>784.31144751213208</v>
          </cell>
          <cell r="H10">
            <v>2596.6068712146202</v>
          </cell>
          <cell r="I10">
            <v>15735.218415016001</v>
          </cell>
          <cell r="J10">
            <v>7500.1604865066902</v>
          </cell>
          <cell r="K10">
            <v>27589.0590736716</v>
          </cell>
          <cell r="L10">
            <v>1280.45009990528</v>
          </cell>
          <cell r="M10">
            <v>10275.145594227801</v>
          </cell>
          <cell r="N10">
            <v>64276.895582979203</v>
          </cell>
          <cell r="O10">
            <v>3391.6782706858303</v>
          </cell>
          <cell r="P10">
            <v>41747.427344958196</v>
          </cell>
          <cell r="Q10">
            <v>21646.302118017298</v>
          </cell>
          <cell r="R10">
            <v>4377.0314147770296</v>
          </cell>
          <cell r="S10">
            <v>14712.1928023727</v>
          </cell>
        </row>
        <row r="11">
          <cell r="A11">
            <v>20003</v>
          </cell>
          <cell r="B11">
            <v>4256.8119362778898</v>
          </cell>
          <cell r="C11">
            <v>42353.457674999998</v>
          </cell>
          <cell r="D11">
            <v>4467.7626882808399</v>
          </cell>
          <cell r="E11">
            <v>4815.3417877934107</v>
          </cell>
          <cell r="F11">
            <v>7094.8610410699193</v>
          </cell>
          <cell r="G11">
            <v>935.02962852840608</v>
          </cell>
          <cell r="H11">
            <v>3118.8713440162701</v>
          </cell>
          <cell r="I11">
            <v>16193.511462402901</v>
          </cell>
          <cell r="J11">
            <v>7134.07690539954</v>
          </cell>
          <cell r="K11">
            <v>29265.020812445098</v>
          </cell>
          <cell r="L11">
            <v>1323.64800342388</v>
          </cell>
          <cell r="M11">
            <v>9707.8210314996704</v>
          </cell>
          <cell r="N11">
            <v>65888.3824987767</v>
          </cell>
          <cell r="O11">
            <v>3474.7036903366497</v>
          </cell>
          <cell r="P11">
            <v>40111.4906564185</v>
          </cell>
          <cell r="Q11">
            <v>22913.2181052099</v>
          </cell>
          <cell r="R11">
            <v>4888.1816964359796</v>
          </cell>
          <cell r="S11">
            <v>15397.722695553899</v>
          </cell>
        </row>
        <row r="12">
          <cell r="A12">
            <v>20004</v>
          </cell>
          <cell r="B12">
            <v>4202.1368840646501</v>
          </cell>
          <cell r="C12">
            <v>44295.109103000003</v>
          </cell>
          <cell r="D12">
            <v>4552.50232509338</v>
          </cell>
          <cell r="E12">
            <v>5654.3087349422794</v>
          </cell>
          <cell r="F12">
            <v>7588.8379991650108</v>
          </cell>
          <cell r="G12">
            <v>949.38905035551295</v>
          </cell>
          <cell r="H12">
            <v>2773.4038294188099</v>
          </cell>
          <cell r="I12">
            <v>16963.797463684401</v>
          </cell>
          <cell r="J12">
            <v>6884.9468005318095</v>
          </cell>
          <cell r="K12">
            <v>28383.393880608699</v>
          </cell>
          <cell r="L12">
            <v>1980.9179320406001</v>
          </cell>
          <cell r="M12">
            <v>11223.3991080366</v>
          </cell>
          <cell r="N12">
            <v>67678.113867784297</v>
          </cell>
          <cell r="O12">
            <v>3544.84876987799</v>
          </cell>
          <cell r="P12">
            <v>44053.887112754099</v>
          </cell>
          <cell r="Q12">
            <v>21666.547183390201</v>
          </cell>
          <cell r="R12">
            <v>5433.8741832294199</v>
          </cell>
          <cell r="S12">
            <v>15883.381447580699</v>
          </cell>
        </row>
        <row r="13">
          <cell r="A13">
            <v>20011</v>
          </cell>
          <cell r="B13">
            <v>3847.1667427059797</v>
          </cell>
          <cell r="C13">
            <v>42545.451609000003</v>
          </cell>
          <cell r="D13">
            <v>4385.9777965564899</v>
          </cell>
          <cell r="E13">
            <v>5696.3418897721103</v>
          </cell>
          <cell r="F13">
            <v>8322.9957125243909</v>
          </cell>
          <cell r="G13">
            <v>940.98730107683798</v>
          </cell>
          <cell r="H13">
            <v>2775.91618157421</v>
          </cell>
          <cell r="I13">
            <v>16246.430262125499</v>
          </cell>
          <cell r="J13">
            <v>6358.03281097533</v>
          </cell>
          <cell r="K13">
            <v>26677.869474142601</v>
          </cell>
          <cell r="L13">
            <v>1660.5555410862301</v>
          </cell>
          <cell r="M13">
            <v>10525.947519728799</v>
          </cell>
          <cell r="N13">
            <v>65656.05910959201</v>
          </cell>
          <cell r="O13">
            <v>3499.6461414587898</v>
          </cell>
          <cell r="P13">
            <v>43585.990303007202</v>
          </cell>
          <cell r="Q13">
            <v>19858.563164326697</v>
          </cell>
          <cell r="R13">
            <v>5365.1872040786402</v>
          </cell>
          <cell r="S13">
            <v>14758.740137295401</v>
          </cell>
        </row>
        <row r="14">
          <cell r="A14">
            <v>20012</v>
          </cell>
          <cell r="B14">
            <v>4295.0759106587893</v>
          </cell>
          <cell r="C14">
            <v>44550.129675999997</v>
          </cell>
          <cell r="D14">
            <v>4841.6875315431698</v>
          </cell>
          <cell r="E14">
            <v>5096.7453855711701</v>
          </cell>
          <cell r="F14">
            <v>7500.59947974031</v>
          </cell>
          <cell r="G14">
            <v>984.32539539794595</v>
          </cell>
          <cell r="H14">
            <v>2436.5235600124697</v>
          </cell>
          <cell r="I14">
            <v>14704.767829313801</v>
          </cell>
          <cell r="J14">
            <v>5133.7748495401493</v>
          </cell>
          <cell r="K14">
            <v>25300.7941674748</v>
          </cell>
          <cell r="L14">
            <v>1481.9245032035899</v>
          </cell>
          <cell r="M14">
            <v>11498.501515137399</v>
          </cell>
          <cell r="N14">
            <v>63303.117443684896</v>
          </cell>
          <cell r="O14">
            <v>3462.8774576024898</v>
          </cell>
          <cell r="P14">
            <v>41679.740853839598</v>
          </cell>
          <cell r="Q14">
            <v>17807.639867210401</v>
          </cell>
          <cell r="R14">
            <v>5035.6693965061904</v>
          </cell>
          <cell r="S14">
            <v>15350.684761278</v>
          </cell>
        </row>
        <row r="15">
          <cell r="A15">
            <v>20013</v>
          </cell>
          <cell r="B15">
            <v>4160.00137865734</v>
          </cell>
          <cell r="C15">
            <v>37876.138458000001</v>
          </cell>
          <cell r="D15">
            <v>4903.6406445566399</v>
          </cell>
          <cell r="E15">
            <v>4285.5558624074501</v>
          </cell>
          <cell r="F15">
            <v>7012.8885039631296</v>
          </cell>
          <cell r="G15">
            <v>935.58457890129012</v>
          </cell>
          <cell r="H15">
            <v>2147.3078701792701</v>
          </cell>
          <cell r="I15">
            <v>13088.5136211019</v>
          </cell>
          <cell r="J15">
            <v>5525.4372662901205</v>
          </cell>
          <cell r="K15">
            <v>24406.025976463403</v>
          </cell>
          <cell r="L15">
            <v>1478.0113431736399</v>
          </cell>
          <cell r="M15">
            <v>9469.0126601792799</v>
          </cell>
          <cell r="N15">
            <v>55385.962412942703</v>
          </cell>
          <cell r="O15">
            <v>3163.6151248792098</v>
          </cell>
          <cell r="P15">
            <v>35998.042961549399</v>
          </cell>
          <cell r="Q15">
            <v>17927.5741930609</v>
          </cell>
          <cell r="R15">
            <v>4813.1304919470103</v>
          </cell>
          <cell r="S15">
            <v>14594.893260617398</v>
          </cell>
        </row>
        <row r="16">
          <cell r="A16">
            <v>20014</v>
          </cell>
          <cell r="B16">
            <v>3611.6638539574101</v>
          </cell>
          <cell r="C16">
            <v>38425.252496000001</v>
          </cell>
          <cell r="D16">
            <v>5264.78834918139</v>
          </cell>
          <cell r="E16">
            <v>4953.6789756022799</v>
          </cell>
          <cell r="F16">
            <v>7024.5902569928303</v>
          </cell>
          <cell r="G16">
            <v>941.50681181366303</v>
          </cell>
          <cell r="H16">
            <v>2469.1435634476597</v>
          </cell>
          <cell r="I16">
            <v>12666.6564878794</v>
          </cell>
          <cell r="J16">
            <v>5140.9053918694799</v>
          </cell>
          <cell r="K16">
            <v>24940.9741040751</v>
          </cell>
          <cell r="L16">
            <v>1275.82659117712</v>
          </cell>
          <cell r="M16">
            <v>8961.6658848017505</v>
          </cell>
          <cell r="N16">
            <v>58212.497828821703</v>
          </cell>
          <cell r="O16">
            <v>3390.2734829466199</v>
          </cell>
          <cell r="P16">
            <v>37892.257135497704</v>
          </cell>
          <cell r="Q16">
            <v>17140.479109610598</v>
          </cell>
          <cell r="R16">
            <v>4755.8823067406393</v>
          </cell>
          <cell r="S16">
            <v>13801.257228762601</v>
          </cell>
        </row>
        <row r="17">
          <cell r="A17">
            <v>20021</v>
          </cell>
          <cell r="B17">
            <v>3099.4252574969501</v>
          </cell>
          <cell r="C17">
            <v>38366.121030458002</v>
          </cell>
          <cell r="D17">
            <v>4764.5026625748496</v>
          </cell>
          <cell r="E17">
            <v>5277.6993117188995</v>
          </cell>
          <cell r="F17">
            <v>6737.0671623941807</v>
          </cell>
          <cell r="G17">
            <v>933.60497623390609</v>
          </cell>
          <cell r="H17">
            <v>2407.8483757867198</v>
          </cell>
          <cell r="I17">
            <v>12488.3258219569</v>
          </cell>
          <cell r="J17">
            <v>5140.5366837614802</v>
          </cell>
          <cell r="K17">
            <v>22596.229047672001</v>
          </cell>
          <cell r="L17">
            <v>1112.99455955638</v>
          </cell>
          <cell r="M17">
            <v>8505.4930772036096</v>
          </cell>
          <cell r="N17">
            <v>56181.198484323504</v>
          </cell>
          <cell r="O17">
            <v>3262.4254466646298</v>
          </cell>
          <cell r="P17">
            <v>37141.454059744698</v>
          </cell>
          <cell r="Q17">
            <v>16401.5177309678</v>
          </cell>
          <cell r="R17">
            <v>4137.0056371067703</v>
          </cell>
          <cell r="S17">
            <v>12400.028776367701</v>
          </cell>
        </row>
        <row r="18">
          <cell r="A18">
            <v>20022</v>
          </cell>
          <cell r="B18">
            <v>3049.5695224768501</v>
          </cell>
          <cell r="C18">
            <v>42914.289158869906</v>
          </cell>
          <cell r="D18">
            <v>5567.5240417498899</v>
          </cell>
          <cell r="E18">
            <v>4727.8246669623204</v>
          </cell>
          <cell r="F18">
            <v>6423.5232312583703</v>
          </cell>
          <cell r="G18">
            <v>974.61388649344508</v>
          </cell>
          <cell r="H18">
            <v>2514.9834837159301</v>
          </cell>
          <cell r="I18">
            <v>12707.824478956301</v>
          </cell>
          <cell r="J18">
            <v>6005.1429914175096</v>
          </cell>
          <cell r="K18">
            <v>24861.488435265499</v>
          </cell>
          <cell r="L18">
            <v>1266.3790597992001</v>
          </cell>
          <cell r="M18">
            <v>8654.75781615698</v>
          </cell>
          <cell r="N18">
            <v>59221.477539778098</v>
          </cell>
          <cell r="O18">
            <v>3560.3795426015799</v>
          </cell>
          <cell r="P18">
            <v>36122.094296819196</v>
          </cell>
          <cell r="Q18">
            <v>18406.388170554001</v>
          </cell>
          <cell r="R18">
            <v>4769.1732131852705</v>
          </cell>
          <cell r="S18">
            <v>12780.2654684108</v>
          </cell>
        </row>
        <row r="19">
          <cell r="A19">
            <v>20023</v>
          </cell>
          <cell r="B19">
            <v>3168.4950586648897</v>
          </cell>
          <cell r="C19">
            <v>38854.164376000001</v>
          </cell>
          <cell r="D19">
            <v>5763.6794368030696</v>
          </cell>
          <cell r="E19">
            <v>4064.4905134825203</v>
          </cell>
          <cell r="F19">
            <v>6430.0619896683602</v>
          </cell>
          <cell r="G19">
            <v>1020.80550070533</v>
          </cell>
          <cell r="H19">
            <v>2346.66414244302</v>
          </cell>
          <cell r="I19">
            <v>13378.1339482695</v>
          </cell>
          <cell r="J19">
            <v>5921.1779207953996</v>
          </cell>
          <cell r="K19">
            <v>24820.2187724338</v>
          </cell>
          <cell r="L19">
            <v>1247.6848462099499</v>
          </cell>
          <cell r="M19">
            <v>8079.1454568527206</v>
          </cell>
          <cell r="N19">
            <v>58297.586654312203</v>
          </cell>
          <cell r="O19">
            <v>3614.1481835171699</v>
          </cell>
          <cell r="P19">
            <v>34031.980648602999</v>
          </cell>
          <cell r="Q19">
            <v>18777.4944733187</v>
          </cell>
          <cell r="R19">
            <v>4983.3176177757905</v>
          </cell>
          <cell r="S19">
            <v>12883.718181947099</v>
          </cell>
        </row>
        <row r="20">
          <cell r="A20">
            <v>20024</v>
          </cell>
          <cell r="B20">
            <v>3076.0243027371603</v>
          </cell>
          <cell r="C20">
            <v>40752.116459134806</v>
          </cell>
          <cell r="D20">
            <v>6220.9106464934193</v>
          </cell>
          <cell r="E20">
            <v>5141.3146746731099</v>
          </cell>
          <cell r="F20">
            <v>7033.6860496088002</v>
          </cell>
          <cell r="G20">
            <v>1201.90822076324</v>
          </cell>
          <cell r="H20">
            <v>2773.0700788042404</v>
          </cell>
          <cell r="I20">
            <v>12647.711957792</v>
          </cell>
          <cell r="J20">
            <v>5868.6019341915699</v>
          </cell>
          <cell r="K20">
            <v>25196.256017650798</v>
          </cell>
          <cell r="L20">
            <v>1358.72880762615</v>
          </cell>
          <cell r="M20">
            <v>8071.7773008461099</v>
          </cell>
          <cell r="N20">
            <v>58801.306963047798</v>
          </cell>
          <cell r="O20">
            <v>3726.9581638644399</v>
          </cell>
          <cell r="P20">
            <v>37271.122336389999</v>
          </cell>
          <cell r="Q20">
            <v>17476.076937599202</v>
          </cell>
          <cell r="R20">
            <v>4818.50034037976</v>
          </cell>
          <cell r="S20">
            <v>13370.5529128325</v>
          </cell>
        </row>
        <row r="21">
          <cell r="A21">
            <v>20031</v>
          </cell>
          <cell r="B21">
            <v>2547.4534713754501</v>
          </cell>
          <cell r="C21">
            <v>41556.056380943002</v>
          </cell>
          <cell r="D21">
            <v>6602.0490906565601</v>
          </cell>
          <cell r="E21">
            <v>4460.1838407472496</v>
          </cell>
          <cell r="F21">
            <v>7442.9789364841608</v>
          </cell>
          <cell r="G21">
            <v>1197.97297604039</v>
          </cell>
          <cell r="H21">
            <v>2553.1855801741499</v>
          </cell>
          <cell r="I21">
            <v>12531.9827056617</v>
          </cell>
          <cell r="J21">
            <v>6315.3610286979801</v>
          </cell>
          <cell r="K21">
            <v>22689.831752954899</v>
          </cell>
          <cell r="L21">
            <v>1153.26057717764</v>
          </cell>
          <cell r="M21">
            <v>8826.6397772862802</v>
          </cell>
          <cell r="N21">
            <v>57898.567622245901</v>
          </cell>
          <cell r="O21">
            <v>4053.1134938294804</v>
          </cell>
          <cell r="P21">
            <v>38183.873367101696</v>
          </cell>
          <cell r="Q21">
            <v>17388.141077309199</v>
          </cell>
          <cell r="R21">
            <v>4064.7563311397598</v>
          </cell>
          <cell r="S21">
            <v>12565.971856451099</v>
          </cell>
        </row>
        <row r="22">
          <cell r="A22">
            <v>20032</v>
          </cell>
          <cell r="B22">
            <v>2675.5024559154199</v>
          </cell>
          <cell r="C22">
            <v>44886.529263228404</v>
          </cell>
          <cell r="D22">
            <v>6283.4737120242098</v>
          </cell>
          <cell r="E22">
            <v>4531.0688569348204</v>
          </cell>
          <cell r="F22">
            <v>7265.2657940301106</v>
          </cell>
          <cell r="G22">
            <v>1169.7403066087402</v>
          </cell>
          <cell r="H22">
            <v>2717.94668213062</v>
          </cell>
          <cell r="I22">
            <v>13302.4011654469</v>
          </cell>
          <cell r="J22">
            <v>6028.8047759641404</v>
          </cell>
          <cell r="K22">
            <v>23911.067530705201</v>
          </cell>
          <cell r="L22">
            <v>1345.6840298158399</v>
          </cell>
          <cell r="M22">
            <v>8619.9623604513999</v>
          </cell>
          <cell r="N22">
            <v>59064.541763735804</v>
          </cell>
          <cell r="O22">
            <v>3643.8834813134499</v>
          </cell>
          <cell r="P22">
            <v>38414.766976470499</v>
          </cell>
          <cell r="Q22">
            <v>17086.175618487599</v>
          </cell>
          <cell r="R22">
            <v>4317.3014627571292</v>
          </cell>
          <cell r="S22">
            <v>12463.9898189627</v>
          </cell>
        </row>
        <row r="23">
          <cell r="A23">
            <v>20033</v>
          </cell>
          <cell r="B23">
            <v>2918.09854860625</v>
          </cell>
          <cell r="C23">
            <v>39561.029981264801</v>
          </cell>
          <cell r="D23">
            <v>6264.8281352719005</v>
          </cell>
          <cell r="E23">
            <v>3920.5978727469901</v>
          </cell>
          <cell r="F23">
            <v>6728.0146899149904</v>
          </cell>
          <cell r="G23">
            <v>1294.1275967379202</v>
          </cell>
          <cell r="H23">
            <v>2219.1723937797901</v>
          </cell>
          <cell r="I23">
            <v>12663.266621283301</v>
          </cell>
          <cell r="J23">
            <v>5855.2493377782694</v>
          </cell>
          <cell r="K23">
            <v>24394.81185704</v>
          </cell>
          <cell r="L23">
            <v>1146.5163757596499</v>
          </cell>
          <cell r="M23">
            <v>8104.0750080520402</v>
          </cell>
          <cell r="N23">
            <v>62377.139758411795</v>
          </cell>
          <cell r="O23">
            <v>3657.9101992701003</v>
          </cell>
          <cell r="P23">
            <v>36146.590714641199</v>
          </cell>
          <cell r="Q23">
            <v>18662.422022557701</v>
          </cell>
          <cell r="R23">
            <v>4507.8068062602597</v>
          </cell>
          <cell r="S23">
            <v>13189.759223402099</v>
          </cell>
        </row>
        <row r="24">
          <cell r="A24">
            <v>20034</v>
          </cell>
          <cell r="B24">
            <v>3082.9637129082398</v>
          </cell>
          <cell r="C24">
            <v>43988.409601613406</v>
          </cell>
          <cell r="D24">
            <v>9495.3024921626293</v>
          </cell>
          <cell r="E24">
            <v>4344.9805796690898</v>
          </cell>
          <cell r="F24">
            <v>7581.92797238001</v>
          </cell>
          <cell r="G24">
            <v>1377.90559650761</v>
          </cell>
          <cell r="H24">
            <v>3078.5521420763603</v>
          </cell>
          <cell r="I24">
            <v>13307.024363818</v>
          </cell>
          <cell r="J24">
            <v>6651.0890567700008</v>
          </cell>
          <cell r="K24">
            <v>26470.906658903001</v>
          </cell>
          <cell r="L24">
            <v>1119.0090590899899</v>
          </cell>
          <cell r="M24">
            <v>8428.2391356325807</v>
          </cell>
          <cell r="N24">
            <v>66494.763288029193</v>
          </cell>
          <cell r="O24">
            <v>3721.6278254987201</v>
          </cell>
          <cell r="P24">
            <v>40444.783242612197</v>
          </cell>
          <cell r="Q24">
            <v>19745.479470164399</v>
          </cell>
          <cell r="R24">
            <v>4572.9707060900901</v>
          </cell>
          <cell r="S24">
            <v>14012.344523446</v>
          </cell>
        </row>
        <row r="25">
          <cell r="A25">
            <v>20041</v>
          </cell>
          <cell r="B25">
            <v>3630.7971773357199</v>
          </cell>
          <cell r="C25">
            <v>44976.427109001801</v>
          </cell>
          <cell r="D25">
            <v>8998.15304356058</v>
          </cell>
          <cell r="E25">
            <v>5204.8895214182703</v>
          </cell>
          <cell r="F25">
            <v>7726.2042550570495</v>
          </cell>
          <cell r="G25">
            <v>1210.2133254390299</v>
          </cell>
          <cell r="H25">
            <v>2519.2264973124798</v>
          </cell>
          <cell r="I25">
            <v>13189.219750085</v>
          </cell>
          <cell r="J25">
            <v>6594.2475734918808</v>
          </cell>
          <cell r="K25">
            <v>25880.657557103899</v>
          </cell>
          <cell r="L25">
            <v>1138.07397474249</v>
          </cell>
          <cell r="M25">
            <v>9138.3902104347089</v>
          </cell>
          <cell r="N25">
            <v>67363.384646900391</v>
          </cell>
          <cell r="O25">
            <v>3874.9290689043796</v>
          </cell>
          <cell r="P25">
            <v>41762.628512034105</v>
          </cell>
          <cell r="Q25">
            <v>20166.8042056265</v>
          </cell>
          <cell r="R25">
            <v>4601.8371241147897</v>
          </cell>
          <cell r="S25">
            <v>14715.297946307399</v>
          </cell>
        </row>
        <row r="26">
          <cell r="A26">
            <v>20042</v>
          </cell>
          <cell r="B26">
            <v>3310.75372364444</v>
          </cell>
          <cell r="C26">
            <v>48820.919674949502</v>
          </cell>
          <cell r="D26">
            <v>8435.7190235493399</v>
          </cell>
          <cell r="E26">
            <v>5382.6896475830199</v>
          </cell>
          <cell r="F26">
            <v>7855.2217455001401</v>
          </cell>
          <cell r="G26">
            <v>1440.03613814044</v>
          </cell>
          <cell r="H26">
            <v>3001.1620492635298</v>
          </cell>
          <cell r="I26">
            <v>13586.5350826008</v>
          </cell>
          <cell r="J26">
            <v>6664.7311366416498</v>
          </cell>
          <cell r="K26">
            <v>27758.3287900328</v>
          </cell>
          <cell r="L26">
            <v>1301.7815258856499</v>
          </cell>
          <cell r="M26">
            <v>9082.361863404949</v>
          </cell>
          <cell r="N26">
            <v>70826.717194311103</v>
          </cell>
          <cell r="O26">
            <v>3998.7925791671701</v>
          </cell>
          <cell r="P26">
            <v>43547.591832623395</v>
          </cell>
          <cell r="Q26">
            <v>21583.993914775299</v>
          </cell>
          <cell r="R26">
            <v>5418.7708198371001</v>
          </cell>
          <cell r="S26">
            <v>15266.7891175687</v>
          </cell>
        </row>
        <row r="27">
          <cell r="A27">
            <v>20043</v>
          </cell>
          <cell r="B27">
            <v>3518.0255550934098</v>
          </cell>
          <cell r="C27">
            <v>46605.1943724964</v>
          </cell>
          <cell r="D27">
            <v>8167.9452991257804</v>
          </cell>
          <cell r="E27">
            <v>4690.9435109097503</v>
          </cell>
          <cell r="F27">
            <v>7874.3618776029698</v>
          </cell>
          <cell r="G27">
            <v>1770.42805160393</v>
          </cell>
          <cell r="H27">
            <v>2445.1314002874196</v>
          </cell>
          <cell r="I27">
            <v>13073.450775414301</v>
          </cell>
          <cell r="J27">
            <v>6875.8105626905899</v>
          </cell>
          <cell r="K27">
            <v>27888.592838966899</v>
          </cell>
          <cell r="L27">
            <v>1375.9907165831298</v>
          </cell>
          <cell r="M27">
            <v>8801.83385768273</v>
          </cell>
          <cell r="N27">
            <v>69559.487857096203</v>
          </cell>
          <cell r="O27">
            <v>3844.0800380425399</v>
          </cell>
          <cell r="P27">
            <v>41130.900803672201</v>
          </cell>
          <cell r="Q27">
            <v>21798.099516761198</v>
          </cell>
          <cell r="R27">
            <v>5779.3960362765802</v>
          </cell>
          <cell r="S27">
            <v>15239.625108342501</v>
          </cell>
        </row>
        <row r="28">
          <cell r="A28">
            <v>20044</v>
          </cell>
          <cell r="B28">
            <v>3410.0838313639497</v>
          </cell>
          <cell r="C28">
            <v>49639.821669832199</v>
          </cell>
          <cell r="D28">
            <v>9231.3958607834484</v>
          </cell>
          <cell r="E28">
            <v>5878.2430660389791</v>
          </cell>
          <cell r="F28">
            <v>8326.1125377398203</v>
          </cell>
          <cell r="G28">
            <v>1749.660312168</v>
          </cell>
          <cell r="H28">
            <v>2937.6933441574702</v>
          </cell>
          <cell r="I28">
            <v>13608.667204825899</v>
          </cell>
          <cell r="J28">
            <v>6700.2207505738697</v>
          </cell>
          <cell r="K28">
            <v>29309.339688793203</v>
          </cell>
          <cell r="L28">
            <v>1590.76003256286</v>
          </cell>
          <cell r="M28">
            <v>9135.0044720812493</v>
          </cell>
          <cell r="N28">
            <v>74382.688894070292</v>
          </cell>
          <cell r="O28">
            <v>4086.4582533142097</v>
          </cell>
          <cell r="P28">
            <v>45292.050435459605</v>
          </cell>
          <cell r="Q28">
            <v>21240.183216829901</v>
          </cell>
          <cell r="R28">
            <v>6769.6561923647405</v>
          </cell>
          <cell r="S28">
            <v>16569.551987668801</v>
          </cell>
        </row>
        <row r="29">
          <cell r="A29">
            <v>20051</v>
          </cell>
          <cell r="B29">
            <v>3383.0033051354799</v>
          </cell>
          <cell r="C29">
            <v>50691.272343041295</v>
          </cell>
          <cell r="D29">
            <v>9122.9376197647889</v>
          </cell>
          <cell r="E29">
            <v>5776.4288032696804</v>
          </cell>
          <cell r="F29">
            <v>8430.4876512397204</v>
          </cell>
          <cell r="G29">
            <v>1817.2962679511002</v>
          </cell>
          <cell r="H29">
            <v>2940.2576189901301</v>
          </cell>
          <cell r="I29">
            <v>13015.876024090201</v>
          </cell>
          <cell r="J29">
            <v>7036.1070257350393</v>
          </cell>
          <cell r="K29">
            <v>28173.061873127201</v>
          </cell>
          <cell r="L29">
            <v>1427.58709108117</v>
          </cell>
          <cell r="M29">
            <v>9460.7957491337893</v>
          </cell>
          <cell r="N29">
            <v>75446.692442277301</v>
          </cell>
          <cell r="O29">
            <v>3933.6995752908201</v>
          </cell>
          <cell r="P29">
            <v>46321.572453055102</v>
          </cell>
          <cell r="Q29">
            <v>21765.0989502056</v>
          </cell>
          <cell r="R29">
            <v>6921.4225133288501</v>
          </cell>
          <cell r="S29">
            <v>16561.075981449099</v>
          </cell>
        </row>
        <row r="30">
          <cell r="A30">
            <v>20052</v>
          </cell>
          <cell r="B30">
            <v>3824.7016540459699</v>
          </cell>
          <cell r="C30">
            <v>55193.6967927285</v>
          </cell>
          <cell r="D30">
            <v>10014.397574868799</v>
          </cell>
          <cell r="E30">
            <v>5919.6920299904496</v>
          </cell>
          <cell r="F30">
            <v>8628.9156270606309</v>
          </cell>
          <cell r="G30">
            <v>1988.7621349666802</v>
          </cell>
          <cell r="H30">
            <v>2994.0477550036203</v>
          </cell>
          <cell r="I30">
            <v>13510.3133071416</v>
          </cell>
          <cell r="J30">
            <v>7069.3265514018094</v>
          </cell>
          <cell r="K30">
            <v>29930.0982996286</v>
          </cell>
          <cell r="L30">
            <v>1685.5310856312999</v>
          </cell>
          <cell r="M30">
            <v>10351.951723464101</v>
          </cell>
          <cell r="N30">
            <v>80711.652589556004</v>
          </cell>
          <cell r="O30">
            <v>4330.3865586822594</v>
          </cell>
          <cell r="P30">
            <v>48486.242544787601</v>
          </cell>
          <cell r="Q30">
            <v>22251.546260201001</v>
          </cell>
          <cell r="R30">
            <v>7865.9900762281795</v>
          </cell>
          <cell r="S30">
            <v>18879.097917541501</v>
          </cell>
        </row>
        <row r="31">
          <cell r="A31">
            <v>20053</v>
          </cell>
          <cell r="B31">
            <v>4000.7236630932798</v>
          </cell>
          <cell r="C31">
            <v>51464.452708081102</v>
          </cell>
          <cell r="D31">
            <v>10637.4735326506</v>
          </cell>
          <cell r="E31">
            <v>4964.7571163648299</v>
          </cell>
          <cell r="F31">
            <v>8583.0826998305802</v>
          </cell>
          <cell r="G31">
            <v>2152.43030685756</v>
          </cell>
          <cell r="H31">
            <v>2592.9523967202499</v>
          </cell>
          <cell r="I31">
            <v>13978.7348540328</v>
          </cell>
          <cell r="J31">
            <v>7143.3937230478095</v>
          </cell>
          <cell r="K31">
            <v>30169.6488225254</v>
          </cell>
          <cell r="L31">
            <v>1671.3768355817699</v>
          </cell>
          <cell r="M31">
            <v>9356.2894551945901</v>
          </cell>
          <cell r="N31">
            <v>77723.662047648497</v>
          </cell>
          <cell r="O31">
            <v>4185.0877555785801</v>
          </cell>
          <cell r="P31">
            <v>44253.428457374495</v>
          </cell>
          <cell r="Q31">
            <v>22552.902970083</v>
          </cell>
          <cell r="R31">
            <v>7939.9308620986603</v>
          </cell>
          <cell r="S31">
            <v>18413.389082052399</v>
          </cell>
        </row>
        <row r="32">
          <cell r="A32">
            <v>20054</v>
          </cell>
          <cell r="B32">
            <v>4134.9301996637405</v>
          </cell>
          <cell r="C32">
            <v>54990.321234084804</v>
          </cell>
          <cell r="D32">
            <v>12098.9855308817</v>
          </cell>
          <cell r="E32">
            <v>5951.1605685468303</v>
          </cell>
          <cell r="F32">
            <v>9231.6545738538207</v>
          </cell>
          <cell r="G32">
            <v>2055.63850860394</v>
          </cell>
          <cell r="H32">
            <v>3099.3544765281199</v>
          </cell>
          <cell r="I32">
            <v>14312.563984243601</v>
          </cell>
          <cell r="J32">
            <v>7390.4926266267703</v>
          </cell>
          <cell r="K32">
            <v>32171.460914440398</v>
          </cell>
          <cell r="L32">
            <v>2118.9897293287599</v>
          </cell>
          <cell r="M32">
            <v>9700.9261270279403</v>
          </cell>
          <cell r="N32">
            <v>82775.534540762106</v>
          </cell>
          <cell r="O32">
            <v>4499.5902540786201</v>
          </cell>
          <cell r="P32">
            <v>49102.904272713597</v>
          </cell>
          <cell r="Q32">
            <v>22485.008987284698</v>
          </cell>
          <cell r="R32">
            <v>9053.5225730435504</v>
          </cell>
          <cell r="S32">
            <v>19380.1539995889</v>
          </cell>
        </row>
        <row r="33">
          <cell r="A33">
            <v>20061</v>
          </cell>
          <cell r="B33">
            <v>4186.6740220321599</v>
          </cell>
          <cell r="C33">
            <v>56497.6841584535</v>
          </cell>
          <cell r="D33">
            <v>12565.268457042499</v>
          </cell>
          <cell r="E33">
            <v>6177.9159358821098</v>
          </cell>
          <cell r="F33">
            <v>9510.8300650625988</v>
          </cell>
          <cell r="G33">
            <v>2124.8571874855197</v>
          </cell>
          <cell r="H33">
            <v>3084.5377582824003</v>
          </cell>
          <cell r="I33">
            <v>14431.7723597518</v>
          </cell>
          <cell r="J33">
            <v>8188.2559831889203</v>
          </cell>
          <cell r="K33">
            <v>32546.850591158101</v>
          </cell>
          <cell r="L33">
            <v>1611.42123920929</v>
          </cell>
          <cell r="M33">
            <v>10865.670904443001</v>
          </cell>
          <cell r="N33">
            <v>84406.391967124699</v>
          </cell>
          <cell r="O33">
            <v>4598.0050346285198</v>
          </cell>
          <cell r="P33">
            <v>50593.268985743496</v>
          </cell>
          <cell r="Q33">
            <v>23163.028808608698</v>
          </cell>
          <cell r="R33">
            <v>8527.02754596454</v>
          </cell>
          <cell r="S33">
            <v>20266.048624352901</v>
          </cell>
        </row>
        <row r="34">
          <cell r="A34">
            <v>20062</v>
          </cell>
          <cell r="B34">
            <v>4366.4732939359901</v>
          </cell>
          <cell r="C34">
            <v>60625.505341567296</v>
          </cell>
          <cell r="D34">
            <v>13281.460341648599</v>
          </cell>
          <cell r="E34">
            <v>6161.1187600912108</v>
          </cell>
          <cell r="F34">
            <v>10399.4747791386</v>
          </cell>
          <cell r="G34">
            <v>2521.7895569359298</v>
          </cell>
          <cell r="H34">
            <v>3454.7230411799001</v>
          </cell>
          <cell r="I34">
            <v>14651.498857933901</v>
          </cell>
          <cell r="J34">
            <v>8207.72128893636</v>
          </cell>
          <cell r="K34">
            <v>34114.627142300596</v>
          </cell>
          <cell r="L34">
            <v>1948.36195395749</v>
          </cell>
          <cell r="M34">
            <v>12267.414852261101</v>
          </cell>
          <cell r="N34">
            <v>91161.862933004595</v>
          </cell>
          <cell r="O34">
            <v>4979.1678150651105</v>
          </cell>
          <cell r="P34">
            <v>55509.547790214201</v>
          </cell>
          <cell r="Q34">
            <v>24899.243558582599</v>
          </cell>
          <cell r="R34">
            <v>9511.5478914854702</v>
          </cell>
          <cell r="S34">
            <v>21780.7330180678</v>
          </cell>
        </row>
        <row r="35">
          <cell r="A35">
            <v>20063</v>
          </cell>
          <cell r="B35">
            <v>4998.6925180594098</v>
          </cell>
          <cell r="C35">
            <v>56361.636871479597</v>
          </cell>
          <cell r="D35">
            <v>14184.2771468417</v>
          </cell>
          <cell r="E35">
            <v>5585.3029224749207</v>
          </cell>
          <cell r="F35">
            <v>10665.559362120101</v>
          </cell>
          <cell r="G35">
            <v>2575.6313181574301</v>
          </cell>
          <cell r="H35">
            <v>2973.1778044785701</v>
          </cell>
          <cell r="I35">
            <v>14942.082044892099</v>
          </cell>
          <cell r="J35">
            <v>8651.8101769883906</v>
          </cell>
          <cell r="K35">
            <v>33187.2983664243</v>
          </cell>
          <cell r="L35">
            <v>2117.1203261348901</v>
          </cell>
          <cell r="M35">
            <v>11295.212247891199</v>
          </cell>
          <cell r="N35">
            <v>91573.329409172802</v>
          </cell>
          <cell r="O35">
            <v>4939.8945348303096</v>
          </cell>
          <cell r="P35">
            <v>52823.527304709802</v>
          </cell>
          <cell r="Q35">
            <v>25455.658485402699</v>
          </cell>
          <cell r="R35">
            <v>10330.1915904339</v>
          </cell>
          <cell r="S35">
            <v>22803.672558359402</v>
          </cell>
        </row>
        <row r="36">
          <cell r="A36">
            <v>20064</v>
          </cell>
          <cell r="B36">
            <v>5456.5448018899206</v>
          </cell>
          <cell r="C36">
            <v>57861.416465287301</v>
          </cell>
          <cell r="D36">
            <v>14781.860337345401</v>
          </cell>
          <cell r="E36">
            <v>6084.6578803093998</v>
          </cell>
          <cell r="F36">
            <v>11343.0091679211</v>
          </cell>
          <cell r="G36">
            <v>2552.3162490073801</v>
          </cell>
          <cell r="H36">
            <v>3237.9296649407802</v>
          </cell>
          <cell r="I36">
            <v>15250.8831373827</v>
          </cell>
          <cell r="J36">
            <v>8466.7638940400193</v>
          </cell>
          <cell r="K36">
            <v>34149.168368805003</v>
          </cell>
          <cell r="L36">
            <v>2143.4903166089998</v>
          </cell>
          <cell r="M36">
            <v>11244.2769710383</v>
          </cell>
          <cell r="N36">
            <v>99861.227145143595</v>
          </cell>
          <cell r="O36">
            <v>5153.9880581938496</v>
          </cell>
          <cell r="P36">
            <v>56716.437898281802</v>
          </cell>
          <cell r="Q36">
            <v>26490.6075587655</v>
          </cell>
          <cell r="R36">
            <v>10896.323779685301</v>
          </cell>
          <cell r="S36">
            <v>24439.635399151699</v>
          </cell>
        </row>
        <row r="37">
          <cell r="A37">
            <v>20071</v>
          </cell>
          <cell r="B37">
            <v>5588.6481840669703</v>
          </cell>
          <cell r="C37">
            <v>58323.189871055802</v>
          </cell>
          <cell r="D37">
            <v>14631.512477630698</v>
          </cell>
          <cell r="E37">
            <v>6869.6065844089198</v>
          </cell>
          <cell r="F37">
            <v>12038.044213052499</v>
          </cell>
          <cell r="G37">
            <v>2694.58203503923</v>
          </cell>
          <cell r="H37">
            <v>3528.8403696307701</v>
          </cell>
          <cell r="I37">
            <v>15600.1740433788</v>
          </cell>
          <cell r="J37">
            <v>8565.07739177849</v>
          </cell>
          <cell r="K37">
            <v>32212.965682196602</v>
          </cell>
          <cell r="L37">
            <v>1879.0290771861899</v>
          </cell>
          <cell r="M37">
            <v>13016.4584626665</v>
          </cell>
          <cell r="N37">
            <v>97356.330574574487</v>
          </cell>
          <cell r="O37">
            <v>5192.4480924776399</v>
          </cell>
          <cell r="P37">
            <v>62045.8095094499</v>
          </cell>
          <cell r="Q37">
            <v>25334.340492123902</v>
          </cell>
          <cell r="R37">
            <v>9863.9677908291887</v>
          </cell>
          <cell r="S37">
            <v>23897.307699738099</v>
          </cell>
        </row>
        <row r="38">
          <cell r="A38">
            <v>20072</v>
          </cell>
          <cell r="B38">
            <v>5524.6240423046302</v>
          </cell>
          <cell r="C38">
            <v>63986.3917296281</v>
          </cell>
          <cell r="D38">
            <v>15717.674709779199</v>
          </cell>
          <cell r="E38">
            <v>6724.02366680469</v>
          </cell>
          <cell r="F38">
            <v>12426.150185914101</v>
          </cell>
          <cell r="G38">
            <v>3038.0251494243103</v>
          </cell>
          <cell r="H38">
            <v>3530.18927149814</v>
          </cell>
          <cell r="I38">
            <v>15697.551272176701</v>
          </cell>
          <cell r="J38">
            <v>9116.6263108867206</v>
          </cell>
          <cell r="K38">
            <v>34458.413677983706</v>
          </cell>
          <cell r="L38">
            <v>2132.68671496565</v>
          </cell>
          <cell r="M38">
            <v>13541.379896734199</v>
          </cell>
          <cell r="N38">
            <v>103335.074174343</v>
          </cell>
          <cell r="O38">
            <v>5308.2013898433506</v>
          </cell>
          <cell r="P38">
            <v>62245.923879564602</v>
          </cell>
          <cell r="Q38">
            <v>27400.372417780702</v>
          </cell>
          <cell r="R38">
            <v>10840.734059513201</v>
          </cell>
          <cell r="S38">
            <v>25551.214526639302</v>
          </cell>
        </row>
        <row r="39">
          <cell r="A39">
            <v>20073</v>
          </cell>
          <cell r="B39">
            <v>6338.8039159571699</v>
          </cell>
          <cell r="C39">
            <v>61435.818989164494</v>
          </cell>
          <cell r="D39">
            <v>15895.970448165199</v>
          </cell>
          <cell r="E39">
            <v>6531.9211034473401</v>
          </cell>
          <cell r="F39">
            <v>12637.707530227699</v>
          </cell>
          <cell r="G39">
            <v>4813.0020766627395</v>
          </cell>
          <cell r="H39">
            <v>3375.6403254849001</v>
          </cell>
          <cell r="I39">
            <v>15313.4911039939</v>
          </cell>
          <cell r="J39">
            <v>8655.7168097146096</v>
          </cell>
          <cell r="K39">
            <v>34911.037804755702</v>
          </cell>
          <cell r="L39">
            <v>2409.2864949053996</v>
          </cell>
          <cell r="M39">
            <v>11951.2937401771</v>
          </cell>
          <cell r="N39">
            <v>107515.350733974</v>
          </cell>
          <cell r="O39">
            <v>5571.6127941332907</v>
          </cell>
          <cell r="P39">
            <v>60401.672452042701</v>
          </cell>
          <cell r="Q39">
            <v>27432.486341038399</v>
          </cell>
          <cell r="R39">
            <v>12498.9200421841</v>
          </cell>
          <cell r="S39">
            <v>27482.0216826264</v>
          </cell>
        </row>
        <row r="40">
          <cell r="A40">
            <v>20074</v>
          </cell>
          <cell r="B40">
            <v>6851.4164744595</v>
          </cell>
          <cell r="C40">
            <v>66073.973816311991</v>
          </cell>
          <cell r="D40">
            <v>18067.837135043901</v>
          </cell>
          <cell r="E40">
            <v>7091.9646082461704</v>
          </cell>
          <cell r="F40">
            <v>13010.6095466402</v>
          </cell>
          <cell r="G40">
            <v>4501.9903753514</v>
          </cell>
          <cell r="H40">
            <v>3935.1912777924699</v>
          </cell>
          <cell r="I40">
            <v>16186.731848990999</v>
          </cell>
          <cell r="J40">
            <v>9526.1709921042893</v>
          </cell>
          <cell r="K40">
            <v>34584.153298588993</v>
          </cell>
          <cell r="L40">
            <v>3860.0426872211201</v>
          </cell>
          <cell r="M40">
            <v>12591.024496808001</v>
          </cell>
          <cell r="N40">
            <v>115551.886203292</v>
          </cell>
          <cell r="O40">
            <v>6426.2268678783794</v>
          </cell>
          <cell r="P40">
            <v>64174.272778607396</v>
          </cell>
          <cell r="Q40">
            <v>29263.277715159402</v>
          </cell>
          <cell r="R40">
            <v>15562.321641062999</v>
          </cell>
          <cell r="S40">
            <v>30763.358000244098</v>
          </cell>
        </row>
        <row r="41">
          <cell r="A41">
            <v>20081</v>
          </cell>
          <cell r="B41">
            <v>6936.4276777422101</v>
          </cell>
          <cell r="C41">
            <v>65029.346802082495</v>
          </cell>
          <cell r="D41">
            <v>17953.447621951698</v>
          </cell>
          <cell r="E41">
            <v>7141.3688970169696</v>
          </cell>
          <cell r="F41">
            <v>13519.057536225901</v>
          </cell>
          <cell r="G41">
            <v>3762.6818518195901</v>
          </cell>
          <cell r="H41">
            <v>3924.5085023245902</v>
          </cell>
          <cell r="I41">
            <v>16559.874351390499</v>
          </cell>
          <cell r="J41">
            <v>9369.42396403987</v>
          </cell>
          <cell r="K41">
            <v>35819.854341121594</v>
          </cell>
          <cell r="L41">
            <v>2552.55511057278</v>
          </cell>
          <cell r="M41">
            <v>14421.0973451719</v>
          </cell>
          <cell r="N41">
            <v>122819.991152362</v>
          </cell>
          <cell r="O41">
            <v>6133.4086642765797</v>
          </cell>
          <cell r="P41">
            <v>69315.476301768605</v>
          </cell>
          <cell r="Q41">
            <v>29429.3575108287</v>
          </cell>
          <cell r="R41">
            <v>13706.024982148199</v>
          </cell>
          <cell r="S41">
            <v>31453.6101094191</v>
          </cell>
        </row>
        <row r="42">
          <cell r="A42">
            <v>20082</v>
          </cell>
          <cell r="B42">
            <v>7908.0877163846899</v>
          </cell>
          <cell r="C42">
            <v>71896.511965949598</v>
          </cell>
          <cell r="D42">
            <v>18579.1501465929</v>
          </cell>
          <cell r="E42">
            <v>7936.7243696701607</v>
          </cell>
          <cell r="F42">
            <v>14736.333585853501</v>
          </cell>
          <cell r="G42">
            <v>4423.2397414283796</v>
          </cell>
          <cell r="H42">
            <v>4531.4585916231399</v>
          </cell>
          <cell r="I42">
            <v>17778.097860606202</v>
          </cell>
          <cell r="J42">
            <v>10156.103444862101</v>
          </cell>
          <cell r="K42">
            <v>38273.857478259801</v>
          </cell>
          <cell r="L42">
            <v>2754.12603328161</v>
          </cell>
          <cell r="M42">
            <v>15205.0218426868</v>
          </cell>
          <cell r="N42">
            <v>131159.45802531901</v>
          </cell>
          <cell r="O42">
            <v>6639.6842485525704</v>
          </cell>
          <cell r="P42">
            <v>73832.0410166152</v>
          </cell>
          <cell r="Q42">
            <v>31612.167096045501</v>
          </cell>
          <cell r="R42">
            <v>15235.3570995765</v>
          </cell>
          <cell r="S42">
            <v>35862.747202059996</v>
          </cell>
        </row>
        <row r="43">
          <cell r="A43">
            <v>20083</v>
          </cell>
          <cell r="B43">
            <v>9605.5138998600905</v>
          </cell>
          <cell r="C43">
            <v>66986.010902274502</v>
          </cell>
          <cell r="D43">
            <v>18133.944787717497</v>
          </cell>
          <cell r="E43">
            <v>7354.77996846921</v>
          </cell>
          <cell r="F43">
            <v>13910.1310652217</v>
          </cell>
          <cell r="G43">
            <v>5776.0930179664801</v>
          </cell>
          <cell r="H43">
            <v>3828.8302687687401</v>
          </cell>
          <cell r="I43">
            <v>17538.128593251702</v>
          </cell>
          <cell r="J43">
            <v>9632.8363833063595</v>
          </cell>
          <cell r="K43">
            <v>40466.067697794293</v>
          </cell>
          <cell r="L43">
            <v>3147.1456607299601</v>
          </cell>
          <cell r="M43">
            <v>13460.2177364831</v>
          </cell>
          <cell r="N43">
            <v>132867.456315597</v>
          </cell>
          <cell r="O43">
            <v>6876.5743099893198</v>
          </cell>
          <cell r="P43">
            <v>69829.34445186051</v>
          </cell>
          <cell r="Q43">
            <v>29843.4075776594</v>
          </cell>
          <cell r="R43">
            <v>17476.236781403899</v>
          </cell>
          <cell r="S43">
            <v>38290.959285086799</v>
          </cell>
        </row>
        <row r="44">
          <cell r="A44">
            <v>20084</v>
          </cell>
          <cell r="B44">
            <v>7984.7654104549802</v>
          </cell>
          <cell r="C44">
            <v>58369.805023015797</v>
          </cell>
          <cell r="D44">
            <v>16679.955376639602</v>
          </cell>
          <cell r="E44">
            <v>7247.7038473627008</v>
          </cell>
          <cell r="F44">
            <v>13155.033123455099</v>
          </cell>
          <cell r="G44">
            <v>3882.3582426330299</v>
          </cell>
          <cell r="H44">
            <v>3469.5576076080797</v>
          </cell>
          <cell r="I44">
            <v>15253.6098944272</v>
          </cell>
          <cell r="J44">
            <v>7581.8393020416006</v>
          </cell>
          <cell r="K44">
            <v>37050.314415970803</v>
          </cell>
          <cell r="L44">
            <v>4122.3761933219103</v>
          </cell>
          <cell r="M44">
            <v>11780.9147410475</v>
          </cell>
          <cell r="N44">
            <v>114361.613219333</v>
          </cell>
          <cell r="O44">
            <v>5870.0156819596205</v>
          </cell>
          <cell r="P44">
            <v>64159.775978631107</v>
          </cell>
          <cell r="Q44">
            <v>23404.571183432203</v>
          </cell>
          <cell r="R44">
            <v>18974.733258390999</v>
          </cell>
          <cell r="S44">
            <v>32566.277398361599</v>
          </cell>
        </row>
        <row r="45">
          <cell r="A45">
            <v>20091</v>
          </cell>
          <cell r="B45">
            <v>5925.4499330029294</v>
          </cell>
          <cell r="C45">
            <v>47330.659093733499</v>
          </cell>
          <cell r="D45">
            <v>14585.773948707299</v>
          </cell>
          <cell r="E45">
            <v>7082.3117507622101</v>
          </cell>
          <cell r="F45">
            <v>11275.970958584801</v>
          </cell>
          <cell r="G45">
            <v>3319.42743827501</v>
          </cell>
          <cell r="H45">
            <v>2982.4819086870698</v>
          </cell>
          <cell r="I45">
            <v>13254.904480285801</v>
          </cell>
          <cell r="J45">
            <v>5891.88553144055</v>
          </cell>
          <cell r="K45">
            <v>29122.783021048101</v>
          </cell>
          <cell r="L45">
            <v>2775.4546043773698</v>
          </cell>
          <cell r="M45">
            <v>11904.639307799102</v>
          </cell>
          <cell r="N45">
            <v>94132.061299829598</v>
          </cell>
          <cell r="O45">
            <v>4756.5225375378996</v>
          </cell>
          <cell r="P45">
            <v>57427.437910987996</v>
          </cell>
          <cell r="Q45">
            <v>19340.432634238099</v>
          </cell>
          <cell r="R45">
            <v>13345.0967576815</v>
          </cell>
          <cell r="S45">
            <v>25764.444336281202</v>
          </cell>
        </row>
        <row r="46">
          <cell r="A46">
            <v>20092</v>
          </cell>
          <cell r="B46">
            <v>5944.4727089748003</v>
          </cell>
          <cell r="C46">
            <v>49268.379212603599</v>
          </cell>
          <cell r="D46">
            <v>16186.083577735701</v>
          </cell>
          <cell r="E46">
            <v>6936.1639023163498</v>
          </cell>
          <cell r="F46">
            <v>10210.854535184</v>
          </cell>
          <cell r="G46">
            <v>4161.5598333668295</v>
          </cell>
          <cell r="H46">
            <v>3183.2326600400202</v>
          </cell>
          <cell r="I46">
            <v>12328.4137113533</v>
          </cell>
          <cell r="J46">
            <v>7176.8950600349399</v>
          </cell>
          <cell r="K46">
            <v>29588.145351968702</v>
          </cell>
          <cell r="L46">
            <v>2588.6622800227601</v>
          </cell>
          <cell r="M46">
            <v>11590.291253121099</v>
          </cell>
          <cell r="N46">
            <v>96070.497989617797</v>
          </cell>
          <cell r="O46">
            <v>4814.2323800766499</v>
          </cell>
          <cell r="P46">
            <v>55663.796461797996</v>
          </cell>
          <cell r="Q46">
            <v>21887.356572565601</v>
          </cell>
          <cell r="R46">
            <v>11730.638138881101</v>
          </cell>
          <cell r="S46">
            <v>25864.195223691502</v>
          </cell>
        </row>
        <row r="47">
          <cell r="A47">
            <v>20093</v>
          </cell>
          <cell r="B47">
            <v>6884.2475153802898</v>
          </cell>
          <cell r="C47">
            <v>52679.339058390506</v>
          </cell>
          <cell r="D47">
            <v>16848.5354819983</v>
          </cell>
          <cell r="E47">
            <v>5945.7808976281003</v>
          </cell>
          <cell r="F47">
            <v>10541.1011868358</v>
          </cell>
          <cell r="G47">
            <v>5001.6223530407397</v>
          </cell>
          <cell r="H47">
            <v>2967.4728765397199</v>
          </cell>
          <cell r="I47">
            <v>12979.404268705401</v>
          </cell>
          <cell r="J47">
            <v>7920.3645483520204</v>
          </cell>
          <cell r="K47">
            <v>33878.429815855903</v>
          </cell>
          <cell r="L47">
            <v>2785.74406074425</v>
          </cell>
          <cell r="M47">
            <v>11384.763279599099</v>
          </cell>
          <cell r="N47">
            <v>97683.648100213104</v>
          </cell>
          <cell r="O47">
            <v>4964.2003682995</v>
          </cell>
          <cell r="P47">
            <v>52993.6267064528</v>
          </cell>
          <cell r="Q47">
            <v>24804.493094466998</v>
          </cell>
          <cell r="R47">
            <v>11488.5491802376</v>
          </cell>
          <cell r="S47">
            <v>27319.777178861303</v>
          </cell>
        </row>
        <row r="48">
          <cell r="A48">
            <v>20094</v>
          </cell>
          <cell r="B48">
            <v>7343.0465596239992</v>
          </cell>
          <cell r="C48">
            <v>56178.533156905403</v>
          </cell>
          <cell r="D48">
            <v>23015.563224352201</v>
          </cell>
          <cell r="E48">
            <v>7024.5151168763396</v>
          </cell>
          <cell r="F48">
            <v>11921.3376099006</v>
          </cell>
          <cell r="G48">
            <v>3997.55543249122</v>
          </cell>
          <cell r="H48">
            <v>3292.3859514764299</v>
          </cell>
          <cell r="I48">
            <v>14380.216333076</v>
          </cell>
          <cell r="J48">
            <v>8706.2844930403808</v>
          </cell>
          <cell r="K48">
            <v>36624.4956996123</v>
          </cell>
          <cell r="L48">
            <v>2953.5816900935797</v>
          </cell>
          <cell r="M48">
            <v>12003.940284945998</v>
          </cell>
          <cell r="N48">
            <v>110571.716143614</v>
          </cell>
          <cell r="O48">
            <v>5526.2220162591893</v>
          </cell>
          <cell r="P48">
            <v>59197.4221018967</v>
          </cell>
          <cell r="Q48">
            <v>27655.6908976825</v>
          </cell>
          <cell r="R48">
            <v>13837.497103698701</v>
          </cell>
          <cell r="S48">
            <v>31215.5284053367</v>
          </cell>
        </row>
        <row r="49">
          <cell r="A49">
            <v>20101</v>
          </cell>
          <cell r="B49">
            <v>7693.3276929514595</v>
          </cell>
          <cell r="C49">
            <v>58216.693980493597</v>
          </cell>
          <cell r="D49">
            <v>21329.980922733899</v>
          </cell>
          <cell r="E49">
            <v>6478.8134494680207</v>
          </cell>
          <cell r="F49">
            <v>11640.441057182399</v>
          </cell>
          <cell r="G49">
            <v>4006.6407878056402</v>
          </cell>
          <cell r="H49">
            <v>3325.0610172006504</v>
          </cell>
          <cell r="I49">
            <v>14853.579491573701</v>
          </cell>
          <cell r="J49">
            <v>9550.4608457922895</v>
          </cell>
          <cell r="K49">
            <v>37462.339762857104</v>
          </cell>
          <cell r="L49">
            <v>2734.4905794977103</v>
          </cell>
          <cell r="M49">
            <v>12677.182266897</v>
          </cell>
          <cell r="N49">
            <v>109964.670353473</v>
          </cell>
          <cell r="O49">
            <v>5774.58198594232</v>
          </cell>
          <cell r="P49">
            <v>58108.159562714107</v>
          </cell>
          <cell r="Q49">
            <v>28889.970367969101</v>
          </cell>
          <cell r="R49">
            <v>12665.4892614207</v>
          </cell>
          <cell r="S49">
            <v>31928.111308525698</v>
          </cell>
        </row>
        <row r="50">
          <cell r="A50">
            <v>20102</v>
          </cell>
          <cell r="B50">
            <v>8681.5878118203509</v>
          </cell>
          <cell r="C50">
            <v>64879.742530399402</v>
          </cell>
          <cell r="D50">
            <v>20349.978555341597</v>
          </cell>
          <cell r="E50">
            <v>6629.2150093412201</v>
          </cell>
          <cell r="F50">
            <v>11692.9086923006</v>
          </cell>
          <cell r="G50">
            <v>5239.8682340850901</v>
          </cell>
          <cell r="H50">
            <v>3709.3230695949301</v>
          </cell>
          <cell r="I50">
            <v>14893.140109542699</v>
          </cell>
          <cell r="J50">
            <v>10027.213107101401</v>
          </cell>
          <cell r="K50">
            <v>40437.957357176696</v>
          </cell>
          <cell r="L50">
            <v>2873.68314931335</v>
          </cell>
          <cell r="M50">
            <v>12024.1205561772</v>
          </cell>
          <cell r="N50">
            <v>116535.965723157</v>
          </cell>
          <cell r="O50">
            <v>6241.5322742619692</v>
          </cell>
          <cell r="P50">
            <v>59564.025246167199</v>
          </cell>
          <cell r="Q50">
            <v>30127.271310301603</v>
          </cell>
          <cell r="R50">
            <v>13810.572509449199</v>
          </cell>
          <cell r="S50">
            <v>34762.974347916897</v>
          </cell>
        </row>
        <row r="51">
          <cell r="A51">
            <v>20103</v>
          </cell>
          <cell r="B51">
            <v>9747.78497214454</v>
          </cell>
          <cell r="C51">
            <v>62942.215494072101</v>
          </cell>
          <cell r="D51">
            <v>21945.718623415101</v>
          </cell>
          <cell r="E51">
            <v>6441.78666964074</v>
          </cell>
          <cell r="F51">
            <v>12037.775867939101</v>
          </cell>
          <cell r="G51">
            <v>5015.3859988427002</v>
          </cell>
          <cell r="H51">
            <v>3516.5686493123399</v>
          </cell>
          <cell r="I51">
            <v>15349.986039421499</v>
          </cell>
          <cell r="J51">
            <v>9853.6321377727108</v>
          </cell>
          <cell r="K51">
            <v>41372.391804764899</v>
          </cell>
          <cell r="L51">
            <v>2831.8601739526403</v>
          </cell>
          <cell r="M51">
            <v>12005.8809975271</v>
          </cell>
          <cell r="N51">
            <v>118384.33323012601</v>
          </cell>
          <cell r="O51">
            <v>5843.9428975795799</v>
          </cell>
          <cell r="P51">
            <v>59210.393211647301</v>
          </cell>
          <cell r="Q51">
            <v>31318.5001488173</v>
          </cell>
          <cell r="R51">
            <v>13376.6782401852</v>
          </cell>
          <cell r="S51">
            <v>35047.7850224129</v>
          </cell>
        </row>
        <row r="52">
          <cell r="A52">
            <v>20104</v>
          </cell>
          <cell r="B52">
            <v>9222.5855996055798</v>
          </cell>
          <cell r="C52">
            <v>64244.109846428197</v>
          </cell>
          <cell r="D52">
            <v>29433.099355955001</v>
          </cell>
          <cell r="E52">
            <v>7809.6032972294506</v>
          </cell>
          <cell r="F52">
            <v>13148.918870912901</v>
          </cell>
          <cell r="G52">
            <v>5070.98315146801</v>
          </cell>
          <cell r="H52">
            <v>3845.1229394391798</v>
          </cell>
          <cell r="I52">
            <v>16346.9915117042</v>
          </cell>
          <cell r="J52">
            <v>10334.983423367999</v>
          </cell>
          <cell r="K52">
            <v>44450.706969369698</v>
          </cell>
          <cell r="L52">
            <v>3020.0998883276402</v>
          </cell>
          <cell r="M52">
            <v>12514.572268616699</v>
          </cell>
          <cell r="N52">
            <v>131477.297773575</v>
          </cell>
          <cell r="O52">
            <v>6408.4361161507795</v>
          </cell>
          <cell r="P52">
            <v>65911.999448455404</v>
          </cell>
          <cell r="Q52">
            <v>32795.875573674901</v>
          </cell>
          <cell r="R52">
            <v>14548.185916795401</v>
          </cell>
          <cell r="S52">
            <v>37601.988807359005</v>
          </cell>
        </row>
        <row r="53">
          <cell r="A53">
            <v>20111</v>
          </cell>
          <cell r="B53">
            <v>9660.9849324033403</v>
          </cell>
          <cell r="C53">
            <v>67193.558555890893</v>
          </cell>
          <cell r="D53">
            <v>26227.224378244999</v>
          </cell>
          <cell r="E53">
            <v>7083.1894848562206</v>
          </cell>
          <cell r="F53">
            <v>12045.1572078955</v>
          </cell>
          <cell r="G53">
            <v>4561.1192699264093</v>
          </cell>
          <cell r="H53">
            <v>3965.92496011207</v>
          </cell>
          <cell r="I53">
            <v>16507.2199745658</v>
          </cell>
          <cell r="J53">
            <v>10582.863520253301</v>
          </cell>
          <cell r="K53">
            <v>46186.917918182902</v>
          </cell>
          <cell r="L53">
            <v>3175.31499765633</v>
          </cell>
          <cell r="M53">
            <v>13452.0662079135</v>
          </cell>
          <cell r="N53">
            <v>135132.96044185001</v>
          </cell>
          <cell r="O53">
            <v>7209.3387366349298</v>
          </cell>
          <cell r="P53">
            <v>65616.071351847102</v>
          </cell>
          <cell r="Q53">
            <v>33457.361072953499</v>
          </cell>
          <cell r="R53">
            <v>14301.280913368098</v>
          </cell>
          <cell r="S53">
            <v>38970.452954384396</v>
          </cell>
        </row>
        <row r="54">
          <cell r="A54">
            <v>20112</v>
          </cell>
          <cell r="B54">
            <v>10611.641476717899</v>
          </cell>
          <cell r="C54">
            <v>73004.557966475302</v>
          </cell>
          <cell r="D54">
            <v>24048.692864981898</v>
          </cell>
          <cell r="E54">
            <v>7545.41392169746</v>
          </cell>
          <cell r="F54">
            <v>12764.2017726698</v>
          </cell>
          <cell r="G54">
            <v>6025.6882456548901</v>
          </cell>
          <cell r="H54">
            <v>4477.0056735285698</v>
          </cell>
          <cell r="I54">
            <v>16667.195019556802</v>
          </cell>
          <cell r="J54">
            <v>11913.790167998801</v>
          </cell>
          <cell r="K54">
            <v>49725.968204158897</v>
          </cell>
          <cell r="L54">
            <v>3388.2246214356096</v>
          </cell>
          <cell r="M54">
            <v>15037.733033325001</v>
          </cell>
          <cell r="N54">
            <v>142137.69054452301</v>
          </cell>
          <cell r="O54">
            <v>7912.5855986102397</v>
          </cell>
          <cell r="P54">
            <v>70789.334249699095</v>
          </cell>
          <cell r="Q54">
            <v>35474.894511878505</v>
          </cell>
          <cell r="R54">
            <v>16071.126964535801</v>
          </cell>
          <cell r="S54">
            <v>42344.518460431202</v>
          </cell>
        </row>
        <row r="55">
          <cell r="A55">
            <v>20113</v>
          </cell>
          <cell r="B55">
            <v>11717.482105229099</v>
          </cell>
          <cell r="C55">
            <v>71550.920369761705</v>
          </cell>
          <cell r="D55">
            <v>25310.976396288399</v>
          </cell>
          <cell r="E55">
            <v>6830.6917280878097</v>
          </cell>
          <cell r="F55">
            <v>12047.783352272101</v>
          </cell>
          <cell r="G55">
            <v>5417.4876472327496</v>
          </cell>
          <cell r="H55">
            <v>3842.06242915244</v>
          </cell>
          <cell r="I55">
            <v>16583.317425323101</v>
          </cell>
          <cell r="J55">
            <v>11353.351105671301</v>
          </cell>
          <cell r="K55">
            <v>50985.113693468498</v>
          </cell>
          <cell r="L55">
            <v>3323.5326672511901</v>
          </cell>
          <cell r="M55">
            <v>14757.092796025101</v>
          </cell>
          <cell r="N55">
            <v>144931.637945125</v>
          </cell>
          <cell r="O55">
            <v>7581.7535260069799</v>
          </cell>
          <cell r="P55">
            <v>68147.049815924503</v>
          </cell>
          <cell r="Q55">
            <v>36708.0848357348</v>
          </cell>
          <cell r="R55">
            <v>16446.588441763201</v>
          </cell>
          <cell r="S55">
            <v>43996.3423907498</v>
          </cell>
        </row>
        <row r="56">
          <cell r="A56">
            <v>20114</v>
          </cell>
          <cell r="B56">
            <v>10905.2464596674</v>
          </cell>
          <cell r="C56">
            <v>70929.284538825799</v>
          </cell>
          <cell r="D56">
            <v>29858.453688890302</v>
          </cell>
          <cell r="E56">
            <v>6960.7679653044597</v>
          </cell>
          <cell r="F56">
            <v>12901.1120938146</v>
          </cell>
          <cell r="G56">
            <v>5651.8652072763398</v>
          </cell>
          <cell r="H56">
            <v>3991.0618412941699</v>
          </cell>
          <cell r="I56">
            <v>17492.974041809801</v>
          </cell>
          <cell r="J56">
            <v>11369.089647790001</v>
          </cell>
          <cell r="K56">
            <v>51724.104249675496</v>
          </cell>
          <cell r="L56">
            <v>4208.9569247848203</v>
          </cell>
          <cell r="M56">
            <v>14102.9521012686</v>
          </cell>
          <cell r="N56">
            <v>147370.30336598199</v>
          </cell>
          <cell r="O56">
            <v>7648.8756792344402</v>
          </cell>
          <cell r="P56">
            <v>69159.256243014897</v>
          </cell>
          <cell r="Q56">
            <v>35755.464671818198</v>
          </cell>
          <cell r="R56">
            <v>18406.3408016168</v>
          </cell>
          <cell r="S56">
            <v>44614.111343076795</v>
          </cell>
        </row>
        <row r="57">
          <cell r="A57">
            <v>20121</v>
          </cell>
          <cell r="B57">
            <v>10168.591273100799</v>
          </cell>
          <cell r="C57">
            <v>72379.063748291199</v>
          </cell>
          <cell r="D57">
            <v>27258.981614519598</v>
          </cell>
          <cell r="E57">
            <v>7650.5413145988505</v>
          </cell>
          <cell r="F57">
            <v>12583.701873325199</v>
          </cell>
          <cell r="G57">
            <v>4676.9379448590498</v>
          </cell>
          <cell r="H57">
            <v>4386.3069085081997</v>
          </cell>
          <cell r="I57">
            <v>17637.9342945883</v>
          </cell>
          <cell r="J57">
            <v>11940.850864280199</v>
          </cell>
          <cell r="K57">
            <v>53067.723073025496</v>
          </cell>
          <cell r="L57">
            <v>4521.9077415252596</v>
          </cell>
          <cell r="M57">
            <v>15496.1541563555</v>
          </cell>
          <cell r="N57">
            <v>144001.207670298</v>
          </cell>
          <cell r="O57">
            <v>7726.7548081793402</v>
          </cell>
          <cell r="P57">
            <v>69804.875427282299</v>
          </cell>
          <cell r="Q57">
            <v>35303.322211317201</v>
          </cell>
          <cell r="R57">
            <v>18155.287646366502</v>
          </cell>
          <cell r="S57">
            <v>43146.695062780796</v>
          </cell>
        </row>
        <row r="58">
          <cell r="A58">
            <v>20122</v>
          </cell>
          <cell r="B58">
            <v>10662.839993899001</v>
          </cell>
          <cell r="C58">
            <v>76635.951066005102</v>
          </cell>
          <cell r="D58">
            <v>26218.507259579401</v>
          </cell>
          <cell r="E58">
            <v>8280.0151691587489</v>
          </cell>
          <cell r="F58">
            <v>12794.423325452</v>
          </cell>
          <cell r="G58">
            <v>5358.0376955548199</v>
          </cell>
          <cell r="H58">
            <v>4360.3831827720096</v>
          </cell>
          <cell r="I58">
            <v>17822.180351032999</v>
          </cell>
          <cell r="J58">
            <v>11293.191223996901</v>
          </cell>
          <cell r="K58">
            <v>53255.185040495904</v>
          </cell>
          <cell r="L58">
            <v>4310.1688970093201</v>
          </cell>
          <cell r="M58">
            <v>13993.2027066632</v>
          </cell>
          <cell r="N58">
            <v>150257.54170720401</v>
          </cell>
          <cell r="O58">
            <v>7596.9865604122297</v>
          </cell>
          <cell r="P58">
            <v>69579.308823655389</v>
          </cell>
          <cell r="Q58">
            <v>36203.523338030602</v>
          </cell>
          <cell r="R58">
            <v>19630.0394082774</v>
          </cell>
          <cell r="S58">
            <v>46117.984105894502</v>
          </cell>
        </row>
        <row r="59">
          <cell r="A59">
            <v>20123</v>
          </cell>
          <cell r="B59">
            <v>11185.415622245198</v>
          </cell>
          <cell r="C59">
            <v>72083.053569607</v>
          </cell>
          <cell r="D59">
            <v>26277.794667377202</v>
          </cell>
          <cell r="E59">
            <v>7652.8553747469905</v>
          </cell>
          <cell r="F59">
            <v>11959.1491077833</v>
          </cell>
          <cell r="G59">
            <v>6130.2990809940793</v>
          </cell>
          <cell r="H59">
            <v>3793.3545518247702</v>
          </cell>
          <cell r="I59">
            <v>18275.751779706297</v>
          </cell>
          <cell r="J59">
            <v>10696.1716905883</v>
          </cell>
          <cell r="K59">
            <v>54373.063110433402</v>
          </cell>
          <cell r="L59">
            <v>4199.141851032</v>
          </cell>
          <cell r="M59">
            <v>13548.8322273583</v>
          </cell>
          <cell r="N59">
            <v>142387.63741013</v>
          </cell>
          <cell r="O59">
            <v>7117.2927386499596</v>
          </cell>
          <cell r="P59">
            <v>64417.626973838895</v>
          </cell>
          <cell r="Q59">
            <v>32360.173612511699</v>
          </cell>
          <cell r="R59">
            <v>20268.049328527999</v>
          </cell>
          <cell r="S59">
            <v>45895.6969547587</v>
          </cell>
        </row>
        <row r="60">
          <cell r="A60">
            <v>20124</v>
          </cell>
          <cell r="B60">
            <v>11560.136413906401</v>
          </cell>
          <cell r="C60">
            <v>72991.841864458213</v>
          </cell>
          <cell r="D60">
            <v>32033.793729302502</v>
          </cell>
          <cell r="E60">
            <v>7673.7753012474495</v>
          </cell>
          <cell r="F60">
            <v>11928.671383669202</v>
          </cell>
          <cell r="G60">
            <v>6110.4243929261402</v>
          </cell>
          <cell r="H60">
            <v>3691.0511827465102</v>
          </cell>
          <cell r="I60">
            <v>17744.245150888601</v>
          </cell>
          <cell r="J60">
            <v>10406.7161653892</v>
          </cell>
          <cell r="K60">
            <v>55730.182285449897</v>
          </cell>
          <cell r="L60">
            <v>4957.5945083889001</v>
          </cell>
          <cell r="M60">
            <v>12974.1720282434</v>
          </cell>
          <cell r="N60">
            <v>150312.828787006</v>
          </cell>
          <cell r="O60">
            <v>7443.2067033473504</v>
          </cell>
          <cell r="P60">
            <v>65595.290395343109</v>
          </cell>
          <cell r="Q60">
            <v>35429.472501264398</v>
          </cell>
          <cell r="R60">
            <v>22711.8507837744</v>
          </cell>
          <cell r="S60">
            <v>48543.530156116205</v>
          </cell>
        </row>
        <row r="61">
          <cell r="A61">
            <v>20131</v>
          </cell>
          <cell r="B61">
            <v>10374.309159832899</v>
          </cell>
          <cell r="C61">
            <v>73072.290073974393</v>
          </cell>
          <cell r="D61">
            <v>28287.929552547601</v>
          </cell>
          <cell r="E61">
            <v>7394.9011107023798</v>
          </cell>
          <cell r="F61">
            <v>12161.2609732362</v>
          </cell>
          <cell r="G61">
            <v>5175.6713639474201</v>
          </cell>
          <cell r="H61">
            <v>4068.88776898175</v>
          </cell>
          <cell r="I61">
            <v>16049.9190141954</v>
          </cell>
          <cell r="J61">
            <v>10879.725003460899</v>
          </cell>
          <cell r="K61">
            <v>53827.174339719</v>
          </cell>
          <cell r="L61">
            <v>4732.5007072491098</v>
          </cell>
          <cell r="M61">
            <v>12603.472990710599</v>
          </cell>
          <cell r="N61">
            <v>148295.78827269399</v>
          </cell>
          <cell r="O61">
            <v>7423.8063197953797</v>
          </cell>
          <cell r="P61">
            <v>64307.744990771796</v>
          </cell>
          <cell r="Q61">
            <v>35638.900560897106</v>
          </cell>
          <cell r="R61">
            <v>22332.034087655702</v>
          </cell>
          <cell r="S61">
            <v>45374.591307134695</v>
          </cell>
        </row>
        <row r="62">
          <cell r="A62">
            <v>20132</v>
          </cell>
          <cell r="B62">
            <v>10593.3968468163</v>
          </cell>
          <cell r="C62">
            <v>78695.568719282004</v>
          </cell>
          <cell r="D62">
            <v>27186.601033963401</v>
          </cell>
          <cell r="E62">
            <v>7994.3544893213193</v>
          </cell>
          <cell r="F62">
            <v>11804.843581359301</v>
          </cell>
          <cell r="G62">
            <v>5995.0187614505503</v>
          </cell>
          <cell r="H62">
            <v>4509.50041010517</v>
          </cell>
          <cell r="I62">
            <v>16799.304049711001</v>
          </cell>
          <cell r="J62">
            <v>10333.480456933799</v>
          </cell>
          <cell r="K62">
            <v>57165.022804255401</v>
          </cell>
          <cell r="L62">
            <v>4966.3197894533196</v>
          </cell>
          <cell r="M62">
            <v>12364.004150856101</v>
          </cell>
          <cell r="N62">
            <v>151563.75310879</v>
          </cell>
          <cell r="O62">
            <v>7145.56215949121</v>
          </cell>
          <cell r="P62">
            <v>67133.040479123403</v>
          </cell>
          <cell r="Q62">
            <v>35087.932015050697</v>
          </cell>
          <cell r="R62">
            <v>20863.104617419602</v>
          </cell>
          <cell r="S62">
            <v>44833.4621363396</v>
          </cell>
        </row>
        <row r="63">
          <cell r="A63">
            <v>20133</v>
          </cell>
          <cell r="B63">
            <v>12338.006946587098</v>
          </cell>
          <cell r="C63">
            <v>74373.042503996709</v>
          </cell>
          <cell r="D63">
            <v>27885.512785023202</v>
          </cell>
          <cell r="E63">
            <v>8110.5676896969007</v>
          </cell>
          <cell r="F63">
            <v>11600.381613749099</v>
          </cell>
          <cell r="G63">
            <v>5642.8801630353</v>
          </cell>
          <cell r="H63">
            <v>4295.3157342687</v>
          </cell>
          <cell r="I63">
            <v>16699.364120832601</v>
          </cell>
          <cell r="J63">
            <v>10440.105815020501</v>
          </cell>
          <cell r="K63">
            <v>56989.171785888197</v>
          </cell>
          <cell r="L63">
            <v>4084.1460518440799</v>
          </cell>
          <cell r="M63">
            <v>11621.7724279049</v>
          </cell>
          <cell r="N63">
            <v>148083.273100961</v>
          </cell>
          <cell r="O63">
            <v>7522.84212193855</v>
          </cell>
          <cell r="P63">
            <v>66445.624673942701</v>
          </cell>
          <cell r="Q63">
            <v>35545.316359335295</v>
          </cell>
          <cell r="R63">
            <v>19300.313838414299</v>
          </cell>
          <cell r="S63">
            <v>48119.110776271897</v>
          </cell>
        </row>
        <row r="64">
          <cell r="A64">
            <v>20134</v>
          </cell>
          <cell r="B64">
            <v>10766.700619322701</v>
          </cell>
          <cell r="C64">
            <v>76907.152937417603</v>
          </cell>
          <cell r="D64">
            <v>39478.058898181902</v>
          </cell>
          <cell r="E64">
            <v>8589.3215237887489</v>
          </cell>
          <cell r="F64">
            <v>12155.980610747101</v>
          </cell>
          <cell r="G64">
            <v>5411.3269315567795</v>
          </cell>
          <cell r="H64">
            <v>4022.4037849810802</v>
          </cell>
          <cell r="I64">
            <v>16962.927768159101</v>
          </cell>
          <cell r="J64">
            <v>11850.653160187499</v>
          </cell>
          <cell r="K64">
            <v>58778.3242632896</v>
          </cell>
          <cell r="L64">
            <v>4987.3976788539694</v>
          </cell>
          <cell r="M64">
            <v>11811.135828538201</v>
          </cell>
          <cell r="N64">
            <v>152003.96592637399</v>
          </cell>
          <cell r="O64">
            <v>7561.4220528246096</v>
          </cell>
          <cell r="P64">
            <v>67767.565184034494</v>
          </cell>
          <cell r="Q64">
            <v>37316.1092968761</v>
          </cell>
          <cell r="R64">
            <v>20597.5777655811</v>
          </cell>
          <cell r="S64">
            <v>46767.042236869602</v>
          </cell>
        </row>
        <row r="65">
          <cell r="A65">
            <v>20141</v>
          </cell>
          <cell r="B65">
            <v>10734.4752781967</v>
          </cell>
          <cell r="C65">
            <v>73350.4007833371</v>
          </cell>
          <cell r="D65">
            <v>31269.925220926998</v>
          </cell>
          <cell r="E65">
            <v>7582.0363886163104</v>
          </cell>
          <cell r="F65">
            <v>12954.076923408002</v>
          </cell>
          <cell r="G65">
            <v>4743.3188528951705</v>
          </cell>
          <cell r="H65">
            <v>4469.2336704641402</v>
          </cell>
          <cell r="I65">
            <v>17168.982102271701</v>
          </cell>
          <cell r="J65">
            <v>11744.0806506545</v>
          </cell>
          <cell r="K65">
            <v>57474.215355706401</v>
          </cell>
          <cell r="L65">
            <v>4042.3078192234302</v>
          </cell>
          <cell r="M65">
            <v>12180.322769120899</v>
          </cell>
          <cell r="N65">
            <v>148273.83966962798</v>
          </cell>
          <cell r="O65">
            <v>7900.3518658182402</v>
          </cell>
          <cell r="P65">
            <v>67774.338867735292</v>
          </cell>
          <cell r="Q65">
            <v>37144.261787898802</v>
          </cell>
          <cell r="R65">
            <v>17975.266819383498</v>
          </cell>
          <cell r="S65">
            <v>44843.9337248023</v>
          </cell>
        </row>
        <row r="66">
          <cell r="A66">
            <v>20142</v>
          </cell>
          <cell r="B66">
            <v>10536.650720460899</v>
          </cell>
          <cell r="C66">
            <v>81835.690643071794</v>
          </cell>
          <cell r="D66">
            <v>27896.236161744098</v>
          </cell>
          <cell r="E66">
            <v>8508.7047967926701</v>
          </cell>
          <cell r="F66">
            <v>12638.041372591901</v>
          </cell>
          <cell r="G66">
            <v>5107.7766831528597</v>
          </cell>
          <cell r="H66">
            <v>4371.6665885904104</v>
          </cell>
          <cell r="I66">
            <v>16660.055213348402</v>
          </cell>
          <cell r="J66">
            <v>11784.716420753799</v>
          </cell>
          <cell r="K66">
            <v>61056.2914327334</v>
          </cell>
          <cell r="L66">
            <v>4776.0424931784801</v>
          </cell>
          <cell r="M66">
            <v>14058.736654881901</v>
          </cell>
          <cell r="N66">
            <v>155005.09053725601</v>
          </cell>
          <cell r="O66">
            <v>8041.5707645077</v>
          </cell>
          <cell r="P66">
            <v>73060.856617009005</v>
          </cell>
          <cell r="Q66">
            <v>36424.956183713301</v>
          </cell>
          <cell r="R66">
            <v>20924.937141465001</v>
          </cell>
          <cell r="S66">
            <v>46554.5232720231</v>
          </cell>
        </row>
        <row r="67">
          <cell r="A67">
            <v>20143</v>
          </cell>
          <cell r="B67">
            <v>10913.365378264602</v>
          </cell>
          <cell r="C67">
            <v>79550.109039423405</v>
          </cell>
          <cell r="D67">
            <v>28552.439808526797</v>
          </cell>
          <cell r="E67">
            <v>7729.2168561270601</v>
          </cell>
          <cell r="F67">
            <v>12335.6884237176</v>
          </cell>
          <cell r="G67">
            <v>5776.2991105165702</v>
          </cell>
          <cell r="H67">
            <v>4152.3966399872297</v>
          </cell>
          <cell r="I67">
            <v>17506.945469930302</v>
          </cell>
          <cell r="J67">
            <v>11437.7777106593</v>
          </cell>
          <cell r="K67">
            <v>61257.5434578981</v>
          </cell>
          <cell r="L67">
            <v>4072.4230743694302</v>
          </cell>
          <cell r="M67">
            <v>14581.4548915654</v>
          </cell>
          <cell r="N67">
            <v>149806.71650581501</v>
          </cell>
          <cell r="O67">
            <v>7684.4403180417503</v>
          </cell>
          <cell r="P67">
            <v>70002.532817308587</v>
          </cell>
          <cell r="Q67">
            <v>35354.915972233801</v>
          </cell>
          <cell r="R67">
            <v>20683.163385034</v>
          </cell>
          <cell r="S67">
            <v>47548.844493124197</v>
          </cell>
        </row>
        <row r="68">
          <cell r="A68">
            <v>20144</v>
          </cell>
          <cell r="B68">
            <v>10217.201039581301</v>
          </cell>
          <cell r="C68">
            <v>78390.433938304792</v>
          </cell>
          <cell r="D68">
            <v>37360.912086427001</v>
          </cell>
          <cell r="E68">
            <v>7750.5304048023099</v>
          </cell>
          <cell r="F68">
            <v>11794.4049713688</v>
          </cell>
          <cell r="G68">
            <v>6915.8846515506093</v>
          </cell>
          <cell r="H68">
            <v>4146.94662560095</v>
          </cell>
          <cell r="I68">
            <v>16808.105309152601</v>
          </cell>
          <cell r="J68">
            <v>11194.161436584101</v>
          </cell>
          <cell r="K68">
            <v>60977.516755305704</v>
          </cell>
          <cell r="L68">
            <v>4946.9360320258702</v>
          </cell>
          <cell r="M68">
            <v>13753.2305241455</v>
          </cell>
          <cell r="N68">
            <v>153077.198113789</v>
          </cell>
          <cell r="O68">
            <v>7701.9923466784894</v>
          </cell>
          <cell r="P68">
            <v>68864.542955027297</v>
          </cell>
          <cell r="Q68">
            <v>36914.056078597801</v>
          </cell>
          <cell r="R68">
            <v>22118.391848071398</v>
          </cell>
          <cell r="S68">
            <v>46473.243519863798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33305.712953236296</v>
          </cell>
          <cell r="C76">
            <v>226140.90129725309</v>
          </cell>
          <cell r="D76">
            <v>83360.043371534208</v>
          </cell>
          <cell r="E76">
            <v>23499.8232897206</v>
          </cell>
          <cell r="F76">
            <v>35566.4861683446</v>
          </cell>
          <cell r="G76">
            <v>16813.570288433271</v>
          </cell>
          <cell r="H76">
            <v>12873.703913355621</v>
          </cell>
          <cell r="I76">
            <v>49548.587184739001</v>
          </cell>
          <cell r="J76">
            <v>31653.311275415195</v>
          </cell>
          <cell r="K76">
            <v>167981.3689298626</v>
          </cell>
          <cell r="L76">
            <v>13782.966548546508</v>
          </cell>
          <cell r="M76">
            <v>36589.249569471598</v>
          </cell>
          <cell r="N76">
            <v>447942.81448244501</v>
          </cell>
          <cell r="O76">
            <v>22092.210601225139</v>
          </cell>
          <cell r="P76">
            <v>197886.41014383791</v>
          </cell>
          <cell r="Q76">
            <v>106272.1489352831</v>
          </cell>
          <cell r="R76">
            <v>62495.452543489606</v>
          </cell>
          <cell r="S76">
            <v>138327.16421974619</v>
          </cell>
        </row>
        <row r="77">
          <cell r="A77" t="str">
            <v>20143 YTD</v>
          </cell>
          <cell r="B77">
            <v>32183.477414208799</v>
          </cell>
          <cell r="C77">
            <v>234734.9104559464</v>
          </cell>
          <cell r="D77">
            <v>87715.435060884687</v>
          </cell>
          <cell r="E77">
            <v>23816.916920867239</v>
          </cell>
          <cell r="F77">
            <v>37922.425052459999</v>
          </cell>
          <cell r="G77">
            <v>15625.799681086071</v>
          </cell>
          <cell r="H77">
            <v>12991.94334941673</v>
          </cell>
          <cell r="I77">
            <v>51328.6660900032</v>
          </cell>
          <cell r="J77">
            <v>34959.847872903301</v>
          </cell>
          <cell r="K77">
            <v>179788.40537993712</v>
          </cell>
          <cell r="L77">
            <v>12895.55976326101</v>
          </cell>
          <cell r="M77">
            <v>40840.1849339162</v>
          </cell>
          <cell r="N77">
            <v>452996.17759091605</v>
          </cell>
          <cell r="O77">
            <v>23626.20206237676</v>
          </cell>
          <cell r="P77">
            <v>210840.12508892498</v>
          </cell>
          <cell r="Q77">
            <v>108895.4066513998</v>
          </cell>
          <cell r="R77">
            <v>59602.985878308602</v>
          </cell>
          <cell r="S77">
            <v>138938.74536250299</v>
          </cell>
        </row>
        <row r="78">
          <cell r="A78" t="str">
            <v>$ Chg</v>
          </cell>
          <cell r="B78">
            <v>-1122.235539027497</v>
          </cell>
          <cell r="C78">
            <v>8594.0091586933122</v>
          </cell>
          <cell r="D78">
            <v>4355.3916893504793</v>
          </cell>
          <cell r="E78">
            <v>317.09363114663938</v>
          </cell>
          <cell r="F78">
            <v>2355.9388841153996</v>
          </cell>
          <cell r="G78">
            <v>-1187.7706073472</v>
          </cell>
          <cell r="H78">
            <v>118.23943606110879</v>
          </cell>
          <cell r="I78">
            <v>1780.0789052641994</v>
          </cell>
          <cell r="J78">
            <v>3306.5365974881061</v>
          </cell>
          <cell r="K78">
            <v>11807.03645007452</v>
          </cell>
          <cell r="L78">
            <v>-887.4067852854987</v>
          </cell>
          <cell r="M78">
            <v>4250.9353644446019</v>
          </cell>
          <cell r="N78">
            <v>5053.363108471036</v>
          </cell>
          <cell r="O78">
            <v>1533.9914611516215</v>
          </cell>
          <cell r="P78">
            <v>12953.714945087064</v>
          </cell>
          <cell r="Q78">
            <v>2623.2577161166992</v>
          </cell>
          <cell r="R78">
            <v>-2892.4666651810039</v>
          </cell>
          <cell r="S78">
            <v>611.58114275679691</v>
          </cell>
        </row>
        <row r="79">
          <cell r="A79" t="str">
            <v>% Chg</v>
          </cell>
          <cell r="B79">
            <v>-3.3694986220628255E-2</v>
          </cell>
          <cell r="C79">
            <v>3.8002896023646926E-2</v>
          </cell>
          <cell r="D79">
            <v>5.2247953734123879E-2</v>
          </cell>
          <cell r="E79">
            <v>1.3493447471383495E-2</v>
          </cell>
          <cell r="F79">
            <v>6.6240417255845382E-2</v>
          </cell>
          <cell r="G79">
            <v>-7.0643568675257215E-2</v>
          </cell>
          <cell r="H79">
            <v>9.1845701017283111E-3</v>
          </cell>
          <cell r="I79">
            <v>3.5925926578436629E-2</v>
          </cell>
          <cell r="J79">
            <v>0.10446100152739025</v>
          </cell>
          <cell r="K79">
            <v>7.0287773729265909E-2</v>
          </cell>
          <cell r="L79">
            <v>-6.4384309586754437E-2</v>
          </cell>
          <cell r="M79">
            <v>0.11617990022925719</v>
          </cell>
          <cell r="N79">
            <v>1.128126837866506E-2</v>
          </cell>
          <cell r="O79">
            <v>6.9435851795951686E-2</v>
          </cell>
          <cell r="P79">
            <v>6.5460356452327284E-2</v>
          </cell>
          <cell r="Q79">
            <v>2.4684338675735194E-2</v>
          </cell>
          <cell r="R79">
            <v>-4.628283414970364E-2</v>
          </cell>
          <cell r="S79">
            <v>4.4212656726284119E-3</v>
          </cell>
        </row>
        <row r="80">
          <cell r="N80">
            <v>1179058.5392723575</v>
          </cell>
        </row>
        <row r="81">
          <cell r="N81">
            <v>1217799.7495658067</v>
          </cell>
        </row>
        <row r="82">
          <cell r="N82">
            <v>38741.210293449229</v>
          </cell>
        </row>
        <row r="83">
          <cell r="N83">
            <v>3.2857749639265514E-2</v>
          </cell>
        </row>
        <row r="500">
          <cell r="A500" t="str">
            <v>x</v>
          </cell>
        </row>
      </sheetData>
      <sheetData sheetId="1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0.91038156505038936</v>
          </cell>
          <cell r="C5">
            <v>1.0031233166215607</v>
          </cell>
          <cell r="D5">
            <v>0.93491273628955707</v>
          </cell>
          <cell r="E5">
            <v>1.0644965041431593</v>
          </cell>
          <cell r="F5">
            <v>1.0350995144154926</v>
          </cell>
          <cell r="G5">
            <v>0.97635797906190647</v>
          </cell>
          <cell r="H5">
            <v>1.0190168578398036</v>
          </cell>
          <cell r="I5">
            <v>1.0141147158791863</v>
          </cell>
          <cell r="J5">
            <v>0.97483319394516732</v>
          </cell>
          <cell r="K5">
            <v>0.97262404056724971</v>
          </cell>
          <cell r="L5">
            <v>0.96876019274943959</v>
          </cell>
          <cell r="M5">
            <v>1.0371828622917607</v>
          </cell>
          <cell r="N5">
            <v>0.98437997538800481</v>
          </cell>
          <cell r="O5">
            <v>0.98730467812728662</v>
          </cell>
          <cell r="P5">
            <v>1.0322058882041021</v>
          </cell>
          <cell r="Q5">
            <v>0.97259212079471358</v>
          </cell>
          <cell r="R5">
            <v>0.95714224264811054</v>
          </cell>
          <cell r="S5">
            <v>0.95364174054406703</v>
          </cell>
        </row>
        <row r="6">
          <cell r="A6">
            <v>19992</v>
          </cell>
          <cell r="B6">
            <v>0.97830850250935475</v>
          </cell>
          <cell r="C6">
            <v>1.0459451077632151</v>
          </cell>
          <cell r="D6">
            <v>0.98383881156694242</v>
          </cell>
          <cell r="E6">
            <v>1.0101751341437228</v>
          </cell>
          <cell r="F6">
            <v>0.99742533045266113</v>
          </cell>
          <cell r="G6">
            <v>0.97396607473260444</v>
          </cell>
          <cell r="H6">
            <v>1.0081846804160148</v>
          </cell>
          <cell r="I6">
            <v>0.98953248227557555</v>
          </cell>
          <cell r="J6">
            <v>1.0373619276563315</v>
          </cell>
          <cell r="K6">
            <v>0.98226513680922778</v>
          </cell>
          <cell r="L6">
            <v>1.0071394922983046</v>
          </cell>
          <cell r="M6">
            <v>1.0314744335277122</v>
          </cell>
          <cell r="N6">
            <v>1.0026422614132151</v>
          </cell>
          <cell r="O6">
            <v>1.020526955321537</v>
          </cell>
          <cell r="P6">
            <v>1.0155889326551126</v>
          </cell>
          <cell r="Q6">
            <v>0.9981246217755031</v>
          </cell>
          <cell r="R6">
            <v>0.98472641085627022</v>
          </cell>
          <cell r="S6">
            <v>1.0025766560063423</v>
          </cell>
        </row>
        <row r="7">
          <cell r="A7">
            <v>19993</v>
          </cell>
          <cell r="B7">
            <v>1.02761851936983</v>
          </cell>
          <cell r="C7">
            <v>0.94771003023174305</v>
          </cell>
          <cell r="D7">
            <v>0.98890902743149667</v>
          </cell>
          <cell r="E7">
            <v>0.88879153735810135</v>
          </cell>
          <cell r="F7">
            <v>0.93754379436257551</v>
          </cell>
          <cell r="G7">
            <v>1.0327755600786186</v>
          </cell>
          <cell r="H7">
            <v>0.90540333152319907</v>
          </cell>
          <cell r="I7">
            <v>0.98084039652354638</v>
          </cell>
          <cell r="J7">
            <v>0.9799896525648164</v>
          </cell>
          <cell r="K7">
            <v>1.0053774586139979</v>
          </cell>
          <cell r="L7">
            <v>0.91396608383534939</v>
          </cell>
          <cell r="M7">
            <v>0.94511945086361704</v>
          </cell>
          <cell r="N7">
            <v>0.97518368984990189</v>
          </cell>
          <cell r="O7">
            <v>0.9836759600320627</v>
          </cell>
          <cell r="P7">
            <v>0.92910538956752531</v>
          </cell>
          <cell r="Q7">
            <v>1.003584369689644</v>
          </cell>
          <cell r="R7">
            <v>0.99708143100308921</v>
          </cell>
          <cell r="S7">
            <v>1.003904102082819</v>
          </cell>
        </row>
        <row r="8">
          <cell r="A8">
            <v>19994</v>
          </cell>
          <cell r="B8">
            <v>1.0818676725902121</v>
          </cell>
          <cell r="C8">
            <v>1.0042314855761378</v>
          </cell>
          <cell r="D8">
            <v>1.1001943808822878</v>
          </cell>
          <cell r="E8">
            <v>1.0316699477541207</v>
          </cell>
          <cell r="F8">
            <v>1.0276706411045657</v>
          </cell>
          <cell r="G8">
            <v>1.0166124639633483</v>
          </cell>
          <cell r="H8">
            <v>1.0666044892895989</v>
          </cell>
          <cell r="I8">
            <v>1.0134698082594997</v>
          </cell>
          <cell r="J8">
            <v>1.0061066331917352</v>
          </cell>
          <cell r="K8">
            <v>1.0319782091723535</v>
          </cell>
          <cell r="L8">
            <v>1.0835202005392219</v>
          </cell>
          <cell r="M8">
            <v>0.9883900140620876</v>
          </cell>
          <cell r="N8">
            <v>1.035462518979571</v>
          </cell>
          <cell r="O8">
            <v>1.0083531591899819</v>
          </cell>
          <cell r="P8">
            <v>1.0231661393216238</v>
          </cell>
          <cell r="Q8">
            <v>1.0222044266048957</v>
          </cell>
          <cell r="R8">
            <v>1.0555080861308981</v>
          </cell>
          <cell r="S8">
            <v>1.0406283530784799</v>
          </cell>
        </row>
        <row r="9">
          <cell r="A9">
            <v>20001</v>
          </cell>
          <cell r="B9">
            <v>0.91238695857641217</v>
          </cell>
          <cell r="C9">
            <v>1.0132432432776659</v>
          </cell>
          <cell r="D9">
            <v>0.93853236531426298</v>
          </cell>
          <cell r="E9">
            <v>1.0767171142035383</v>
          </cell>
          <cell r="F9">
            <v>1.038940436602189</v>
          </cell>
          <cell r="G9">
            <v>0.96353999918384359</v>
          </cell>
          <cell r="H9">
            <v>1.0451900275679926</v>
          </cell>
          <cell r="I9">
            <v>1.0190330109306549</v>
          </cell>
          <cell r="J9">
            <v>0.97842059151442906</v>
          </cell>
          <cell r="K9">
            <v>0.98343078642367676</v>
          </cell>
          <cell r="L9">
            <v>0.96110886830633246</v>
          </cell>
          <cell r="M9">
            <v>1.0261120575463056</v>
          </cell>
          <cell r="N9">
            <v>0.99369713157859141</v>
          </cell>
          <cell r="O9">
            <v>1.0050440899757951</v>
          </cell>
          <cell r="P9">
            <v>1.0397176819064589</v>
          </cell>
          <cell r="Q9">
            <v>0.97588034995842232</v>
          </cell>
          <cell r="R9">
            <v>0.94607703687794831</v>
          </cell>
          <cell r="S9">
            <v>0.96871964044157877</v>
          </cell>
        </row>
        <row r="10">
          <cell r="A10">
            <v>20002</v>
          </cell>
          <cell r="B10">
            <v>0.98395803774872026</v>
          </cell>
          <cell r="C10">
            <v>1.0493132187591208</v>
          </cell>
          <cell r="D10">
            <v>0.99001264966954794</v>
          </cell>
          <cell r="E10">
            <v>1.0167712681720955</v>
          </cell>
          <cell r="F10">
            <v>0.99594292358888126</v>
          </cell>
          <cell r="G10">
            <v>0.9711440811054991</v>
          </cell>
          <cell r="H10">
            <v>1.0090745795173501</v>
          </cell>
          <cell r="I10">
            <v>0.99034787034532079</v>
          </cell>
          <cell r="J10">
            <v>1.0362853907670913</v>
          </cell>
          <cell r="K10">
            <v>0.98661321980798478</v>
          </cell>
          <cell r="L10">
            <v>1.0299750781800994</v>
          </cell>
          <cell r="M10">
            <v>1.0419848892213603</v>
          </cell>
          <cell r="N10">
            <v>1.0024267003152285</v>
          </cell>
          <cell r="O10">
            <v>1.0173380109316927</v>
          </cell>
          <cell r="P10">
            <v>1.0133021432169422</v>
          </cell>
          <cell r="Q10">
            <v>0.99443869430784926</v>
          </cell>
          <cell r="R10">
            <v>0.98264892696622663</v>
          </cell>
          <cell r="S10">
            <v>1.0004523545255166</v>
          </cell>
        </row>
        <row r="11">
          <cell r="A11">
            <v>20003</v>
          </cell>
          <cell r="B11">
            <v>1.0332224971837842</v>
          </cell>
          <cell r="C11">
            <v>0.94184545689879584</v>
          </cell>
          <cell r="D11">
            <v>0.9809409617588668</v>
          </cell>
          <cell r="E11">
            <v>0.88762372722650185</v>
          </cell>
          <cell r="F11">
            <v>0.95056705998751267</v>
          </cell>
          <cell r="G11">
            <v>1.0683429374701097</v>
          </cell>
          <cell r="H11">
            <v>0.90998320728468718</v>
          </cell>
          <cell r="I11">
            <v>0.98948784420652913</v>
          </cell>
          <cell r="J11">
            <v>0.98123771893100209</v>
          </cell>
          <cell r="K11">
            <v>0.99994802320825449</v>
          </cell>
          <cell r="L11">
            <v>0.95519693669454586</v>
          </cell>
          <cell r="M11">
            <v>0.95088077624541933</v>
          </cell>
          <cell r="N11">
            <v>0.9795832623673576</v>
          </cell>
          <cell r="O11">
            <v>0.97760265054086226</v>
          </cell>
          <cell r="P11">
            <v>0.93641581919111139</v>
          </cell>
          <cell r="Q11">
            <v>1.0132413828040661</v>
          </cell>
          <cell r="R11">
            <v>1.0037750922185189</v>
          </cell>
          <cell r="S11">
            <v>0.99927368203938349</v>
          </cell>
        </row>
        <row r="12">
          <cell r="A12">
            <v>20004</v>
          </cell>
          <cell r="B12">
            <v>1.0584091734075318</v>
          </cell>
          <cell r="C12">
            <v>0.99600465619156442</v>
          </cell>
          <cell r="D12">
            <v>1.0802438344436494</v>
          </cell>
          <cell r="E12">
            <v>1.0319250828510391</v>
          </cell>
          <cell r="F12">
            <v>1.0177639111986321</v>
          </cell>
          <cell r="G12">
            <v>1.001989424383841</v>
          </cell>
          <cell r="H12">
            <v>1.0670324476086983</v>
          </cell>
          <cell r="I12">
            <v>1.0021289522006598</v>
          </cell>
          <cell r="J12">
            <v>1.0027030414919933</v>
          </cell>
          <cell r="K12">
            <v>1.0295593740364648</v>
          </cell>
          <cell r="L12">
            <v>1.039383604701315</v>
          </cell>
          <cell r="M12">
            <v>0.98483880667960844</v>
          </cell>
          <cell r="N12">
            <v>1.0242589904993469</v>
          </cell>
          <cell r="O12">
            <v>1.0015619868521457</v>
          </cell>
          <cell r="P12">
            <v>1.0149903416863539</v>
          </cell>
          <cell r="Q12">
            <v>1.0141704979911441</v>
          </cell>
          <cell r="R12">
            <v>1.0570546704897161</v>
          </cell>
          <cell r="S12">
            <v>1.0288037947966115</v>
          </cell>
        </row>
        <row r="13">
          <cell r="A13">
            <v>20011</v>
          </cell>
          <cell r="B13">
            <v>0.92979592245909526</v>
          </cell>
          <cell r="C13">
            <v>1.0011791089986952</v>
          </cell>
          <cell r="D13">
            <v>0.95674493249577763</v>
          </cell>
          <cell r="E13">
            <v>1.07374479631412</v>
          </cell>
          <cell r="F13">
            <v>1.0275209612586749</v>
          </cell>
          <cell r="G13">
            <v>0.95889792091298232</v>
          </cell>
          <cell r="H13">
            <v>1.0204839549735978</v>
          </cell>
          <cell r="I13">
            <v>1.0069998794830088</v>
          </cell>
          <cell r="J13">
            <v>0.98623946397290918</v>
          </cell>
          <cell r="K13">
            <v>0.97240661989162258</v>
          </cell>
          <cell r="L13">
            <v>0.98199782687983694</v>
          </cell>
          <cell r="M13">
            <v>1.014465687698503</v>
          </cell>
          <cell r="N13">
            <v>0.98835294000090879</v>
          </cell>
          <cell r="O13">
            <v>0.99827109662234226</v>
          </cell>
          <cell r="P13">
            <v>1.0279231413431003</v>
          </cell>
          <cell r="Q13">
            <v>0.97776811464493785</v>
          </cell>
          <cell r="R13">
            <v>0.95874816457139911</v>
          </cell>
          <cell r="S13">
            <v>0.96490157812593969</v>
          </cell>
        </row>
        <row r="14">
          <cell r="A14">
            <v>20012</v>
          </cell>
          <cell r="B14">
            <v>0.98713017547419646</v>
          </cell>
          <cell r="C14">
            <v>1.0524556533151037</v>
          </cell>
          <cell r="D14">
            <v>0.99419092042048895</v>
          </cell>
          <cell r="E14">
            <v>1.0107656912731338</v>
          </cell>
          <cell r="F14">
            <v>1.0020058876926863</v>
          </cell>
          <cell r="G14">
            <v>0.98857857771255597</v>
          </cell>
          <cell r="H14">
            <v>1.0082962268330566</v>
          </cell>
          <cell r="I14">
            <v>0.99616832816406931</v>
          </cell>
          <cell r="J14">
            <v>1.0322636389831299</v>
          </cell>
          <cell r="K14">
            <v>0.99323027885623882</v>
          </cell>
          <cell r="L14">
            <v>1.0284340758196746</v>
          </cell>
          <cell r="M14">
            <v>1.0466767369299728</v>
          </cell>
          <cell r="N14">
            <v>1.0069744146172845</v>
          </cell>
          <cell r="O14">
            <v>1.01754595044805</v>
          </cell>
          <cell r="P14">
            <v>1.0175548059609305</v>
          </cell>
          <cell r="Q14">
            <v>0.99374685098613247</v>
          </cell>
          <cell r="R14">
            <v>0.98823536767418085</v>
          </cell>
          <cell r="S14">
            <v>1.0041393655697108</v>
          </cell>
        </row>
        <row r="15">
          <cell r="A15">
            <v>20013</v>
          </cell>
          <cell r="B15">
            <v>1.0482345934805151</v>
          </cell>
          <cell r="C15">
            <v>0.94057148595913742</v>
          </cell>
          <cell r="D15">
            <v>0.97678698320363755</v>
          </cell>
          <cell r="E15">
            <v>0.88149844471153649</v>
          </cell>
          <cell r="F15">
            <v>0.95090728435294691</v>
          </cell>
          <cell r="G15">
            <v>1.0344393303212511</v>
          </cell>
          <cell r="H15">
            <v>0.90226014643452501</v>
          </cell>
          <cell r="I15">
            <v>0.98755772696000166</v>
          </cell>
          <cell r="J15">
            <v>0.98656986667629254</v>
          </cell>
          <cell r="K15">
            <v>1.0014083453896563</v>
          </cell>
          <cell r="L15">
            <v>0.95182169203159739</v>
          </cell>
          <cell r="M15">
            <v>0.95042879701598482</v>
          </cell>
          <cell r="N15">
            <v>0.98016355348746897</v>
          </cell>
          <cell r="O15">
            <v>0.97811513250014592</v>
          </cell>
          <cell r="P15">
            <v>0.93252926048754625</v>
          </cell>
          <cell r="Q15">
            <v>1.0226587508704623</v>
          </cell>
          <cell r="R15">
            <v>1.0130427359455449</v>
          </cell>
          <cell r="S15">
            <v>0.99877678089043009</v>
          </cell>
        </row>
        <row r="16">
          <cell r="A16">
            <v>20014</v>
          </cell>
          <cell r="B16">
            <v>1.0448573747087389</v>
          </cell>
          <cell r="C16">
            <v>1.0032009537015107</v>
          </cell>
          <cell r="D16">
            <v>1.0697154170623422</v>
          </cell>
          <cell r="E16">
            <v>1.0270792643241915</v>
          </cell>
          <cell r="F16">
            <v>1.0179870316684203</v>
          </cell>
          <cell r="G16">
            <v>1.0223231415874605</v>
          </cell>
          <cell r="H16">
            <v>1.0678308330552251</v>
          </cell>
          <cell r="I16">
            <v>1.0086422649056381</v>
          </cell>
          <cell r="J16">
            <v>1.0006756027842074</v>
          </cell>
          <cell r="K16">
            <v>1.0372265936766558</v>
          </cell>
          <cell r="L16">
            <v>1.0530578005535403</v>
          </cell>
          <cell r="M16">
            <v>0.98149100806641554</v>
          </cell>
          <cell r="N16">
            <v>1.0256563867289026</v>
          </cell>
          <cell r="O16">
            <v>1.0050794389214348</v>
          </cell>
          <cell r="P16">
            <v>1.0188619792987692</v>
          </cell>
          <cell r="Q16">
            <v>1.0098014100310955</v>
          </cell>
          <cell r="R16">
            <v>1.0505464461292726</v>
          </cell>
          <cell r="S16">
            <v>1.0369235559452372</v>
          </cell>
        </row>
        <row r="17">
          <cell r="A17">
            <v>20021</v>
          </cell>
          <cell r="B17">
            <v>0.93805568935671446</v>
          </cell>
          <cell r="C17">
            <v>0.98243474714337709</v>
          </cell>
          <cell r="D17">
            <v>0.96599237679674588</v>
          </cell>
          <cell r="E17">
            <v>1.0716257191863079</v>
          </cell>
          <cell r="F17">
            <v>1.0330247086171418</v>
          </cell>
          <cell r="G17">
            <v>0.96274215322922918</v>
          </cell>
          <cell r="H17">
            <v>1.0139602698172403</v>
          </cell>
          <cell r="I17">
            <v>0.99924071228133937</v>
          </cell>
          <cell r="J17">
            <v>0.9956290688887004</v>
          </cell>
          <cell r="K17">
            <v>0.9467406557996576</v>
          </cell>
          <cell r="L17">
            <v>0.94721049595426432</v>
          </cell>
          <cell r="M17">
            <v>1.0107689935465578</v>
          </cell>
          <cell r="N17">
            <v>0.98810178831470408</v>
          </cell>
          <cell r="O17">
            <v>1.0002961763707172</v>
          </cell>
          <cell r="P17">
            <v>1.0231082879205518</v>
          </cell>
          <cell r="Q17">
            <v>0.98356325483838503</v>
          </cell>
          <cell r="R17">
            <v>0.94619889858762862</v>
          </cell>
          <cell r="S17">
            <v>0.96089340382896038</v>
          </cell>
        </row>
        <row r="18">
          <cell r="A18">
            <v>20022</v>
          </cell>
          <cell r="B18">
            <v>0.98496110691327465</v>
          </cell>
          <cell r="C18">
            <v>1.0640616844846726</v>
          </cell>
          <cell r="D18">
            <v>0.99751251306529765</v>
          </cell>
          <cell r="E18">
            <v>1.0139569405676865</v>
          </cell>
          <cell r="F18">
            <v>0.99761363200956155</v>
          </cell>
          <cell r="G18">
            <v>0.97848392413832963</v>
          </cell>
          <cell r="H18">
            <v>1.0213660903153767</v>
          </cell>
          <cell r="I18">
            <v>1.0032988109592775</v>
          </cell>
          <cell r="J18">
            <v>1.0184534595454899</v>
          </cell>
          <cell r="K18">
            <v>1.0127093051008345</v>
          </cell>
          <cell r="L18">
            <v>1.0222922791115872</v>
          </cell>
          <cell r="M18">
            <v>1.0515891592056237</v>
          </cell>
          <cell r="N18">
            <v>1.0092031711964131</v>
          </cell>
          <cell r="O18">
            <v>1.0183972419485634</v>
          </cell>
          <cell r="P18">
            <v>1.0201794990856532</v>
          </cell>
          <cell r="Q18">
            <v>0.98957563169597318</v>
          </cell>
          <cell r="R18">
            <v>0.98759090645114678</v>
          </cell>
          <cell r="S18">
            <v>1.0057917095080398</v>
          </cell>
        </row>
        <row r="19">
          <cell r="A19">
            <v>20023</v>
          </cell>
          <cell r="B19">
            <v>1.0505285966941291</v>
          </cell>
          <cell r="C19">
            <v>0.95200104730536528</v>
          </cell>
          <cell r="D19">
            <v>0.96615973400189858</v>
          </cell>
          <cell r="E19">
            <v>0.87885669811186617</v>
          </cell>
          <cell r="F19">
            <v>0.95018267346202323</v>
          </cell>
          <cell r="G19">
            <v>1.0333256682878158</v>
          </cell>
          <cell r="H19">
            <v>0.90093992549605662</v>
          </cell>
          <cell r="I19">
            <v>0.99263703864712505</v>
          </cell>
          <cell r="J19">
            <v>0.98689569445037573</v>
          </cell>
          <cell r="K19">
            <v>1.0057476441063928</v>
          </cell>
          <cell r="L19">
            <v>0.9627396173867887</v>
          </cell>
          <cell r="M19">
            <v>0.95801817536146172</v>
          </cell>
          <cell r="N19">
            <v>0.9821864267555217</v>
          </cell>
          <cell r="O19">
            <v>0.97832652635457851</v>
          </cell>
          <cell r="P19">
            <v>0.93584454493428315</v>
          </cell>
          <cell r="Q19">
            <v>1.0229675834881029</v>
          </cell>
          <cell r="R19">
            <v>1.0165098834734982</v>
          </cell>
          <cell r="S19">
            <v>1.0034970034721726</v>
          </cell>
        </row>
        <row r="20">
          <cell r="A20">
            <v>20024</v>
          </cell>
          <cell r="B20">
            <v>1.0331967930735544</v>
          </cell>
          <cell r="C20">
            <v>1.0015064703881673</v>
          </cell>
          <cell r="D20">
            <v>1.0656957129102536</v>
          </cell>
          <cell r="E20">
            <v>1.0284916753696969</v>
          </cell>
          <cell r="F20">
            <v>1.019881132148776</v>
          </cell>
          <cell r="G20">
            <v>1.0209292386915672</v>
          </cell>
          <cell r="H20">
            <v>1.0662322056435365</v>
          </cell>
          <cell r="I20">
            <v>1.0053208097958712</v>
          </cell>
          <cell r="J20">
            <v>0.99870376124040261</v>
          </cell>
          <cell r="K20">
            <v>1.0335253324704883</v>
          </cell>
          <cell r="L20">
            <v>1.064812527175405</v>
          </cell>
          <cell r="M20">
            <v>0.98042416613077665</v>
          </cell>
          <cell r="N20">
            <v>1.020722512519493</v>
          </cell>
          <cell r="O20">
            <v>1.0039821943436373</v>
          </cell>
          <cell r="P20">
            <v>1.0213642924070663</v>
          </cell>
          <cell r="Q20">
            <v>1.002662024043897</v>
          </cell>
          <cell r="R20">
            <v>1.0465258544195601</v>
          </cell>
          <cell r="S20">
            <v>1.0297409254968271</v>
          </cell>
        </row>
        <row r="21">
          <cell r="A21">
            <v>20031</v>
          </cell>
          <cell r="B21">
            <v>0.94852485824239907</v>
          </cell>
          <cell r="C21">
            <v>0.98911288333344083</v>
          </cell>
          <cell r="D21">
            <v>0.97933603046260487</v>
          </cell>
          <cell r="E21">
            <v>1.076896751568347</v>
          </cell>
          <cell r="F21">
            <v>1.0209409341676587</v>
          </cell>
          <cell r="G21">
            <v>0.9392463200985236</v>
          </cell>
          <cell r="H21">
            <v>1.0057294049823984</v>
          </cell>
          <cell r="I21">
            <v>0.99340232978006937</v>
          </cell>
          <cell r="J21">
            <v>1.0038378271397577</v>
          </cell>
          <cell r="K21">
            <v>0.96303631947262536</v>
          </cell>
          <cell r="L21">
            <v>0.93981849178487042</v>
          </cell>
          <cell r="M21">
            <v>1.0135532274585881</v>
          </cell>
          <cell r="N21">
            <v>0.98667258712206318</v>
          </cell>
          <cell r="O21">
            <v>0.99997882814792016</v>
          </cell>
          <cell r="P21">
            <v>1.0171490678076707</v>
          </cell>
          <cell r="Q21">
            <v>0.98238708852000578</v>
          </cell>
          <cell r="R21">
            <v>0.9518193613095367</v>
          </cell>
          <cell r="S21">
            <v>0.96722316687847176</v>
          </cell>
        </row>
        <row r="22">
          <cell r="A22">
            <v>20032</v>
          </cell>
          <cell r="B22">
            <v>0.98475653672039598</v>
          </cell>
          <cell r="C22">
            <v>1.055582293194085</v>
          </cell>
          <cell r="D22">
            <v>0.9823949642404568</v>
          </cell>
          <cell r="E22">
            <v>1.0190309021925918</v>
          </cell>
          <cell r="F22">
            <v>0.99751957932371593</v>
          </cell>
          <cell r="G22">
            <v>0.99031177424768724</v>
          </cell>
          <cell r="H22">
            <v>1.0332326303527741</v>
          </cell>
          <cell r="I22">
            <v>1.0049899789410031</v>
          </cell>
          <cell r="J22">
            <v>1.0094147025936819</v>
          </cell>
          <cell r="K22">
            <v>1.0013046928725835</v>
          </cell>
          <cell r="L22">
            <v>1.0124963957555706</v>
          </cell>
          <cell r="M22">
            <v>1.0547022250809026</v>
          </cell>
          <cell r="N22">
            <v>1.010841885969485</v>
          </cell>
          <cell r="O22">
            <v>1.0166515959387543</v>
          </cell>
          <cell r="P22">
            <v>1.0246118867177341</v>
          </cell>
          <cell r="Q22">
            <v>0.99270749099275346</v>
          </cell>
          <cell r="R22">
            <v>0.98752702207633514</v>
          </cell>
          <cell r="S22">
            <v>1.0059162867730698</v>
          </cell>
        </row>
        <row r="23">
          <cell r="A23">
            <v>20033</v>
          </cell>
          <cell r="B23">
            <v>1.0463241186767911</v>
          </cell>
          <cell r="C23">
            <v>0.95455996565839962</v>
          </cell>
          <cell r="D23">
            <v>0.95948461409573171</v>
          </cell>
          <cell r="E23">
            <v>0.88066534200190549</v>
          </cell>
          <cell r="F23">
            <v>0.96136841356481861</v>
          </cell>
          <cell r="G23">
            <v>1.049913230807149</v>
          </cell>
          <cell r="H23">
            <v>0.89567559428779009</v>
          </cell>
          <cell r="I23">
            <v>0.99256669047792312</v>
          </cell>
          <cell r="J23">
            <v>0.99207612016925095</v>
          </cell>
          <cell r="K23">
            <v>1.0030458174033539</v>
          </cell>
          <cell r="L23">
            <v>0.98014054058065425</v>
          </cell>
          <cell r="M23">
            <v>0.96059129012235889</v>
          </cell>
          <cell r="N23">
            <v>0.98120278939836159</v>
          </cell>
          <cell r="O23">
            <v>0.96952833724403364</v>
          </cell>
          <cell r="P23">
            <v>0.94137104624626755</v>
          </cell>
          <cell r="Q23">
            <v>1.022200903945413</v>
          </cell>
          <cell r="R23">
            <v>1.0128487553884982</v>
          </cell>
          <cell r="S23">
            <v>0.9974877252034906</v>
          </cell>
        </row>
        <row r="24">
          <cell r="A24">
            <v>20034</v>
          </cell>
          <cell r="B24">
            <v>1.0166425560248309</v>
          </cell>
          <cell r="C24">
            <v>0.99947985991032784</v>
          </cell>
          <cell r="D24">
            <v>1.0575180291642636</v>
          </cell>
          <cell r="E24">
            <v>1.0303920320742792</v>
          </cell>
          <cell r="F24">
            <v>1.0182319248530713</v>
          </cell>
          <cell r="G24">
            <v>1.0202957396120542</v>
          </cell>
          <cell r="H24">
            <v>1.0535637759137471</v>
          </cell>
          <cell r="I24">
            <v>1.0084893335013476</v>
          </cell>
          <cell r="J24">
            <v>0.99497243479414288</v>
          </cell>
          <cell r="K24">
            <v>1.0297860793881322</v>
          </cell>
          <cell r="L24">
            <v>1.0774851051902117</v>
          </cell>
          <cell r="M24">
            <v>0.97313995207954995</v>
          </cell>
          <cell r="N24">
            <v>1.0206218189539247</v>
          </cell>
          <cell r="O24">
            <v>1.0151023037780509</v>
          </cell>
          <cell r="P24">
            <v>1.0172207056348874</v>
          </cell>
          <cell r="Q24">
            <v>1.0016201501377846</v>
          </cell>
          <cell r="R24">
            <v>1.0464775428141202</v>
          </cell>
          <cell r="S24">
            <v>1.0283080890853054</v>
          </cell>
        </row>
        <row r="25">
          <cell r="A25">
            <v>20041</v>
          </cell>
          <cell r="B25">
            <v>0.95399755502870442</v>
          </cell>
          <cell r="C25">
            <v>0.99964177386065689</v>
          </cell>
          <cell r="D25">
            <v>0.99409618675550115</v>
          </cell>
          <cell r="E25">
            <v>1.072952748218714</v>
          </cell>
          <cell r="F25">
            <v>1.027158696666022</v>
          </cell>
          <cell r="G25">
            <v>0.94919245554818876</v>
          </cell>
          <cell r="H25">
            <v>1.0091619384112696</v>
          </cell>
          <cell r="I25">
            <v>1.002832661731937</v>
          </cell>
          <cell r="J25">
            <v>1.0081865622694781</v>
          </cell>
          <cell r="K25">
            <v>0.97639969478909205</v>
          </cell>
          <cell r="L25">
            <v>0.92780391157525155</v>
          </cell>
          <cell r="M25">
            <v>1.0183931467191873</v>
          </cell>
          <cell r="N25">
            <v>0.99472588270393192</v>
          </cell>
          <cell r="O25">
            <v>1.0051676176875488</v>
          </cell>
          <cell r="P25">
            <v>1.0274737829929239</v>
          </cell>
          <cell r="Q25">
            <v>0.98456308260838599</v>
          </cell>
          <cell r="R25">
            <v>0.94582659973766825</v>
          </cell>
          <cell r="S25">
            <v>0.9736539610449475</v>
          </cell>
        </row>
        <row r="26">
          <cell r="A26">
            <v>20042</v>
          </cell>
          <cell r="B26">
            <v>0.98748503261035225</v>
          </cell>
          <cell r="C26">
            <v>1.0509562972319195</v>
          </cell>
          <cell r="D26">
            <v>0.9816906221228936</v>
          </cell>
          <cell r="E26">
            <v>1.0161921205643607</v>
          </cell>
          <cell r="F26">
            <v>0.99696554445429153</v>
          </cell>
          <cell r="G26">
            <v>0.9881272067689546</v>
          </cell>
          <cell r="H26">
            <v>1.0346076373261912</v>
          </cell>
          <cell r="I26">
            <v>1.0031947160417034</v>
          </cell>
          <cell r="J26">
            <v>1.0010716442477048</v>
          </cell>
          <cell r="K26">
            <v>0.99991819485385924</v>
          </cell>
          <cell r="L26">
            <v>0.99882769066777066</v>
          </cell>
          <cell r="M26">
            <v>1.054797037174686</v>
          </cell>
          <cell r="N26">
            <v>1.0087829417299257</v>
          </cell>
          <cell r="O26">
            <v>1.0125591232549966</v>
          </cell>
          <cell r="P26">
            <v>1.0234361284946427</v>
          </cell>
          <cell r="Q26">
            <v>0.99519354215358946</v>
          </cell>
          <cell r="R26">
            <v>0.9832852042651159</v>
          </cell>
          <cell r="S26">
            <v>1.0018307046779484</v>
          </cell>
        </row>
        <row r="27">
          <cell r="A27">
            <v>20043</v>
          </cell>
          <cell r="B27">
            <v>1.048158384370423</v>
          </cell>
          <cell r="C27">
            <v>0.95568828819923857</v>
          </cell>
          <cell r="D27">
            <v>0.96506384748558371</v>
          </cell>
          <cell r="E27">
            <v>0.88928052946541569</v>
          </cell>
          <cell r="F27">
            <v>0.96168933430051484</v>
          </cell>
          <cell r="G27">
            <v>1.0422380923806673</v>
          </cell>
          <cell r="H27">
            <v>0.89488084358670184</v>
          </cell>
          <cell r="I27">
            <v>0.98805405436508009</v>
          </cell>
          <cell r="J27">
            <v>0.9931405032928956</v>
          </cell>
          <cell r="K27">
            <v>0.99779248509299934</v>
          </cell>
          <cell r="L27">
            <v>0.97902878157172957</v>
          </cell>
          <cell r="M27">
            <v>0.96360364271013088</v>
          </cell>
          <cell r="N27">
            <v>0.9781746168883112</v>
          </cell>
          <cell r="O27">
            <v>0.97042263426454267</v>
          </cell>
          <cell r="P27">
            <v>0.9388555304563142</v>
          </cell>
          <cell r="Q27">
            <v>1.0170642320821204</v>
          </cell>
          <cell r="R27">
            <v>1.0019569457357724</v>
          </cell>
          <cell r="S27">
            <v>0.99654270951691748</v>
          </cell>
        </row>
        <row r="28">
          <cell r="A28">
            <v>20044</v>
          </cell>
          <cell r="B28">
            <v>1.0165143868455113</v>
          </cell>
          <cell r="C28">
            <v>0.99618528529190098</v>
          </cell>
          <cell r="D28">
            <v>1.058047308126365</v>
          </cell>
          <cell r="E28">
            <v>1.0251805753909455</v>
          </cell>
          <cell r="F28">
            <v>1.0162719799913809</v>
          </cell>
          <cell r="G28">
            <v>1.0059407792180195</v>
          </cell>
          <cell r="H28">
            <v>1.0591125860982189</v>
          </cell>
          <cell r="I28">
            <v>1.0057305636706444</v>
          </cell>
          <cell r="J28">
            <v>0.99803526443334845</v>
          </cell>
          <cell r="K28">
            <v>1.0240926221489126</v>
          </cell>
          <cell r="L28">
            <v>1.081267159306105</v>
          </cell>
          <cell r="M28">
            <v>0.96774966910926241</v>
          </cell>
          <cell r="N28">
            <v>1.0176843485335243</v>
          </cell>
          <cell r="O28">
            <v>1.0117964101389165</v>
          </cell>
          <cell r="P28">
            <v>1.0126276984642093</v>
          </cell>
          <cell r="Q28">
            <v>1.0025824761629811</v>
          </cell>
          <cell r="R28">
            <v>1.053601204911341</v>
          </cell>
          <cell r="S28">
            <v>1.0262072661791415</v>
          </cell>
        </row>
        <row r="29">
          <cell r="A29">
            <v>20051</v>
          </cell>
          <cell r="B29">
            <v>0.95493798046893774</v>
          </cell>
          <cell r="C29">
            <v>0.97802845344037881</v>
          </cell>
          <cell r="D29">
            <v>0.99434536017654906</v>
          </cell>
          <cell r="E29">
            <v>1.0573121864753561</v>
          </cell>
          <cell r="F29">
            <v>1.0072164794842395</v>
          </cell>
          <cell r="G29">
            <v>0.91959775645483444</v>
          </cell>
          <cell r="H29">
            <v>0.99070191371709848</v>
          </cell>
          <cell r="I29">
            <v>0.98910497231730443</v>
          </cell>
          <cell r="J29">
            <v>1.0036637136904523</v>
          </cell>
          <cell r="K29">
            <v>0.95303087614942084</v>
          </cell>
          <cell r="L29">
            <v>0.91625958201834468</v>
          </cell>
          <cell r="M29">
            <v>1.0238681164817567</v>
          </cell>
          <cell r="N29">
            <v>0.98342060697835521</v>
          </cell>
          <cell r="O29">
            <v>0.98765902770886449</v>
          </cell>
          <cell r="P29">
            <v>1.012926887875053</v>
          </cell>
          <cell r="Q29">
            <v>0.980915925604533</v>
          </cell>
          <cell r="R29">
            <v>0.95467426380406673</v>
          </cell>
          <cell r="S29">
            <v>0.96501286384602092</v>
          </cell>
        </row>
        <row r="30">
          <cell r="A30">
            <v>20052</v>
          </cell>
          <cell r="B30">
            <v>0.98224584556228933</v>
          </cell>
          <cell r="C30">
            <v>1.0630168382609217</v>
          </cell>
          <cell r="D30">
            <v>0.97488930131474538</v>
          </cell>
          <cell r="E30">
            <v>1.0163159853566264</v>
          </cell>
          <cell r="F30">
            <v>0.99927079524603946</v>
          </cell>
          <cell r="G30">
            <v>0.99761386423240905</v>
          </cell>
          <cell r="H30">
            <v>1.0491419076482482</v>
          </cell>
          <cell r="I30">
            <v>1.0070613092972025</v>
          </cell>
          <cell r="J30">
            <v>1.0014653494999992</v>
          </cell>
          <cell r="K30">
            <v>1.0219924480982585</v>
          </cell>
          <cell r="L30">
            <v>0.98824723047100382</v>
          </cell>
          <cell r="M30">
            <v>1.051156747987575</v>
          </cell>
          <cell r="N30">
            <v>1.0119251797437834</v>
          </cell>
          <cell r="O30">
            <v>1.0165857930644611</v>
          </cell>
          <cell r="P30">
            <v>1.026608621505736</v>
          </cell>
          <cell r="Q30">
            <v>1.0022474984759928</v>
          </cell>
          <cell r="R30">
            <v>0.98041198502305804</v>
          </cell>
          <cell r="S30">
            <v>1.005947580415131</v>
          </cell>
        </row>
        <row r="31">
          <cell r="A31">
            <v>20053</v>
          </cell>
          <cell r="B31">
            <v>1.0471412293317179</v>
          </cell>
          <cell r="C31">
            <v>0.96685867980213547</v>
          </cell>
          <cell r="D31">
            <v>0.97224325385921984</v>
          </cell>
          <cell r="E31">
            <v>0.90285096306397583</v>
          </cell>
          <cell r="F31">
            <v>0.97602550256046394</v>
          </cell>
          <cell r="G31">
            <v>1.0842806057521457</v>
          </cell>
          <cell r="H31">
            <v>0.91563904638313087</v>
          </cell>
          <cell r="I31">
            <v>0.99517571183187159</v>
          </cell>
          <cell r="J31">
            <v>0.99552237029121349</v>
          </cell>
          <cell r="K31">
            <v>1.0052439262980399</v>
          </cell>
          <cell r="L31">
            <v>0.98813562921305431</v>
          </cell>
          <cell r="M31">
            <v>0.96306375087908125</v>
          </cell>
          <cell r="N31">
            <v>0.98447947622641474</v>
          </cell>
          <cell r="O31">
            <v>0.9807677669116166</v>
          </cell>
          <cell r="P31">
            <v>0.94866664494796593</v>
          </cell>
          <cell r="Q31">
            <v>1.0114602366409673</v>
          </cell>
          <cell r="R31">
            <v>0.99453874462106706</v>
          </cell>
          <cell r="S31">
            <v>1.0014056174496506</v>
          </cell>
        </row>
        <row r="32">
          <cell r="A32">
            <v>20054</v>
          </cell>
          <cell r="B32">
            <v>1.0119086211263912</v>
          </cell>
          <cell r="C32">
            <v>0.99333275460049919</v>
          </cell>
          <cell r="D32">
            <v>1.053416814792892</v>
          </cell>
          <cell r="E32">
            <v>1.0216427326656818</v>
          </cell>
          <cell r="F32">
            <v>1.0172699853158953</v>
          </cell>
          <cell r="G32">
            <v>0.9982223252611927</v>
          </cell>
          <cell r="H32">
            <v>1.0424645328533273</v>
          </cell>
          <cell r="I32">
            <v>1.0081996212064384</v>
          </cell>
          <cell r="J32">
            <v>0.99947274583203949</v>
          </cell>
          <cell r="K32">
            <v>1.0185859323348663</v>
          </cell>
          <cell r="L32">
            <v>1.0875515249145944</v>
          </cell>
          <cell r="M32">
            <v>0.96369058119861906</v>
          </cell>
          <cell r="N32">
            <v>1.0190339913217668</v>
          </cell>
          <cell r="O32">
            <v>1.0136444658622896</v>
          </cell>
          <cell r="P32">
            <v>1.0112598482274133</v>
          </cell>
          <cell r="Q32">
            <v>1.0052763720392199</v>
          </cell>
          <cell r="R32">
            <v>1.0621024660562082</v>
          </cell>
          <cell r="S32">
            <v>1.0244732496877369</v>
          </cell>
        </row>
        <row r="33">
          <cell r="A33">
            <v>20061</v>
          </cell>
          <cell r="B33">
            <v>0.94979879809945167</v>
          </cell>
          <cell r="C33">
            <v>0.99194711481439157</v>
          </cell>
          <cell r="D33">
            <v>0.99583074260452187</v>
          </cell>
          <cell r="E33">
            <v>1.044361587210856</v>
          </cell>
          <cell r="F33">
            <v>1.0011812487571972</v>
          </cell>
          <cell r="G33">
            <v>0.91012379322347381</v>
          </cell>
          <cell r="H33">
            <v>1.0005219187330072</v>
          </cell>
          <cell r="I33">
            <v>0.99372498755824579</v>
          </cell>
          <cell r="J33">
            <v>1.0047024437670709</v>
          </cell>
          <cell r="K33">
            <v>0.98016795795873257</v>
          </cell>
          <cell r="L33">
            <v>0.90755321824022384</v>
          </cell>
          <cell r="M33">
            <v>1.0317254836098853</v>
          </cell>
          <cell r="N33">
            <v>0.98305825263345259</v>
          </cell>
          <cell r="O33">
            <v>0.98734991014350737</v>
          </cell>
          <cell r="P33">
            <v>1.0143775706375733</v>
          </cell>
          <cell r="Q33">
            <v>0.97889673006261613</v>
          </cell>
          <cell r="R33">
            <v>0.94958069389381305</v>
          </cell>
          <cell r="S33">
            <v>0.97067509577008171</v>
          </cell>
        </row>
        <row r="34">
          <cell r="A34">
            <v>20062</v>
          </cell>
          <cell r="B34">
            <v>0.98066011488944171</v>
          </cell>
          <cell r="C34">
            <v>1.0519035280629445</v>
          </cell>
          <cell r="D34">
            <v>0.97405368826411221</v>
          </cell>
          <cell r="E34">
            <v>1.0186025908546243</v>
          </cell>
          <cell r="F34">
            <v>1.0008047753495886</v>
          </cell>
          <cell r="G34">
            <v>1.0148140988380359</v>
          </cell>
          <cell r="H34">
            <v>1.0525188265580869</v>
          </cell>
          <cell r="I34">
            <v>1.007270613445487</v>
          </cell>
          <cell r="J34">
            <v>1.0038678679263073</v>
          </cell>
          <cell r="K34">
            <v>1.0031190721468544</v>
          </cell>
          <cell r="L34">
            <v>0.9830511194007544</v>
          </cell>
          <cell r="M34">
            <v>1.0498874877524684</v>
          </cell>
          <cell r="N34">
            <v>1.0128142708082233</v>
          </cell>
          <cell r="O34">
            <v>1.0171829676912507</v>
          </cell>
          <cell r="P34">
            <v>1.0255868018709753</v>
          </cell>
          <cell r="Q34">
            <v>1.0078158788979881</v>
          </cell>
          <cell r="R34">
            <v>0.97977366936638211</v>
          </cell>
          <cell r="S34">
            <v>1.0068306669502789</v>
          </cell>
        </row>
        <row r="35">
          <cell r="A35">
            <v>20063</v>
          </cell>
          <cell r="B35">
            <v>1.0505337048363788</v>
          </cell>
          <cell r="C35">
            <v>0.96305183942011974</v>
          </cell>
          <cell r="D35">
            <v>0.97397176471513447</v>
          </cell>
          <cell r="E35">
            <v>0.9168633542525384</v>
          </cell>
          <cell r="F35">
            <v>0.98557710646867813</v>
          </cell>
          <cell r="G35">
            <v>1.1080407525203104</v>
          </cell>
          <cell r="H35">
            <v>0.9154535243396863</v>
          </cell>
          <cell r="I35">
            <v>0.99782989912712639</v>
          </cell>
          <cell r="J35">
            <v>0.99456840295050397</v>
          </cell>
          <cell r="K35">
            <v>0.99632048575275212</v>
          </cell>
          <cell r="L35">
            <v>1.003794581514668</v>
          </cell>
          <cell r="M35">
            <v>0.95997934240138194</v>
          </cell>
          <cell r="N35">
            <v>0.98632606228003805</v>
          </cell>
          <cell r="O35">
            <v>0.97859636686363249</v>
          </cell>
          <cell r="P35">
            <v>0.95646594961205922</v>
          </cell>
          <cell r="Q35">
            <v>1.0054458406671694</v>
          </cell>
          <cell r="R35">
            <v>0.98737572261687245</v>
          </cell>
          <cell r="S35">
            <v>0.99681429679201539</v>
          </cell>
        </row>
        <row r="36">
          <cell r="A36">
            <v>20064</v>
          </cell>
          <cell r="B36">
            <v>1.0124212923799365</v>
          </cell>
          <cell r="C36">
            <v>0.9936392841321523</v>
          </cell>
          <cell r="D36">
            <v>1.0561179143710562</v>
          </cell>
          <cell r="E36">
            <v>1.0220903777628312</v>
          </cell>
          <cell r="F36">
            <v>1.0121800083543886</v>
          </cell>
          <cell r="G36">
            <v>0.97030172668750658</v>
          </cell>
          <cell r="H36">
            <v>1.0320633380261575</v>
          </cell>
          <cell r="I36">
            <v>1.0011731939432262</v>
          </cell>
          <cell r="J36">
            <v>0.99732623011956889</v>
          </cell>
          <cell r="K36">
            <v>1.0201653969739826</v>
          </cell>
          <cell r="L36">
            <v>1.0971124775957071</v>
          </cell>
          <cell r="M36">
            <v>0.96183694350544591</v>
          </cell>
          <cell r="N36">
            <v>1.015980904207737</v>
          </cell>
          <cell r="O36">
            <v>1.0163361597433969</v>
          </cell>
          <cell r="P36">
            <v>1.0053588570067926</v>
          </cell>
          <cell r="Q36">
            <v>1.0063967532006874</v>
          </cell>
          <cell r="R36">
            <v>1.0772296356878159</v>
          </cell>
          <cell r="S36">
            <v>1.0224817362864707</v>
          </cell>
        </row>
        <row r="37">
          <cell r="A37">
            <v>20071</v>
          </cell>
          <cell r="B37">
            <v>0.94366310717211244</v>
          </cell>
          <cell r="C37">
            <v>0.9887621871522545</v>
          </cell>
          <cell r="D37">
            <v>0.98757036378883944</v>
          </cell>
          <cell r="E37">
            <v>1.0261102831211222</v>
          </cell>
          <cell r="F37">
            <v>1.0051172272060918</v>
          </cell>
          <cell r="G37">
            <v>0.90395402267975988</v>
          </cell>
          <cell r="H37">
            <v>1.0019936303019839</v>
          </cell>
          <cell r="I37">
            <v>1.0058048551001075</v>
          </cell>
          <cell r="J37">
            <v>0.99772363310684642</v>
          </cell>
          <cell r="K37">
            <v>0.97853780762520348</v>
          </cell>
          <cell r="L37">
            <v>0.90001402206564884</v>
          </cell>
          <cell r="M37">
            <v>1.0365103795255781</v>
          </cell>
          <cell r="N37">
            <v>0.98536123922906538</v>
          </cell>
          <cell r="O37">
            <v>0.98062170500507451</v>
          </cell>
          <cell r="P37">
            <v>1.0186840052733712</v>
          </cell>
          <cell r="Q37">
            <v>0.9753631240178503</v>
          </cell>
          <cell r="R37">
            <v>0.94796812727818092</v>
          </cell>
          <cell r="S37">
            <v>0.97061412199912844</v>
          </cell>
        </row>
        <row r="38">
          <cell r="A38">
            <v>20072</v>
          </cell>
          <cell r="B38">
            <v>0.97899750167839317</v>
          </cell>
          <cell r="C38">
            <v>1.0481183319000416</v>
          </cell>
          <cell r="D38">
            <v>0.97197827420929028</v>
          </cell>
          <cell r="E38">
            <v>1.0218566847880501</v>
          </cell>
          <cell r="F38">
            <v>1.0024364535807029</v>
          </cell>
          <cell r="G38">
            <v>1.0281154609715921</v>
          </cell>
          <cell r="H38">
            <v>1.0545551729373059</v>
          </cell>
          <cell r="I38">
            <v>1.0004909670642061</v>
          </cell>
          <cell r="J38">
            <v>1.0080395228970558</v>
          </cell>
          <cell r="K38">
            <v>0.99837317715106721</v>
          </cell>
          <cell r="L38">
            <v>0.96190632726519321</v>
          </cell>
          <cell r="M38">
            <v>1.0436039938874559</v>
          </cell>
          <cell r="N38">
            <v>1.0111675279447536</v>
          </cell>
          <cell r="O38">
            <v>1.020370188199506</v>
          </cell>
          <cell r="P38">
            <v>1.0206414203116114</v>
          </cell>
          <cell r="Q38">
            <v>1.0116126519446025</v>
          </cell>
          <cell r="R38">
            <v>0.96956077714549893</v>
          </cell>
          <cell r="S38">
            <v>1.0055883190798383</v>
          </cell>
        </row>
        <row r="39">
          <cell r="A39">
            <v>20073</v>
          </cell>
          <cell r="B39">
            <v>1.0568534987950415</v>
          </cell>
          <cell r="C39">
            <v>0.96490841341877365</v>
          </cell>
          <cell r="D39">
            <v>0.9723252658454814</v>
          </cell>
          <cell r="E39">
            <v>0.93059965402490796</v>
          </cell>
          <cell r="F39">
            <v>0.98353227390375564</v>
          </cell>
          <cell r="G39">
            <v>1.0763290373691514</v>
          </cell>
          <cell r="H39">
            <v>0.92513622514438576</v>
          </cell>
          <cell r="I39">
            <v>0.9877444414972153</v>
          </cell>
          <cell r="J39">
            <v>0.99663012490368896</v>
          </cell>
          <cell r="K39">
            <v>0.99613118212989094</v>
          </cell>
          <cell r="L39">
            <v>0.99539351967269862</v>
          </cell>
          <cell r="M39">
            <v>0.95753438431773563</v>
          </cell>
          <cell r="N39">
            <v>0.98275330215489465</v>
          </cell>
          <cell r="O39">
            <v>0.98229815265358433</v>
          </cell>
          <cell r="P39">
            <v>0.95370578712625076</v>
          </cell>
          <cell r="Q39">
            <v>1.0014993563781009</v>
          </cell>
          <cell r="R39">
            <v>0.97537152172795649</v>
          </cell>
          <cell r="S39">
            <v>0.99166364448058064</v>
          </cell>
        </row>
        <row r="40">
          <cell r="A40">
            <v>20074</v>
          </cell>
          <cell r="B40">
            <v>1.0164930539005455</v>
          </cell>
          <cell r="C40">
            <v>0.99938881276295244</v>
          </cell>
          <cell r="D40">
            <v>1.0641841188118706</v>
          </cell>
          <cell r="E40">
            <v>1.0243374597705566</v>
          </cell>
          <cell r="F40">
            <v>1.0093176305418163</v>
          </cell>
          <cell r="G40">
            <v>0.97023827832967202</v>
          </cell>
          <cell r="H40">
            <v>1.0216828079508671</v>
          </cell>
          <cell r="I40">
            <v>1.0057328203602776</v>
          </cell>
          <cell r="J40">
            <v>0.99749742925860674</v>
          </cell>
          <cell r="K40">
            <v>1.0266658385597487</v>
          </cell>
          <cell r="L40">
            <v>1.0855973969718054</v>
          </cell>
          <cell r="M40">
            <v>0.96222804481041813</v>
          </cell>
          <cell r="N40">
            <v>1.0193359511518587</v>
          </cell>
          <cell r="O40">
            <v>1.0153327777047383</v>
          </cell>
          <cell r="P40">
            <v>1.0084086638053533</v>
          </cell>
          <cell r="Q40">
            <v>1.0098111486544095</v>
          </cell>
          <cell r="R40">
            <v>1.0833525782477786</v>
          </cell>
          <cell r="S40">
            <v>1.0271289763107723</v>
          </cell>
        </row>
        <row r="41">
          <cell r="A41">
            <v>20081</v>
          </cell>
          <cell r="B41">
            <v>0.93057752548850148</v>
          </cell>
          <cell r="C41">
            <v>0.97958803670118699</v>
          </cell>
          <cell r="D41">
            <v>0.98851181035527913</v>
          </cell>
          <cell r="E41">
            <v>1.0144515014878304</v>
          </cell>
          <cell r="F41">
            <v>1.0041298049986558</v>
          </cell>
          <cell r="G41">
            <v>0.89115543688208043</v>
          </cell>
          <cell r="H41">
            <v>1.0049961042498079</v>
          </cell>
          <cell r="I41">
            <v>1.0089034256471658</v>
          </cell>
          <cell r="J41">
            <v>0.99474955381727714</v>
          </cell>
          <cell r="K41">
            <v>0.96419589504308512</v>
          </cell>
          <cell r="L41">
            <v>0.90953967680848902</v>
          </cell>
          <cell r="M41">
            <v>1.0286958956963661</v>
          </cell>
          <cell r="N41">
            <v>0.99107563265943466</v>
          </cell>
          <cell r="O41">
            <v>0.98730548448865918</v>
          </cell>
          <cell r="P41">
            <v>1.0184485649454738</v>
          </cell>
          <cell r="Q41">
            <v>0.97703501620220112</v>
          </cell>
          <cell r="R41">
            <v>0.9479791266331582</v>
          </cell>
          <cell r="S41">
            <v>0.97743181303263604</v>
          </cell>
        </row>
        <row r="42">
          <cell r="A42">
            <v>20082</v>
          </cell>
          <cell r="B42">
            <v>0.97761188801200061</v>
          </cell>
          <cell r="C42">
            <v>1.0524783225577063</v>
          </cell>
          <cell r="D42">
            <v>0.97221353816029354</v>
          </cell>
          <cell r="E42">
            <v>1.025304945530233</v>
          </cell>
          <cell r="F42">
            <v>0.99719959055151686</v>
          </cell>
          <cell r="G42">
            <v>1.0159738542917967</v>
          </cell>
          <cell r="H42">
            <v>1.0569817967934769</v>
          </cell>
          <cell r="I42">
            <v>0.99441175048454</v>
          </cell>
          <cell r="J42">
            <v>1.0126878873698746</v>
          </cell>
          <cell r="K42">
            <v>1.00752910947171</v>
          </cell>
          <cell r="L42">
            <v>0.97080185855860934</v>
          </cell>
          <cell r="M42">
            <v>1.0379801273062328</v>
          </cell>
          <cell r="N42">
            <v>1.007077383648453</v>
          </cell>
          <cell r="O42">
            <v>1.0181515792879179</v>
          </cell>
          <cell r="P42">
            <v>1.0128629529914446</v>
          </cell>
          <cell r="Q42">
            <v>1.0130020652133371</v>
          </cell>
          <cell r="R42">
            <v>0.97451117916250107</v>
          </cell>
          <cell r="S42">
            <v>1.0048605114351103</v>
          </cell>
        </row>
        <row r="43">
          <cell r="A43">
            <v>20083</v>
          </cell>
          <cell r="B43">
            <v>1.0628140669468729</v>
          </cell>
          <cell r="C43">
            <v>0.97120059151437177</v>
          </cell>
          <cell r="D43">
            <v>0.97162523988881733</v>
          </cell>
          <cell r="E43">
            <v>0.94034946187498525</v>
          </cell>
          <cell r="F43">
            <v>0.98157641344173752</v>
          </cell>
          <cell r="G43">
            <v>1.091460180678494</v>
          </cell>
          <cell r="H43">
            <v>0.93094109120330337</v>
          </cell>
          <cell r="I43">
            <v>0.98798409586229108</v>
          </cell>
          <cell r="J43">
            <v>0.99322005907772637</v>
          </cell>
          <cell r="K43">
            <v>1.0038548423702351</v>
          </cell>
          <cell r="L43">
            <v>0.99643298741983133</v>
          </cell>
          <cell r="M43">
            <v>0.95797647181969658</v>
          </cell>
          <cell r="N43">
            <v>0.98411064695641792</v>
          </cell>
          <cell r="O43">
            <v>0.97939455419579979</v>
          </cell>
          <cell r="P43">
            <v>0.95943537436799642</v>
          </cell>
          <cell r="Q43">
            <v>1.0021762444497455</v>
          </cell>
          <cell r="R43">
            <v>0.97949816098124776</v>
          </cell>
          <cell r="S43">
            <v>0.99389569184135662</v>
          </cell>
        </row>
        <row r="44">
          <cell r="A44">
            <v>20084</v>
          </cell>
          <cell r="B44">
            <v>1.0166627858609265</v>
          </cell>
          <cell r="C44">
            <v>0.99584598104309974</v>
          </cell>
          <cell r="D44">
            <v>1.0823598922024775</v>
          </cell>
          <cell r="E44">
            <v>1.023864506859602</v>
          </cell>
          <cell r="F44">
            <v>1.0191248566153694</v>
          </cell>
          <cell r="G44">
            <v>0.97636256570142443</v>
          </cell>
          <cell r="H44">
            <v>1.0058647059112324</v>
          </cell>
          <cell r="I44">
            <v>1.0110739578108099</v>
          </cell>
          <cell r="J44">
            <v>0.9984150601587749</v>
          </cell>
          <cell r="K44">
            <v>1.0245762283790221</v>
          </cell>
          <cell r="L44">
            <v>1.0921920397068703</v>
          </cell>
          <cell r="M44">
            <v>0.96969473743609225</v>
          </cell>
          <cell r="N44">
            <v>1.0207929924113761</v>
          </cell>
          <cell r="O44">
            <v>1.0182425632737104</v>
          </cell>
          <cell r="P44">
            <v>1.0119733536652435</v>
          </cell>
          <cell r="Q44">
            <v>1.0095403147415538</v>
          </cell>
          <cell r="R44">
            <v>1.0868587545720079</v>
          </cell>
          <cell r="S44">
            <v>1.024795140645208</v>
          </cell>
        </row>
        <row r="45">
          <cell r="A45">
            <v>20091</v>
          </cell>
          <cell r="B45">
            <v>0.92852613902644399</v>
          </cell>
          <cell r="C45">
            <v>0.9790480058774822</v>
          </cell>
          <cell r="D45">
            <v>0.98206302513553023</v>
          </cell>
          <cell r="E45">
            <v>1.0006646051087627</v>
          </cell>
          <cell r="F45">
            <v>0.989701046430283</v>
          </cell>
          <cell r="G45">
            <v>0.8737812362019497</v>
          </cell>
          <cell r="H45">
            <v>0.99764727677748499</v>
          </cell>
          <cell r="I45">
            <v>0.99482378293445783</v>
          </cell>
          <cell r="J45">
            <v>0.99502768003244135</v>
          </cell>
          <cell r="K45">
            <v>0.9713884458749833</v>
          </cell>
          <cell r="L45">
            <v>0.92737561532854818</v>
          </cell>
          <cell r="M45">
            <v>1.040368073257766</v>
          </cell>
          <cell r="N45">
            <v>0.98009911779164605</v>
          </cell>
          <cell r="O45">
            <v>0.97702102371442301</v>
          </cell>
          <cell r="P45">
            <v>1.0047752714762435</v>
          </cell>
          <cell r="Q45">
            <v>0.97879242633702013</v>
          </cell>
          <cell r="R45">
            <v>0.95751230353795336</v>
          </cell>
          <cell r="S45">
            <v>0.96873396557796043</v>
          </cell>
        </row>
        <row r="46">
          <cell r="A46">
            <v>20092</v>
          </cell>
          <cell r="B46">
            <v>0.98155162793904083</v>
          </cell>
          <cell r="C46">
            <v>1.0493616647274684</v>
          </cell>
          <cell r="D46">
            <v>0.95347831080395784</v>
          </cell>
          <cell r="E46">
            <v>1.024678055335899</v>
          </cell>
          <cell r="F46">
            <v>1.0047242478131755</v>
          </cell>
          <cell r="G46">
            <v>1.0351514722421269</v>
          </cell>
          <cell r="H46">
            <v>1.0647589338725876</v>
          </cell>
          <cell r="I46">
            <v>0.99386462018377597</v>
          </cell>
          <cell r="J46">
            <v>1.0143268680826982</v>
          </cell>
          <cell r="K46">
            <v>0.99615340323269186</v>
          </cell>
          <cell r="L46">
            <v>0.98737088295162523</v>
          </cell>
          <cell r="M46">
            <v>1.0289486360606612</v>
          </cell>
          <cell r="N46">
            <v>1.0080267156303717</v>
          </cell>
          <cell r="O46">
            <v>1.024631676030344</v>
          </cell>
          <cell r="P46">
            <v>1.0129927788766202</v>
          </cell>
          <cell r="Q46">
            <v>1.007457194115319</v>
          </cell>
          <cell r="R46">
            <v>0.97335539718293951</v>
          </cell>
          <cell r="S46">
            <v>1.0064369115974212</v>
          </cell>
        </row>
        <row r="47">
          <cell r="A47">
            <v>20093</v>
          </cell>
          <cell r="B47">
            <v>1.0673573027380137</v>
          </cell>
          <cell r="C47">
            <v>0.98108227006426663</v>
          </cell>
          <cell r="D47">
            <v>0.95072992601067341</v>
          </cell>
          <cell r="E47">
            <v>0.95044407128184882</v>
          </cell>
          <cell r="F47">
            <v>0.99073182114086322</v>
          </cell>
          <cell r="G47">
            <v>1.0925072527726898</v>
          </cell>
          <cell r="H47">
            <v>0.9374408282222495</v>
          </cell>
          <cell r="I47">
            <v>0.99848455100256661</v>
          </cell>
          <cell r="J47">
            <v>0.9935334631828866</v>
          </cell>
          <cell r="K47">
            <v>1.0085616054950797</v>
          </cell>
          <cell r="L47">
            <v>0.98433648728336465</v>
          </cell>
          <cell r="M47">
            <v>0.96190826915418992</v>
          </cell>
          <cell r="N47">
            <v>0.98904739217489623</v>
          </cell>
          <cell r="O47">
            <v>0.99228013132446968</v>
          </cell>
          <cell r="P47">
            <v>0.96773382724020773</v>
          </cell>
          <cell r="Q47">
            <v>0.99972256277432714</v>
          </cell>
          <cell r="R47">
            <v>0.98076925217999777</v>
          </cell>
          <cell r="S47">
            <v>0.99627146034932834</v>
          </cell>
        </row>
        <row r="48">
          <cell r="A48">
            <v>20094</v>
          </cell>
          <cell r="B48">
            <v>1.0185030698710218</v>
          </cell>
          <cell r="C48">
            <v>0.99488401781754987</v>
          </cell>
          <cell r="D48">
            <v>1.0914953784705066</v>
          </cell>
          <cell r="E48">
            <v>1.0200775563090143</v>
          </cell>
          <cell r="F48">
            <v>1.0142884735673712</v>
          </cell>
          <cell r="G48">
            <v>0.9791003685118943</v>
          </cell>
          <cell r="H48">
            <v>1.0034928335906859</v>
          </cell>
          <cell r="I48">
            <v>1.0115911387155565</v>
          </cell>
          <cell r="J48">
            <v>0.99766500727265073</v>
          </cell>
          <cell r="K48">
            <v>1.019044285796622</v>
          </cell>
          <cell r="L48">
            <v>1.1108737565572206</v>
          </cell>
          <cell r="M48">
            <v>0.97267948175188812</v>
          </cell>
          <cell r="N48">
            <v>1.0205650959492176</v>
          </cell>
          <cell r="O48">
            <v>1.0063298036085964</v>
          </cell>
          <cell r="P48">
            <v>1.0133527630491552</v>
          </cell>
          <cell r="Q48">
            <v>1.009635164274006</v>
          </cell>
          <cell r="R48">
            <v>1.0896563175313552</v>
          </cell>
          <cell r="S48">
            <v>1.0252363382241729</v>
          </cell>
        </row>
        <row r="49">
          <cell r="A49">
            <v>20101</v>
          </cell>
          <cell r="B49">
            <v>0.92953271351014688</v>
          </cell>
          <cell r="C49">
            <v>0.98150482036444697</v>
          </cell>
          <cell r="D49">
            <v>0.97983656360463145</v>
          </cell>
          <cell r="E49">
            <v>1.000172141113314</v>
          </cell>
          <cell r="F49">
            <v>0.99757869578911229</v>
          </cell>
          <cell r="G49">
            <v>0.88896451615913885</v>
          </cell>
          <cell r="H49">
            <v>0.98489029978256715</v>
          </cell>
          <cell r="I49">
            <v>0.99632652093763618</v>
          </cell>
          <cell r="J49">
            <v>1.0020635617703368</v>
          </cell>
          <cell r="K49">
            <v>0.97728339910872952</v>
          </cell>
          <cell r="L49">
            <v>0.94341048484349821</v>
          </cell>
          <cell r="M49">
            <v>1.0399240339107891</v>
          </cell>
          <cell r="N49">
            <v>0.98310828588679255</v>
          </cell>
          <cell r="O49">
            <v>0.99035764319451813</v>
          </cell>
          <cell r="P49">
            <v>1.0031136486407433</v>
          </cell>
          <cell r="Q49">
            <v>0.98518005739280923</v>
          </cell>
          <cell r="R49">
            <v>0.96172282351134131</v>
          </cell>
          <cell r="S49">
            <v>0.96889581387490609</v>
          </cell>
        </row>
        <row r="50">
          <cell r="A50">
            <v>20102</v>
          </cell>
          <cell r="B50">
            <v>0.98168587997910894</v>
          </cell>
          <cell r="C50">
            <v>1.046379236718318</v>
          </cell>
          <cell r="D50">
            <v>0.94684152196135729</v>
          </cell>
          <cell r="E50">
            <v>1.0316837427651508</v>
          </cell>
          <cell r="F50">
            <v>1.0037983907476469</v>
          </cell>
          <cell r="G50">
            <v>1.0316727408716087</v>
          </cell>
          <cell r="H50">
            <v>1.0686754507435954</v>
          </cell>
          <cell r="I50">
            <v>0.9916202016891067</v>
          </cell>
          <cell r="J50">
            <v>1.0108360205419609</v>
          </cell>
          <cell r="K50">
            <v>0.9958794962559373</v>
          </cell>
          <cell r="L50">
            <v>0.99224402378626642</v>
          </cell>
          <cell r="M50">
            <v>1.0200928602800072</v>
          </cell>
          <cell r="N50">
            <v>1.006587491337209</v>
          </cell>
          <cell r="O50">
            <v>1.0248399300605919</v>
          </cell>
          <cell r="P50">
            <v>1.011887155231294</v>
          </cell>
          <cell r="Q50">
            <v>1.0042020848187543</v>
          </cell>
          <cell r="R50">
            <v>0.97692121921868058</v>
          </cell>
          <cell r="S50">
            <v>1.0035169970784392</v>
          </cell>
        </row>
        <row r="51">
          <cell r="A51">
            <v>20103</v>
          </cell>
          <cell r="B51">
            <v>1.066975831898199</v>
          </cell>
          <cell r="C51">
            <v>0.98076717275538938</v>
          </cell>
          <cell r="D51">
            <v>0.94339525924502476</v>
          </cell>
          <cell r="E51">
            <v>0.95402820392390308</v>
          </cell>
          <cell r="F51">
            <v>0.97869655138093159</v>
          </cell>
          <cell r="G51">
            <v>1.0717470206283606</v>
          </cell>
          <cell r="H51">
            <v>0.95247910861917473</v>
          </cell>
          <cell r="I51">
            <v>0.99402979211872244</v>
          </cell>
          <cell r="J51">
            <v>0.99252091251033792</v>
          </cell>
          <cell r="K51">
            <v>1.0087300561725183</v>
          </cell>
          <cell r="L51">
            <v>0.96194379385592932</v>
          </cell>
          <cell r="M51">
            <v>0.96413512547464508</v>
          </cell>
          <cell r="N51">
            <v>0.98566021743399168</v>
          </cell>
          <cell r="O51">
            <v>0.98055575322395794</v>
          </cell>
          <cell r="P51">
            <v>0.96729699902402511</v>
          </cell>
          <cell r="Q51">
            <v>1.0003870769349474</v>
          </cell>
          <cell r="R51">
            <v>0.98141029080235576</v>
          </cell>
          <cell r="S51">
            <v>0.99885011898232678</v>
          </cell>
        </row>
        <row r="52">
          <cell r="A52">
            <v>20104</v>
          </cell>
          <cell r="B52">
            <v>1.0146660208029492</v>
          </cell>
          <cell r="C52">
            <v>0.99159747978862267</v>
          </cell>
          <cell r="D52">
            <v>1.1092226570172163</v>
          </cell>
          <cell r="E52">
            <v>1.0137213233781615</v>
          </cell>
          <cell r="F52">
            <v>1.019068259838696</v>
          </cell>
          <cell r="G52">
            <v>1.0007559993365081</v>
          </cell>
          <cell r="H52">
            <v>0.99691214647058812</v>
          </cell>
          <cell r="I52">
            <v>1.0169722328278707</v>
          </cell>
          <cell r="J52">
            <v>0.99490693562386467</v>
          </cell>
          <cell r="K52">
            <v>1.0155367880154436</v>
          </cell>
          <cell r="L52">
            <v>1.109686894997076</v>
          </cell>
          <cell r="M52">
            <v>0.97835071962976894</v>
          </cell>
          <cell r="N52">
            <v>1.0221495248440666</v>
          </cell>
          <cell r="O52">
            <v>1.0032603186252032</v>
          </cell>
          <cell r="P52">
            <v>1.017313206379419</v>
          </cell>
          <cell r="Q52">
            <v>1.0091202308447706</v>
          </cell>
          <cell r="R52">
            <v>1.0804885468689582</v>
          </cell>
          <cell r="S52">
            <v>1.0257373749292018</v>
          </cell>
        </row>
        <row r="53">
          <cell r="A53">
            <v>20111</v>
          </cell>
          <cell r="B53">
            <v>0.92760299253710043</v>
          </cell>
          <cell r="C53">
            <v>0.98451098375152146</v>
          </cell>
          <cell r="D53">
            <v>0.9873588215857102</v>
          </cell>
          <cell r="E53">
            <v>0.99933667166709805</v>
          </cell>
          <cell r="F53">
            <v>0.98872676516183511</v>
          </cell>
          <cell r="G53">
            <v>0.87801362126932925</v>
          </cell>
          <cell r="H53">
            <v>0.98521378136889082</v>
          </cell>
          <cell r="I53">
            <v>0.98826893713953334</v>
          </cell>
          <cell r="J53">
            <v>1.0063802978652265</v>
          </cell>
          <cell r="K53">
            <v>0.98147429332774316</v>
          </cell>
          <cell r="L53">
            <v>0.96884937125920134</v>
          </cell>
          <cell r="M53">
            <v>1.039312652950495</v>
          </cell>
          <cell r="N53">
            <v>0.98197439788582008</v>
          </cell>
          <cell r="O53">
            <v>0.99253334902987334</v>
          </cell>
          <cell r="P53">
            <v>0.99528844551645468</v>
          </cell>
          <cell r="Q53">
            <v>0.98988354219180485</v>
          </cell>
          <cell r="R53">
            <v>0.96505784501570635</v>
          </cell>
          <cell r="S53">
            <v>0.96836985874404913</v>
          </cell>
        </row>
        <row r="54">
          <cell r="A54">
            <v>20112</v>
          </cell>
          <cell r="B54">
            <v>0.98409073543763326</v>
          </cell>
          <cell r="C54">
            <v>1.047759853393458</v>
          </cell>
          <cell r="D54">
            <v>0.94358328280270498</v>
          </cell>
          <cell r="E54">
            <v>1.0332046881160384</v>
          </cell>
          <cell r="F54">
            <v>1.0039545187654748</v>
          </cell>
          <cell r="G54">
            <v>1.0302027483223453</v>
          </cell>
          <cell r="H54">
            <v>1.077662063840618</v>
          </cell>
          <cell r="I54">
            <v>0.99120537113607554</v>
          </cell>
          <cell r="J54">
            <v>1.0076209624572736</v>
          </cell>
          <cell r="K54">
            <v>0.99956326530388717</v>
          </cell>
          <cell r="L54">
            <v>0.99363577573981943</v>
          </cell>
          <cell r="M54">
            <v>1.0135079021493321</v>
          </cell>
          <cell r="N54">
            <v>1.0078227793730443</v>
          </cell>
          <cell r="O54">
            <v>1.0257343938157717</v>
          </cell>
          <cell r="P54">
            <v>1.0132122762905911</v>
          </cell>
          <cell r="Q54">
            <v>1.0016655081912502</v>
          </cell>
          <cell r="R54">
            <v>0.97969530681750394</v>
          </cell>
          <cell r="S54">
            <v>1.0035516141836593</v>
          </cell>
        </row>
        <row r="55">
          <cell r="A55">
            <v>20113</v>
          </cell>
          <cell r="B55">
            <v>1.0669743982271196</v>
          </cell>
          <cell r="C55">
            <v>0.98412707668699573</v>
          </cell>
          <cell r="D55">
            <v>0.94219945908212421</v>
          </cell>
          <cell r="E55">
            <v>0.95665440127467738</v>
          </cell>
          <cell r="F55">
            <v>0.98479311430430305</v>
          </cell>
          <cell r="G55">
            <v>1.087541597939661</v>
          </cell>
          <cell r="H55">
            <v>0.96503924302968092</v>
          </cell>
          <cell r="I55">
            <v>1.0033528610658764</v>
          </cell>
          <cell r="J55">
            <v>0.99212796925451696</v>
          </cell>
          <cell r="K55">
            <v>1.0096870861642393</v>
          </cell>
          <cell r="L55">
            <v>0.9422266733637098</v>
          </cell>
          <cell r="M55">
            <v>0.96995887263784797</v>
          </cell>
          <cell r="N55">
            <v>0.98755536430378688</v>
          </cell>
          <cell r="O55">
            <v>0.98381987372451418</v>
          </cell>
          <cell r="P55">
            <v>0.97403335140288039</v>
          </cell>
          <cell r="Q55">
            <v>0.99910243384742259</v>
          </cell>
          <cell r="R55">
            <v>0.97833325854816477</v>
          </cell>
          <cell r="S55">
            <v>1.0029200037100965</v>
          </cell>
        </row>
        <row r="56">
          <cell r="A56">
            <v>20114</v>
          </cell>
          <cell r="B56">
            <v>1.0177371183825301</v>
          </cell>
          <cell r="C56">
            <v>0.9845018502239018</v>
          </cell>
          <cell r="D56">
            <v>1.1253725860028054</v>
          </cell>
          <cell r="E56">
            <v>1.0104086782295603</v>
          </cell>
          <cell r="F56">
            <v>1.0216262794499034</v>
          </cell>
          <cell r="G56">
            <v>1.0037222471482576</v>
          </cell>
          <cell r="H56">
            <v>0.96988371370062787</v>
          </cell>
          <cell r="I56">
            <v>1.0167637225075667</v>
          </cell>
          <cell r="J56">
            <v>0.99413105148177838</v>
          </cell>
          <cell r="K56">
            <v>1.0078793034157694</v>
          </cell>
          <cell r="L56">
            <v>1.0843978095265112</v>
          </cell>
          <cell r="M56">
            <v>0.98243113475731381</v>
          </cell>
          <cell r="N56">
            <v>1.0222217475855937</v>
          </cell>
          <cell r="O56">
            <v>0.99744524340222329</v>
          </cell>
          <cell r="P56">
            <v>1.0177212821040504</v>
          </cell>
          <cell r="Q56">
            <v>1.0089143682124351</v>
          </cell>
          <cell r="R56">
            <v>1.0706831640248269</v>
          </cell>
          <cell r="S56">
            <v>1.0228098930380414</v>
          </cell>
        </row>
        <row r="57">
          <cell r="A57">
            <v>20121</v>
          </cell>
          <cell r="B57">
            <v>0.93162765732504005</v>
          </cell>
          <cell r="C57">
            <v>0.99379241251512651</v>
          </cell>
          <cell r="D57">
            <v>0.98621875799616388</v>
          </cell>
          <cell r="E57">
            <v>1.0067752109430763</v>
          </cell>
          <cell r="F57">
            <v>1.0058143331699543</v>
          </cell>
          <cell r="G57">
            <v>0.90728168533017683</v>
          </cell>
          <cell r="H57">
            <v>1.0078970100073203</v>
          </cell>
          <cell r="I57">
            <v>0.99879447928477683</v>
          </cell>
          <cell r="J57">
            <v>1.0088054267840321</v>
          </cell>
          <cell r="K57">
            <v>0.99038705760539081</v>
          </cell>
          <cell r="L57">
            <v>0.9787799348517312</v>
          </cell>
          <cell r="M57">
            <v>1.0300422510979803</v>
          </cell>
          <cell r="N57">
            <v>0.99507778337575048</v>
          </cell>
          <cell r="O57">
            <v>1.0085501626249727</v>
          </cell>
          <cell r="P57">
            <v>1.00487987981033</v>
          </cell>
          <cell r="Q57">
            <v>0.99210740310738388</v>
          </cell>
          <cell r="R57">
            <v>0.96843621415184011</v>
          </cell>
          <cell r="S57">
            <v>0.98058250519412593</v>
          </cell>
        </row>
        <row r="58">
          <cell r="A58">
            <v>20122</v>
          </cell>
          <cell r="B58">
            <v>0.98478349109252694</v>
          </cell>
          <cell r="C58">
            <v>1.0435827855292077</v>
          </cell>
          <cell r="D58">
            <v>0.93921620870552636</v>
          </cell>
          <cell r="E58">
            <v>1.0321806636333242</v>
          </cell>
          <cell r="F58">
            <v>1.0064189031987179</v>
          </cell>
          <cell r="G58">
            <v>1.0283652001666257</v>
          </cell>
          <cell r="H58">
            <v>1.0780137949991768</v>
          </cell>
          <cell r="I58">
            <v>0.99265274605369169</v>
          </cell>
          <cell r="J58">
            <v>1.0059121782191358</v>
          </cell>
          <cell r="K58">
            <v>0.99785616289293044</v>
          </cell>
          <cell r="L58">
            <v>1.0026384242497492</v>
          </cell>
          <cell r="M58">
            <v>1.0093080105114525</v>
          </cell>
          <cell r="N58">
            <v>1.0067472947315812</v>
          </cell>
          <cell r="O58">
            <v>1.0203709622224912</v>
          </cell>
          <cell r="P58">
            <v>1.0153446559967891</v>
          </cell>
          <cell r="Q58">
            <v>1.0010920476314371</v>
          </cell>
          <cell r="R58">
            <v>0.98517956190028277</v>
          </cell>
          <cell r="S58">
            <v>1.0008673475456014</v>
          </cell>
        </row>
        <row r="59">
          <cell r="A59">
            <v>20123</v>
          </cell>
          <cell r="B59">
            <v>1.067941076842909</v>
          </cell>
          <cell r="C59">
            <v>0.97320819282089344</v>
          </cell>
          <cell r="D59">
            <v>0.94195863718507433</v>
          </cell>
          <cell r="E59">
            <v>0.95810123049251616</v>
          </cell>
          <cell r="F59">
            <v>0.9804911866261331</v>
          </cell>
          <cell r="G59">
            <v>1.0542575579193569</v>
          </cell>
          <cell r="H59">
            <v>0.94971382996178677</v>
          </cell>
          <cell r="I59">
            <v>0.99787539466626118</v>
          </cell>
          <cell r="J59">
            <v>0.9887872389263056</v>
          </cell>
          <cell r="K59">
            <v>0.99504414191939439</v>
          </cell>
          <cell r="L59">
            <v>0.93315334827838514</v>
          </cell>
          <cell r="M59">
            <v>0.9711408473498806</v>
          </cell>
          <cell r="N59">
            <v>0.98030264217207785</v>
          </cell>
          <cell r="O59">
            <v>0.97625714613180847</v>
          </cell>
          <cell r="P59">
            <v>0.96926299262557991</v>
          </cell>
          <cell r="Q59">
            <v>0.99548425698904741</v>
          </cell>
          <cell r="R59">
            <v>0.97659976244676006</v>
          </cell>
          <cell r="S59">
            <v>0.99343740584583962</v>
          </cell>
        </row>
        <row r="60">
          <cell r="A60">
            <v>20124</v>
          </cell>
          <cell r="B60">
            <v>1.0175544606791924</v>
          </cell>
          <cell r="C60">
            <v>0.98964131333379357</v>
          </cell>
          <cell r="D60">
            <v>1.1304619702921941</v>
          </cell>
          <cell r="E60">
            <v>1.0032728504284982</v>
          </cell>
          <cell r="F60">
            <v>1.0070582721925458</v>
          </cell>
          <cell r="G60">
            <v>1.0024059502266947</v>
          </cell>
          <cell r="H60">
            <v>0.96118179503322665</v>
          </cell>
          <cell r="I60">
            <v>1.0109452958075604</v>
          </cell>
          <cell r="J60">
            <v>0.99528426738196574</v>
          </cell>
          <cell r="K60">
            <v>1.016420091177197</v>
          </cell>
          <cell r="L60">
            <v>1.0847903326155244</v>
          </cell>
          <cell r="M60">
            <v>0.98643747683397198</v>
          </cell>
          <cell r="N60">
            <v>1.0173695358303423</v>
          </cell>
          <cell r="O60">
            <v>0.99411286918820607</v>
          </cell>
          <cell r="P60">
            <v>1.0100437921202701</v>
          </cell>
          <cell r="Q60">
            <v>1.0110769741369858</v>
          </cell>
          <cell r="R60">
            <v>1.0643262910023015</v>
          </cell>
          <cell r="S60">
            <v>1.0235653773300029</v>
          </cell>
        </row>
        <row r="61">
          <cell r="A61">
            <v>20131</v>
          </cell>
          <cell r="B61">
            <v>0.9281719154997744</v>
          </cell>
          <cell r="C61">
            <v>0.97369972123207227</v>
          </cell>
          <cell r="D61">
            <v>0.97654572951747498</v>
          </cell>
          <cell r="E61">
            <v>1.0097326503817887</v>
          </cell>
          <cell r="F61">
            <v>1.0004844699914175</v>
          </cell>
          <cell r="G61">
            <v>0.90323687664425101</v>
          </cell>
          <cell r="H61">
            <v>1.0048738078036361</v>
          </cell>
          <cell r="I61">
            <v>0.98636084560871895</v>
          </cell>
          <cell r="J61">
            <v>1.0087978671225288</v>
          </cell>
          <cell r="K61">
            <v>0.96266303066240244</v>
          </cell>
          <cell r="L61">
            <v>0.98936698330928063</v>
          </cell>
          <cell r="M61">
            <v>1.0240186583156932</v>
          </cell>
          <cell r="N61">
            <v>0.98571679520193767</v>
          </cell>
          <cell r="O61">
            <v>1.004289894020054</v>
          </cell>
          <cell r="P61">
            <v>0.99352525555705606</v>
          </cell>
          <cell r="Q61">
            <v>0.99258854083661363</v>
          </cell>
          <cell r="R61">
            <v>0.97076223583094767</v>
          </cell>
          <cell r="S61">
            <v>0.96817286493532118</v>
          </cell>
        </row>
        <row r="62">
          <cell r="A62">
            <v>20132</v>
          </cell>
          <cell r="B62">
            <v>0.98440839730276763</v>
          </cell>
          <cell r="C62">
            <v>1.0537033844207553</v>
          </cell>
          <cell r="D62">
            <v>0.93313302323177405</v>
          </cell>
          <cell r="E62">
            <v>1.0349342895055551</v>
          </cell>
          <cell r="F62">
            <v>1.0095647637013325</v>
          </cell>
          <cell r="G62">
            <v>1.025139302214602</v>
          </cell>
          <cell r="H62">
            <v>1.0864845615084897</v>
          </cell>
          <cell r="I62">
            <v>0.99858788116339336</v>
          </cell>
          <cell r="J62">
            <v>1.0070906939144812</v>
          </cell>
          <cell r="K62">
            <v>1.0159347779505916</v>
          </cell>
          <cell r="L62">
            <v>1.0003881741631995</v>
          </cell>
          <cell r="M62">
            <v>1.0102600501995507</v>
          </cell>
          <cell r="N62">
            <v>1.0099906564800281</v>
          </cell>
          <cell r="O62">
            <v>1.0212066319197721</v>
          </cell>
          <cell r="P62">
            <v>1.0183123910547651</v>
          </cell>
          <cell r="Q62">
            <v>1.0027315324787955</v>
          </cell>
          <cell r="R62">
            <v>0.99304309311622141</v>
          </cell>
          <cell r="S62">
            <v>1.0046792993409972</v>
          </cell>
        </row>
        <row r="63">
          <cell r="A63">
            <v>20133</v>
          </cell>
          <cell r="B63">
            <v>1.0672565690775762</v>
          </cell>
          <cell r="C63">
            <v>0.98246781267835981</v>
          </cell>
          <cell r="D63">
            <v>0.93956995700658952</v>
          </cell>
          <cell r="E63">
            <v>0.96015306214221885</v>
          </cell>
          <cell r="F63">
            <v>0.97486159046109644</v>
          </cell>
          <cell r="G63">
            <v>1.0608061548098617</v>
          </cell>
          <cell r="H63">
            <v>0.95767712260533744</v>
          </cell>
          <cell r="I63">
            <v>1.0038219141402234</v>
          </cell>
          <cell r="J63">
            <v>0.98847480654278297</v>
          </cell>
          <cell r="K63">
            <v>1.00461457781751</v>
          </cell>
          <cell r="L63">
            <v>0.9284354417463655</v>
          </cell>
          <cell r="M63">
            <v>0.97401810500811981</v>
          </cell>
          <cell r="N63">
            <v>0.98459730736032802</v>
          </cell>
          <cell r="O63">
            <v>0.98139615205701702</v>
          </cell>
          <cell r="P63">
            <v>0.97400067579274974</v>
          </cell>
          <cell r="Q63">
            <v>0.99295791851015203</v>
          </cell>
          <cell r="R63">
            <v>0.97836182221353762</v>
          </cell>
          <cell r="S63">
            <v>1.0054884198413443</v>
          </cell>
        </row>
        <row r="64">
          <cell r="A64">
            <v>20134</v>
          </cell>
          <cell r="B64">
            <v>1.0182622689152185</v>
          </cell>
          <cell r="C64">
            <v>0.99085379325112299</v>
          </cell>
          <cell r="D64">
            <v>1.1261107830460462</v>
          </cell>
          <cell r="E64">
            <v>0.99947231757219079</v>
          </cell>
          <cell r="F64">
            <v>1.0151491967116726</v>
          </cell>
          <cell r="G64">
            <v>1.0157672595469194</v>
          </cell>
          <cell r="H64">
            <v>0.95515164822675247</v>
          </cell>
          <cell r="I64">
            <v>1.0108522686710577</v>
          </cell>
          <cell r="J64">
            <v>0.99614072708342805</v>
          </cell>
          <cell r="K64">
            <v>1.0160641277094655</v>
          </cell>
          <cell r="L64">
            <v>1.0786702095727501</v>
          </cell>
          <cell r="M64">
            <v>0.99067506154865537</v>
          </cell>
          <cell r="N64">
            <v>1.0199020012382418</v>
          </cell>
          <cell r="O64">
            <v>0.99506626999483383</v>
          </cell>
          <cell r="P64">
            <v>1.0147567462038023</v>
          </cell>
          <cell r="Q64">
            <v>1.0114549734838851</v>
          </cell>
          <cell r="R64">
            <v>1.0643668221091358</v>
          </cell>
          <cell r="S64">
            <v>1.0222998472384233</v>
          </cell>
        </row>
        <row r="65">
          <cell r="A65">
            <v>20141</v>
          </cell>
          <cell r="B65">
            <v>0.93031265641925953</v>
          </cell>
          <cell r="C65">
            <v>0.98409194020187563</v>
          </cell>
          <cell r="D65">
            <v>0.9811086617812087</v>
          </cell>
          <cell r="E65">
            <v>1.0080255534165388</v>
          </cell>
          <cell r="F65">
            <v>0.99450347815461559</v>
          </cell>
          <cell r="G65">
            <v>0.90102021791924014</v>
          </cell>
          <cell r="H65">
            <v>1.012254394698624</v>
          </cell>
          <cell r="I65">
            <v>0.98389704165568881</v>
          </cell>
          <cell r="J65">
            <v>1.0109589017964811</v>
          </cell>
          <cell r="K65">
            <v>0.97903911745520289</v>
          </cell>
          <cell r="L65">
            <v>0.99990952630072472</v>
          </cell>
          <cell r="M65">
            <v>1.0234900115553762</v>
          </cell>
          <cell r="N65">
            <v>0.98495322524044249</v>
          </cell>
          <cell r="O65">
            <v>1.0085615613730969</v>
          </cell>
          <cell r="P65">
            <v>0.98876689811281915</v>
          </cell>
          <cell r="Q65">
            <v>0.98893130206516422</v>
          </cell>
          <cell r="R65">
            <v>0.9716411189972699</v>
          </cell>
          <cell r="S65">
            <v>0.97452054785531139</v>
          </cell>
        </row>
        <row r="66">
          <cell r="A66">
            <v>20142</v>
          </cell>
          <cell r="B66">
            <v>0.98232483817141258</v>
          </cell>
          <cell r="C66">
            <v>1.043150708889035</v>
          </cell>
          <cell r="D66">
            <v>0.94082147719117903</v>
          </cell>
          <cell r="E66">
            <v>1.0347837063326017</v>
          </cell>
          <cell r="F66">
            <v>1.0088212705088166</v>
          </cell>
          <cell r="G66">
            <v>1.0172484374359798</v>
          </cell>
          <cell r="H66">
            <v>1.0780084207851122</v>
          </cell>
          <cell r="I66">
            <v>0.99770819573498526</v>
          </cell>
          <cell r="J66">
            <v>1.0065326953755194</v>
          </cell>
          <cell r="K66">
            <v>0.99953846110972566</v>
          </cell>
          <cell r="L66">
            <v>1.0025138320052196</v>
          </cell>
          <cell r="M66">
            <v>1.0101863049336322</v>
          </cell>
          <cell r="N66">
            <v>1.0091716124232577</v>
          </cell>
          <cell r="O66">
            <v>1.0156966199416573</v>
          </cell>
          <cell r="P66">
            <v>1.0191488998606473</v>
          </cell>
          <cell r="Q66">
            <v>1.0039678225741122</v>
          </cell>
          <cell r="R66">
            <v>0.99326525374579344</v>
          </cell>
          <cell r="S66">
            <v>1.0022105254519305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4"/>
      <sheetData sheetId="1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3293.2419709661799</v>
          </cell>
          <cell r="C5">
            <v>40101.412838732715</v>
          </cell>
          <cell r="D5">
            <v>2987.8661813681424</v>
          </cell>
          <cell r="E5">
            <v>4699.8471182810881</v>
          </cell>
          <cell r="F5">
            <v>6662.7821506432601</v>
          </cell>
          <cell r="G5">
            <v>951.7266615318581</v>
          </cell>
          <cell r="H5">
            <v>2231.5269836854291</v>
          </cell>
          <cell r="I5">
            <v>14714.459990919517</v>
          </cell>
          <cell r="J5">
            <v>5181.0484170182572</v>
          </cell>
          <cell r="K5">
            <v>19461.88514345785</v>
          </cell>
          <cell r="L5">
            <v>2270.7693423421092</v>
          </cell>
          <cell r="M5">
            <v>9572.9058377972815</v>
          </cell>
          <cell r="N5">
            <v>55661.873317155223</v>
          </cell>
          <cell r="O5">
            <v>3224.1426892261111</v>
          </cell>
          <cell r="P5">
            <v>37800.949343712178</v>
          </cell>
          <cell r="Q5">
            <v>16501.209481812752</v>
          </cell>
          <cell r="R5">
            <v>5370.5201368010448</v>
          </cell>
          <cell r="S5">
            <v>14170.688792425019</v>
          </cell>
        </row>
        <row r="6">
          <cell r="A6">
            <v>19992</v>
          </cell>
          <cell r="B6">
            <v>3302.0918672493799</v>
          </cell>
          <cell r="C6">
            <v>41043.555891575998</v>
          </cell>
          <cell r="D6">
            <v>3640.0857444547801</v>
          </cell>
          <cell r="E6">
            <v>4681.1837785897596</v>
          </cell>
          <cell r="F6">
            <v>6575.83446004915</v>
          </cell>
          <cell r="G6">
            <v>903.58318306889601</v>
          </cell>
          <cell r="H6">
            <v>2537.1896765055199</v>
          </cell>
          <cell r="I6">
            <v>13611.962715700702</v>
          </cell>
          <cell r="J6">
            <v>5859.8461054660902</v>
          </cell>
          <cell r="K6">
            <v>20714.552385865099</v>
          </cell>
          <cell r="L6">
            <v>2137.6188544939</v>
          </cell>
          <cell r="M6">
            <v>9302.2070160539897</v>
          </cell>
          <cell r="N6">
            <v>56176.974336948202</v>
          </cell>
          <cell r="O6">
            <v>3146.5845942272899</v>
          </cell>
          <cell r="P6">
            <v>37174.839555839302</v>
          </cell>
          <cell r="Q6">
            <v>17445.3660201151</v>
          </cell>
          <cell r="R6">
            <v>5054.2762358624095</v>
          </cell>
          <cell r="S6">
            <v>13601.570940682301</v>
          </cell>
        </row>
        <row r="7">
          <cell r="A7">
            <v>19993</v>
          </cell>
          <cell r="B7">
            <v>3251.3018604194804</v>
          </cell>
          <cell r="C7">
            <v>41996.182485551697</v>
          </cell>
          <cell r="D7">
            <v>3617.4186222989101</v>
          </cell>
          <cell r="E7">
            <v>4520.1177177496793</v>
          </cell>
          <cell r="F7">
            <v>6537.1812755110705</v>
          </cell>
          <cell r="G7">
            <v>956.21694362005485</v>
          </cell>
          <cell r="H7">
            <v>2554.4611148905401</v>
          </cell>
          <cell r="I7">
            <v>13977.034578190001</v>
          </cell>
          <cell r="J7">
            <v>6349.4063785837407</v>
          </cell>
          <cell r="K7">
            <v>22276.643283720201</v>
          </cell>
          <cell r="L7">
            <v>1584.16300070331</v>
          </cell>
          <cell r="M7">
            <v>9801.4021983993789</v>
          </cell>
          <cell r="N7">
            <v>58594.338462075597</v>
          </cell>
          <cell r="O7">
            <v>3057.5435379699602</v>
          </cell>
          <cell r="P7">
            <v>38093.083295978504</v>
          </cell>
          <cell r="Q7">
            <v>18813.028260818901</v>
          </cell>
          <cell r="R7">
            <v>4389.5255429869503</v>
          </cell>
          <cell r="S7">
            <v>13304.8375255584</v>
          </cell>
        </row>
        <row r="8">
          <cell r="A8">
            <v>19994</v>
          </cell>
          <cell r="B8">
            <v>3383.0980731292107</v>
          </cell>
          <cell r="C8">
            <v>43714.932151140601</v>
          </cell>
          <cell r="D8">
            <v>2928.5158890919402</v>
          </cell>
          <cell r="E8">
            <v>4796.9754005739605</v>
          </cell>
          <cell r="F8">
            <v>6915.5506697741403</v>
          </cell>
          <cell r="G8">
            <v>883.91540695192396</v>
          </cell>
          <cell r="H8">
            <v>2679.1105983316302</v>
          </cell>
          <cell r="I8">
            <v>15040.116035536397</v>
          </cell>
          <cell r="J8">
            <v>6306.1135053222897</v>
          </cell>
          <cell r="K8">
            <v>24403.048941100798</v>
          </cell>
          <cell r="L8">
            <v>2298.46945735086</v>
          </cell>
          <cell r="M8">
            <v>9545.5241314655486</v>
          </cell>
          <cell r="N8">
            <v>61335.204561453291</v>
          </cell>
          <cell r="O8">
            <v>3142.9055933276195</v>
          </cell>
          <cell r="P8">
            <v>39008.013766363896</v>
          </cell>
          <cell r="Q8">
            <v>18804.672371550299</v>
          </cell>
          <cell r="R8">
            <v>5768.1059284387102</v>
          </cell>
          <cell r="S8">
            <v>14028.096419590902</v>
          </cell>
        </row>
        <row r="9">
          <cell r="A9">
            <v>20001</v>
          </cell>
          <cell r="B9">
            <v>3522.1663524659903</v>
          </cell>
          <cell r="C9">
            <v>45085.555780490191</v>
          </cell>
          <cell r="D9">
            <v>3409.1185632464899</v>
          </cell>
          <cell r="E9">
            <v>4592.7403966336806</v>
          </cell>
          <cell r="F9">
            <v>6867.1735591407605</v>
          </cell>
          <cell r="G9">
            <v>1053.0784939518201</v>
          </cell>
          <cell r="H9">
            <v>2455.0281615671902</v>
          </cell>
          <cell r="I9">
            <v>15202.923683837998</v>
          </cell>
          <cell r="J9">
            <v>6708.5380074373797</v>
          </cell>
          <cell r="K9">
            <v>26497.7061832785</v>
          </cell>
          <cell r="L9">
            <v>1291.78724655215</v>
          </cell>
          <cell r="M9">
            <v>9966.0438739899673</v>
          </cell>
          <cell r="N9">
            <v>61124.129155944604</v>
          </cell>
          <cell r="O9">
            <v>3226.7465621514607</v>
          </cell>
          <cell r="P9">
            <v>38395.157682896104</v>
          </cell>
          <cell r="Q9">
            <v>19947.165106949698</v>
          </cell>
          <cell r="R9">
            <v>4346.7720791240399</v>
          </cell>
          <cell r="S9">
            <v>14071.231019804702</v>
          </cell>
        </row>
        <row r="10">
          <cell r="A10">
            <v>20002</v>
          </cell>
          <cell r="B10">
            <v>3751.73870933332</v>
          </cell>
          <cell r="C10">
            <v>44526.248681258105</v>
          </cell>
          <cell r="D10">
            <v>4187.0692128206101</v>
          </cell>
          <cell r="E10">
            <v>4911.2395016272203</v>
          </cell>
          <cell r="F10">
            <v>7617.9793821230496</v>
          </cell>
          <cell r="G10">
            <v>807.615947799747</v>
          </cell>
          <cell r="H10">
            <v>2573.2556581264803</v>
          </cell>
          <cell r="I10">
            <v>15888.5770204457</v>
          </cell>
          <cell r="J10">
            <v>7237.5433961824301</v>
          </cell>
          <cell r="K10">
            <v>27963.398948821097</v>
          </cell>
          <cell r="L10">
            <v>1243.1855168454699</v>
          </cell>
          <cell r="M10">
            <v>9861.1272586746109</v>
          </cell>
          <cell r="N10">
            <v>64121.2924224448</v>
          </cell>
          <cell r="O10">
            <v>3333.8755008079202</v>
          </cell>
          <cell r="P10">
            <v>41199.3871960264</v>
          </cell>
          <cell r="Q10">
            <v>21767.357044652803</v>
          </cell>
          <cell r="R10">
            <v>4454.3186225119307</v>
          </cell>
          <cell r="S10">
            <v>14705.540684493901</v>
          </cell>
        </row>
        <row r="11">
          <cell r="A11">
            <v>20003</v>
          </cell>
          <cell r="B11">
            <v>4119.9373299366998</v>
          </cell>
          <cell r="C11">
            <v>44968.585201288501</v>
          </cell>
          <cell r="D11">
            <v>4554.5683812305697</v>
          </cell>
          <cell r="E11">
            <v>5424.9809238871803</v>
          </cell>
          <cell r="F11">
            <v>7463.8195869769806</v>
          </cell>
          <cell r="G11">
            <v>875.21487317789899</v>
          </cell>
          <cell r="H11">
            <v>3427.3943948072601</v>
          </cell>
          <cell r="I11">
            <v>16365.5486595578</v>
          </cell>
          <cell r="J11">
            <v>7270.4878417960499</v>
          </cell>
          <cell r="K11">
            <v>29266.5419934034</v>
          </cell>
          <cell r="L11">
            <v>1385.73309081618</v>
          </cell>
          <cell r="M11">
            <v>10209.2936086386</v>
          </cell>
          <cell r="N11">
            <v>67261.645875353497</v>
          </cell>
          <cell r="O11">
            <v>3554.3108321302702</v>
          </cell>
          <cell r="P11">
            <v>42835.127124472703</v>
          </cell>
          <cell r="Q11">
            <v>22613.7803825179</v>
          </cell>
          <cell r="R11">
            <v>4869.7977608034098</v>
          </cell>
          <cell r="S11">
            <v>15408.9144668848</v>
          </cell>
        </row>
        <row r="12">
          <cell r="A12">
            <v>20004</v>
          </cell>
          <cell r="B12">
            <v>3970.2385331146893</v>
          </cell>
          <cell r="C12">
            <v>44472.793201963301</v>
          </cell>
          <cell r="D12">
            <v>4214.3284506113605</v>
          </cell>
          <cell r="E12">
            <v>5479.3791031034498</v>
          </cell>
          <cell r="F12">
            <v>7456.383465422301</v>
          </cell>
          <cell r="G12">
            <v>947.50406266944992</v>
          </cell>
          <cell r="H12">
            <v>2599.17478201738</v>
          </cell>
          <cell r="I12">
            <v>16927.759073752099</v>
          </cell>
          <cell r="J12">
            <v>6866.3866724560912</v>
          </cell>
          <cell r="K12">
            <v>27568.486671467497</v>
          </cell>
          <cell r="L12">
            <v>1905.8583597822399</v>
          </cell>
          <cell r="M12">
            <v>11396.178777597499</v>
          </cell>
          <cell r="N12">
            <v>66075.196308298793</v>
          </cell>
          <cell r="O12">
            <v>3539.3203979508598</v>
          </cell>
          <cell r="P12">
            <v>43403.257453229402</v>
          </cell>
          <cell r="Q12">
            <v>21363.811337745497</v>
          </cell>
          <cell r="R12">
            <v>5140.5800806045299</v>
          </cell>
          <cell r="S12">
            <v>15438.688628399501</v>
          </cell>
        </row>
        <row r="13">
          <cell r="A13">
            <v>20011</v>
          </cell>
          <cell r="B13">
            <v>4137.6463907597199</v>
          </cell>
          <cell r="C13">
            <v>42495.344965348704</v>
          </cell>
          <cell r="D13">
            <v>4584.2707367314397</v>
          </cell>
          <cell r="E13">
            <v>5305.1171091363003</v>
          </cell>
          <cell r="F13">
            <v>8100.07389273016</v>
          </cell>
          <cell r="G13">
            <v>981.32166162265594</v>
          </cell>
          <cell r="H13">
            <v>2720.19581302092</v>
          </cell>
          <cell r="I13">
            <v>16133.497722429098</v>
          </cell>
          <cell r="J13">
            <v>6446.74345656683</v>
          </cell>
          <cell r="K13">
            <v>27434.890845473597</v>
          </cell>
          <cell r="L13">
            <v>1690.9971647925302</v>
          </cell>
          <cell r="M13">
            <v>10375.8536610625</v>
          </cell>
          <cell r="N13">
            <v>66429.770633890803</v>
          </cell>
          <cell r="O13">
            <v>3505.7071704268196</v>
          </cell>
          <cell r="P13">
            <v>42401.993446763998</v>
          </cell>
          <cell r="Q13">
            <v>20310.094864913899</v>
          </cell>
          <cell r="R13">
            <v>5596.0338724372996</v>
          </cell>
          <cell r="S13">
            <v>15295.591251866601</v>
          </cell>
        </row>
        <row r="14">
          <cell r="A14">
            <v>20012</v>
          </cell>
          <cell r="B14">
            <v>4351.0734626216099</v>
          </cell>
          <cell r="C14">
            <v>42329.697727094397</v>
          </cell>
          <cell r="D14">
            <v>4869.9776190828597</v>
          </cell>
          <cell r="E14">
            <v>5042.4598198930198</v>
          </cell>
          <cell r="F14">
            <v>7485.5842384438492</v>
          </cell>
          <cell r="G14">
            <v>995.697679061131</v>
          </cell>
          <cell r="H14">
            <v>2416.4759275806396</v>
          </cell>
          <cell r="I14">
            <v>14761.3283955881</v>
          </cell>
          <cell r="J14">
            <v>4973.3175282598995</v>
          </cell>
          <cell r="K14">
            <v>25473.240905029703</v>
          </cell>
          <cell r="L14">
            <v>1440.9523546975802</v>
          </cell>
          <cell r="M14">
            <v>10985.723776439199</v>
          </cell>
          <cell r="N14">
            <v>62864.6731483681</v>
          </cell>
          <cell r="O14">
            <v>3403.1656811937601</v>
          </cell>
          <cell r="P14">
            <v>40960.683994292798</v>
          </cell>
          <cell r="Q14">
            <v>17919.694386492101</v>
          </cell>
          <cell r="R14">
            <v>5095.6174624246396</v>
          </cell>
          <cell r="S14">
            <v>15287.4046050058</v>
          </cell>
        </row>
        <row r="15">
          <cell r="A15">
            <v>20013</v>
          </cell>
          <cell r="B15">
            <v>3968.5786030440404</v>
          </cell>
          <cell r="C15">
            <v>40269.282051832801</v>
          </cell>
          <cell r="D15">
            <v>5020.17402860327</v>
          </cell>
          <cell r="E15">
            <v>4861.6714959830306</v>
          </cell>
          <cell r="F15">
            <v>7374.9445601682501</v>
          </cell>
          <cell r="G15">
            <v>904.43639513468509</v>
          </cell>
          <cell r="H15">
            <v>2379.9210002401401</v>
          </cell>
          <cell r="I15">
            <v>13253.416244731599</v>
          </cell>
          <cell r="J15">
            <v>5600.6548070488498</v>
          </cell>
          <cell r="K15">
            <v>24371.702202029101</v>
          </cell>
          <cell r="L15">
            <v>1552.82376473153</v>
          </cell>
          <cell r="M15">
            <v>9962.8848472486097</v>
          </cell>
          <cell r="N15">
            <v>56506.857672759601</v>
          </cell>
          <cell r="O15">
            <v>3234.3995300356301</v>
          </cell>
          <cell r="P15">
            <v>38602.5881297589</v>
          </cell>
          <cell r="Q15">
            <v>17530.3581745146</v>
          </cell>
          <cell r="R15">
            <v>4751.1623361620304</v>
          </cell>
          <cell r="S15">
            <v>14612.7678775289</v>
          </cell>
        </row>
        <row r="16">
          <cell r="A16">
            <v>20014</v>
          </cell>
          <cell r="B16">
            <v>3456.6094295541398</v>
          </cell>
          <cell r="C16">
            <v>38302.6474947241</v>
          </cell>
          <cell r="D16">
            <v>4921.6719374201202</v>
          </cell>
          <cell r="E16">
            <v>4823.0736883406498</v>
          </cell>
          <cell r="F16">
            <v>6900.4712618783997</v>
          </cell>
          <cell r="G16">
            <v>920.94835137126393</v>
          </cell>
          <cell r="H16">
            <v>2312.2984343719199</v>
          </cell>
          <cell r="I16">
            <v>12558.1258376719</v>
          </cell>
          <cell r="J16">
            <v>5137.4345267994904</v>
          </cell>
          <cell r="K16">
            <v>24045.829769623298</v>
          </cell>
          <cell r="L16">
            <v>1211.54469441894</v>
          </cell>
          <cell r="M16">
            <v>9130.6652950969601</v>
          </cell>
          <cell r="N16">
            <v>56756.335340022801</v>
          </cell>
          <cell r="O16">
            <v>3373.1398252309004</v>
          </cell>
          <cell r="P16">
            <v>37190.765683078112</v>
          </cell>
          <cell r="Q16">
            <v>16974.108908287999</v>
          </cell>
          <cell r="R16">
            <v>4527.0557282485106</v>
          </cell>
          <cell r="S16">
            <v>13309.8116535521</v>
          </cell>
        </row>
        <row r="17">
          <cell r="A17">
            <v>20021</v>
          </cell>
          <cell r="B17">
            <v>3304.09515411865</v>
          </cell>
          <cell r="C17">
            <v>39052.080702575993</v>
          </cell>
          <cell r="D17">
            <v>4932.2362960813998</v>
          </cell>
          <cell r="E17">
            <v>4924.9464782594896</v>
          </cell>
          <cell r="F17">
            <v>6521.6902424461405</v>
          </cell>
          <cell r="G17">
            <v>969.73522256443096</v>
          </cell>
          <cell r="H17">
            <v>2374.6969654153399</v>
          </cell>
          <cell r="I17">
            <v>12497.815259593599</v>
          </cell>
          <cell r="J17">
            <v>5163.1042567883596</v>
          </cell>
          <cell r="K17">
            <v>23867.390619859099</v>
          </cell>
          <cell r="L17">
            <v>1175.0234655445799</v>
          </cell>
          <cell r="M17">
            <v>8414.873360291529</v>
          </cell>
          <cell r="N17">
            <v>56857.703476223396</v>
          </cell>
          <cell r="O17">
            <v>3261.45947943277</v>
          </cell>
          <cell r="P17">
            <v>36302.563959514002</v>
          </cell>
          <cell r="Q17">
            <v>16675.610491023101</v>
          </cell>
          <cell r="R17">
            <v>4372.2367921607101</v>
          </cell>
          <cell r="S17">
            <v>12904.687166085399</v>
          </cell>
        </row>
        <row r="18">
          <cell r="A18">
            <v>20022</v>
          </cell>
          <cell r="B18">
            <v>3096.1319193950299</v>
          </cell>
          <cell r="C18">
            <v>40330.6403985906</v>
          </cell>
          <cell r="D18">
            <v>5581.40772053196</v>
          </cell>
          <cell r="E18">
            <v>4662.7469844186298</v>
          </cell>
          <cell r="F18">
            <v>6438.8887893592901</v>
          </cell>
          <cell r="G18">
            <v>996.04486333457896</v>
          </cell>
          <cell r="H18">
            <v>2462.3722165471104</v>
          </cell>
          <cell r="I18">
            <v>12666.0416021086</v>
          </cell>
          <cell r="J18">
            <v>5896.3352081865905</v>
          </cell>
          <cell r="K18">
            <v>24549.481583750301</v>
          </cell>
          <cell r="L18">
            <v>1238.7641828809801</v>
          </cell>
          <cell r="M18">
            <v>8230.1702527010002</v>
          </cell>
          <cell r="N18">
            <v>58681.422363715799</v>
          </cell>
          <cell r="O18">
            <v>3496.0616505493299</v>
          </cell>
          <cell r="P18">
            <v>35407.586928764998</v>
          </cell>
          <cell r="Q18">
            <v>18600.284385548599</v>
          </cell>
          <cell r="R18">
            <v>4829.0979412953793</v>
          </cell>
          <cell r="S18">
            <v>12706.672114708499</v>
          </cell>
        </row>
        <row r="19">
          <cell r="A19">
            <v>20023</v>
          </cell>
          <cell r="B19">
            <v>3016.0959622000901</v>
          </cell>
          <cell r="C19">
            <v>40813.1529749642</v>
          </cell>
          <cell r="D19">
            <v>5965.5554190087405</v>
          </cell>
          <cell r="E19">
            <v>4624.7477230527602</v>
          </cell>
          <cell r="F19">
            <v>6767.1850574166001</v>
          </cell>
          <cell r="G19">
            <v>987.88361891442094</v>
          </cell>
          <cell r="H19">
            <v>2604.6843702158599</v>
          </cell>
          <cell r="I19">
            <v>13477.3672827106</v>
          </cell>
          <cell r="J19">
            <v>5999.80114827944</v>
          </cell>
          <cell r="K19">
            <v>24678.376248632998</v>
          </cell>
          <cell r="L19">
            <v>1295.9733075040601</v>
          </cell>
          <cell r="M19">
            <v>8433.1859923267602</v>
          </cell>
          <cell r="N19">
            <v>59354.909685412698</v>
          </cell>
          <cell r="O19">
            <v>3694.2146473163098</v>
          </cell>
          <cell r="P19">
            <v>36364.993345121002</v>
          </cell>
          <cell r="Q19">
            <v>18355.903722082199</v>
          </cell>
          <cell r="R19">
            <v>4902.3798969345798</v>
          </cell>
          <cell r="S19">
            <v>12838.820781097</v>
          </cell>
        </row>
        <row r="20">
          <cell r="A20">
            <v>20024</v>
          </cell>
          <cell r="B20">
            <v>2977.1911056620697</v>
          </cell>
          <cell r="C20">
            <v>40690.816948331805</v>
          </cell>
          <cell r="D20">
            <v>5837.4173519991509</v>
          </cell>
          <cell r="E20">
            <v>4998.8879811059596</v>
          </cell>
          <cell r="F20">
            <v>6896.5743437076899</v>
          </cell>
          <cell r="G20">
            <v>1177.26887938249</v>
          </cell>
          <cell r="H20">
            <v>2600.8125285716001</v>
          </cell>
          <cell r="I20">
            <v>12580.772062561899</v>
          </cell>
          <cell r="J20">
            <v>5876.21891691155</v>
          </cell>
          <cell r="K20">
            <v>24378.943820779798</v>
          </cell>
          <cell r="L20">
            <v>1276.0263172620701</v>
          </cell>
          <cell r="M20">
            <v>8232.9440457401306</v>
          </cell>
          <cell r="N20">
            <v>57607.5341161096</v>
          </cell>
          <cell r="O20">
            <v>3712.1755593494099</v>
          </cell>
          <cell r="P20">
            <v>36491.507108156802</v>
          </cell>
          <cell r="Q20">
            <v>17429.678713785703</v>
          </cell>
          <cell r="R20">
            <v>4604.2821780569093</v>
          </cell>
          <cell r="S20">
            <v>12984.385277667299</v>
          </cell>
        </row>
        <row r="21">
          <cell r="A21">
            <v>20031</v>
          </cell>
          <cell r="B21">
            <v>2685.7002736816403</v>
          </cell>
          <cell r="C21">
            <v>42013.461841578297</v>
          </cell>
          <cell r="D21">
            <v>6741.3521868872504</v>
          </cell>
          <cell r="E21">
            <v>4141.7005244482598</v>
          </cell>
          <cell r="F21">
            <v>7290.3129724661194</v>
          </cell>
          <cell r="G21">
            <v>1275.46198521675</v>
          </cell>
          <cell r="H21">
            <v>2538.6406796158399</v>
          </cell>
          <cell r="I21">
            <v>12615.213725576999</v>
          </cell>
          <cell r="J21">
            <v>6291.2164275502382</v>
          </cell>
          <cell r="K21">
            <v>23560.7227828959</v>
          </cell>
          <cell r="L21">
            <v>1227.1099018145599</v>
          </cell>
          <cell r="M21">
            <v>8708.6100050398381</v>
          </cell>
          <cell r="N21">
            <v>58680.628587366598</v>
          </cell>
          <cell r="O21">
            <v>4053.1993075656701</v>
          </cell>
          <cell r="P21">
            <v>37540.095720091398</v>
          </cell>
          <cell r="Q21">
            <v>17699.887631366299</v>
          </cell>
          <cell r="R21">
            <v>4270.5123433792805</v>
          </cell>
          <cell r="S21">
            <v>12991.8019819618</v>
          </cell>
        </row>
        <row r="22">
          <cell r="A22">
            <v>20032</v>
          </cell>
          <cell r="B22">
            <v>2716.9176909714497</v>
          </cell>
          <cell r="C22">
            <v>42523.003230194699</v>
          </cell>
          <cell r="D22">
            <v>6396.0768741137699</v>
          </cell>
          <cell r="E22">
            <v>4446.4489223884893</v>
          </cell>
          <cell r="F22">
            <v>7283.3315201248597</v>
          </cell>
          <cell r="G22">
            <v>1181.1838827195202</v>
          </cell>
          <cell r="H22">
            <v>2630.5273394265896</v>
          </cell>
          <cell r="I22">
            <v>13236.3520474743</v>
          </cell>
          <cell r="J22">
            <v>5972.5747608719994</v>
          </cell>
          <cell r="K22">
            <v>23879.911580268501</v>
          </cell>
          <cell r="L22">
            <v>1329.0753779045601</v>
          </cell>
          <cell r="M22">
            <v>8172.887242927919</v>
          </cell>
          <cell r="N22">
            <v>58431.039100727205</v>
          </cell>
          <cell r="O22">
            <v>3584.2008175364795</v>
          </cell>
          <cell r="P22">
            <v>37492.017684402694</v>
          </cell>
          <cell r="Q22">
            <v>17211.692037702498</v>
          </cell>
          <cell r="R22">
            <v>4371.8312170129202</v>
          </cell>
          <cell r="S22">
            <v>12390.682985108602</v>
          </cell>
        </row>
        <row r="23">
          <cell r="A23">
            <v>20033</v>
          </cell>
          <cell r="B23">
            <v>2788.9049831868101</v>
          </cell>
          <cell r="C23">
            <v>41444.258511279506</v>
          </cell>
          <cell r="D23">
            <v>6529.3679994818895</v>
          </cell>
          <cell r="E23">
            <v>4451.8589363750698</v>
          </cell>
          <cell r="F23">
            <v>6998.3729390141498</v>
          </cell>
          <cell r="G23">
            <v>1232.6043322104101</v>
          </cell>
          <cell r="H23">
            <v>2477.65196230941</v>
          </cell>
          <cell r="I23">
            <v>12758.1015389363</v>
          </cell>
          <cell r="J23">
            <v>5902.0162049453902</v>
          </cell>
          <cell r="K23">
            <v>24320.735338084898</v>
          </cell>
          <cell r="L23">
            <v>1169.74691719254</v>
          </cell>
          <cell r="M23">
            <v>8436.5485002677397</v>
          </cell>
          <cell r="N23">
            <v>63572.1182536173</v>
          </cell>
          <cell r="O23">
            <v>3772.87600449928</v>
          </cell>
          <cell r="P23">
            <v>38397.814399302297</v>
          </cell>
          <cell r="Q23">
            <v>18257.097944763998</v>
          </cell>
          <cell r="R23">
            <v>4450.6218547222297</v>
          </cell>
          <cell r="S23">
            <v>13222.978980228901</v>
          </cell>
        </row>
        <row r="24">
          <cell r="A24">
            <v>20034</v>
          </cell>
          <cell r="B24">
            <v>3032.4952409654393</v>
          </cell>
          <cell r="C24">
            <v>44011.301643997103</v>
          </cell>
          <cell r="D24">
            <v>8978.8563696323799</v>
          </cell>
          <cell r="E24">
            <v>4216.8227668863301</v>
          </cell>
          <cell r="F24">
            <v>7446.1699612041393</v>
          </cell>
          <cell r="G24">
            <v>1350.49627574798</v>
          </cell>
          <cell r="H24">
            <v>2922.0368168090799</v>
          </cell>
          <cell r="I24">
            <v>13195.007544222299</v>
          </cell>
          <cell r="J24">
            <v>6684.6968058427601</v>
          </cell>
          <cell r="K24">
            <v>25705.248098353801</v>
          </cell>
          <cell r="L24">
            <v>1038.5378449314601</v>
          </cell>
          <cell r="M24">
            <v>8660.8705331867914</v>
          </cell>
          <cell r="N24">
            <v>65151.226490711597</v>
          </cell>
          <cell r="O24">
            <v>3666.2588703103202</v>
          </cell>
          <cell r="P24">
            <v>39760.086497029195</v>
          </cell>
          <cell r="Q24">
            <v>19713.5405746861</v>
          </cell>
          <cell r="R24">
            <v>4369.8698911328293</v>
          </cell>
          <cell r="S24">
            <v>13626.601474962799</v>
          </cell>
        </row>
        <row r="25">
          <cell r="A25">
            <v>20041</v>
          </cell>
          <cell r="B25">
            <v>3805.8768161376202</v>
          </cell>
          <cell r="C25">
            <v>44992.544614558297</v>
          </cell>
          <cell r="D25">
            <v>9051.59195201066</v>
          </cell>
          <cell r="E25">
            <v>4850.9960294703396</v>
          </cell>
          <cell r="F25">
            <v>7521.918745501509</v>
          </cell>
          <cell r="G25">
            <v>1274.99256696061</v>
          </cell>
          <cell r="H25">
            <v>2496.3550461272002</v>
          </cell>
          <cell r="I25">
            <v>13151.964683027601</v>
          </cell>
          <cell r="J25">
            <v>6540.7017116434299</v>
          </cell>
          <cell r="K25">
            <v>26506.2122563386</v>
          </cell>
          <cell r="L25">
            <v>1226.6320076299701</v>
          </cell>
          <cell r="M25">
            <v>8973.3422105937807</v>
          </cell>
          <cell r="N25">
            <v>67720.550775042298</v>
          </cell>
          <cell r="O25">
            <v>3855.0078620906006</v>
          </cell>
          <cell r="P25">
            <v>40645.931023547797</v>
          </cell>
          <cell r="Q25">
            <v>20482.998562366298</v>
          </cell>
          <cell r="R25">
            <v>4865.4130951605102</v>
          </cell>
          <cell r="S25">
            <v>15113.478232568999</v>
          </cell>
        </row>
        <row r="26">
          <cell r="A26">
            <v>20042</v>
          </cell>
          <cell r="B26">
            <v>3352.7128151934398</v>
          </cell>
          <cell r="C26">
            <v>46453.805742005992</v>
          </cell>
          <cell r="D26">
            <v>8593.0524683094191</v>
          </cell>
          <cell r="E26">
            <v>5296.9212599224302</v>
          </cell>
          <cell r="F26">
            <v>7879.1306170965499</v>
          </cell>
          <cell r="G26">
            <v>1457.3388206252998</v>
          </cell>
          <cell r="H26">
            <v>2900.7731443193697</v>
          </cell>
          <cell r="I26">
            <v>13543.268186468398</v>
          </cell>
          <cell r="J26">
            <v>6657.59656158289</v>
          </cell>
          <cell r="K26">
            <v>27760.5997499523</v>
          </cell>
          <cell r="L26">
            <v>1303.3094076670402</v>
          </cell>
          <cell r="M26">
            <v>8610.5303137107785</v>
          </cell>
          <cell r="N26">
            <v>70210.066273377801</v>
          </cell>
          <cell r="O26">
            <v>3949.1941629171797</v>
          </cell>
          <cell r="P26">
            <v>42550.375758843802</v>
          </cell>
          <cell r="Q26">
            <v>21688.237514150002</v>
          </cell>
          <cell r="R26">
            <v>5510.88412225928</v>
          </cell>
          <cell r="S26">
            <v>15238.891208147197</v>
          </cell>
        </row>
        <row r="27">
          <cell r="A27">
            <v>20043</v>
          </cell>
          <cell r="B27">
            <v>3356.3873623989703</v>
          </cell>
          <cell r="C27">
            <v>48766.1039148157</v>
          </cell>
          <cell r="D27">
            <v>8463.6320388613403</v>
          </cell>
          <cell r="E27">
            <v>5274.9873133168403</v>
          </cell>
          <cell r="F27">
            <v>8188.0515845903501</v>
          </cell>
          <cell r="G27">
            <v>1698.6790873858201</v>
          </cell>
          <cell r="H27">
            <v>2732.3541651503901</v>
          </cell>
          <cell r="I27">
            <v>13231.513718968799</v>
          </cell>
          <cell r="J27">
            <v>6923.3009225712603</v>
          </cell>
          <cell r="K27">
            <v>27950.293528586299</v>
          </cell>
          <cell r="L27">
            <v>1405.46503073599</v>
          </cell>
          <cell r="M27">
            <v>9134.2886925246694</v>
          </cell>
          <cell r="N27">
            <v>71111.524114552405</v>
          </cell>
          <cell r="O27">
            <v>3961.2431762330698</v>
          </cell>
          <cell r="P27">
            <v>43809.616569741302</v>
          </cell>
          <cell r="Q27">
            <v>21432.372537707299</v>
          </cell>
          <cell r="R27">
            <v>5768.1081616062511</v>
          </cell>
          <cell r="S27">
            <v>15292.4957082171</v>
          </cell>
        </row>
        <row r="28">
          <cell r="A28">
            <v>20044</v>
          </cell>
          <cell r="B28">
            <v>3354.6832937074901</v>
          </cell>
          <cell r="C28">
            <v>49829.908554899805</v>
          </cell>
          <cell r="D28">
            <v>8724.9367678377203</v>
          </cell>
          <cell r="E28">
            <v>5733.8611432404014</v>
          </cell>
          <cell r="F28">
            <v>8192.7994687115497</v>
          </cell>
          <cell r="G28">
            <v>1739.3273523796502</v>
          </cell>
          <cell r="H28">
            <v>2773.7309354239301</v>
          </cell>
          <cell r="I28">
            <v>13531.126224461099</v>
          </cell>
          <cell r="J28">
            <v>6713.4108276003999</v>
          </cell>
          <cell r="K28">
            <v>28619.8133400197</v>
          </cell>
          <cell r="L28">
            <v>1471.1998037411201</v>
          </cell>
          <cell r="M28">
            <v>9439.4291867744105</v>
          </cell>
          <cell r="N28">
            <v>73090.137429405499</v>
          </cell>
          <cell r="O28">
            <v>4038.8147381874496</v>
          </cell>
          <cell r="P28">
            <v>44727.248231656406</v>
          </cell>
          <cell r="Q28">
            <v>21185.472239769198</v>
          </cell>
          <cell r="R28">
            <v>6425.2547935671701</v>
          </cell>
          <cell r="S28">
            <v>16146.399010954101</v>
          </cell>
        </row>
        <row r="29">
          <cell r="A29">
            <v>20051</v>
          </cell>
          <cell r="B29">
            <v>3542.6419037958899</v>
          </cell>
          <cell r="C29">
            <v>51830.058895246104</v>
          </cell>
          <cell r="D29">
            <v>9174.8179104943811</v>
          </cell>
          <cell r="E29">
            <v>5463.314314503381</v>
          </cell>
          <cell r="F29">
            <v>8370.0851038067594</v>
          </cell>
          <cell r="G29">
            <v>1976.1860609110302</v>
          </cell>
          <cell r="H29">
            <v>2967.85297199874</v>
          </cell>
          <cell r="I29">
            <v>13159.246377658199</v>
          </cell>
          <cell r="J29">
            <v>7010.42284358713</v>
          </cell>
          <cell r="K29">
            <v>29561.541580852299</v>
          </cell>
          <cell r="L29">
            <v>1558.0596580899798</v>
          </cell>
          <cell r="M29">
            <v>9240.2484234426902</v>
          </cell>
          <cell r="N29">
            <v>76718.640942550293</v>
          </cell>
          <cell r="O29">
            <v>3982.8518394815601</v>
          </cell>
          <cell r="P29">
            <v>45730.420435605003</v>
          </cell>
          <cell r="Q29">
            <v>22188.546828610099</v>
          </cell>
          <cell r="R29">
            <v>7250.0357197744397</v>
          </cell>
          <cell r="S29">
            <v>17161.507998396602</v>
          </cell>
        </row>
        <row r="30">
          <cell r="A30">
            <v>20052</v>
          </cell>
          <cell r="B30">
            <v>3893.8333731068201</v>
          </cell>
          <cell r="C30">
            <v>51921.7521361416</v>
          </cell>
          <cell r="D30">
            <v>10272.3432920674</v>
          </cell>
          <cell r="E30">
            <v>5824.6570114837104</v>
          </cell>
          <cell r="F30">
            <v>8635.212465041599</v>
          </cell>
          <cell r="G30">
            <v>1993.5189418171201</v>
          </cell>
          <cell r="H30">
            <v>2853.8062707980698</v>
          </cell>
          <cell r="I30">
            <v>13415.5817351081</v>
          </cell>
          <cell r="J30">
            <v>7058.9826746689805</v>
          </cell>
          <cell r="K30">
            <v>29286.026873606603</v>
          </cell>
          <cell r="L30">
            <v>1705.5763311656001</v>
          </cell>
          <cell r="M30">
            <v>9848.1522791750795</v>
          </cell>
          <cell r="N30">
            <v>79760.494357885196</v>
          </cell>
          <cell r="O30">
            <v>4259.73546770555</v>
          </cell>
          <cell r="P30">
            <v>47229.529860827002</v>
          </cell>
          <cell r="Q30">
            <v>22201.648089954298</v>
          </cell>
          <cell r="R30">
            <v>8023.1476118105402</v>
          </cell>
          <cell r="S30">
            <v>18767.476839847401</v>
          </cell>
        </row>
        <row r="31">
          <cell r="A31">
            <v>20053</v>
          </cell>
          <cell r="B31">
            <v>3820.6151673032</v>
          </cell>
          <cell r="C31">
            <v>53228.516000511197</v>
          </cell>
          <cell r="D31">
            <v>10941.164662677</v>
          </cell>
          <cell r="E31">
            <v>5498.9774829680591</v>
          </cell>
          <cell r="F31">
            <v>8793.9123284320794</v>
          </cell>
          <cell r="G31">
            <v>1985.1229427500996</v>
          </cell>
          <cell r="H31">
            <v>2831.8499598315302</v>
          </cell>
          <cell r="I31">
            <v>14046.499213994499</v>
          </cell>
          <cell r="J31">
            <v>7175.5230582696004</v>
          </cell>
          <cell r="K31">
            <v>30012.266707872201</v>
          </cell>
          <cell r="L31">
            <v>1691.4447634206299</v>
          </cell>
          <cell r="M31">
            <v>9715.1299139378898</v>
          </cell>
          <cell r="N31">
            <v>78948.991751020803</v>
          </cell>
          <cell r="O31">
            <v>4267.1546687929904</v>
          </cell>
          <cell r="P31">
            <v>46648.028254225996</v>
          </cell>
          <cell r="Q31">
            <v>22297.369835299305</v>
          </cell>
          <cell r="R31">
            <v>7983.5309635160402</v>
          </cell>
          <cell r="S31">
            <v>18387.5432304315</v>
          </cell>
        </row>
        <row r="32">
          <cell r="A32">
            <v>20054</v>
          </cell>
          <cell r="B32">
            <v>4086.2683777325701</v>
          </cell>
          <cell r="C32">
            <v>55359.416046036793</v>
          </cell>
          <cell r="D32">
            <v>11485.4683929271</v>
          </cell>
          <cell r="E32">
            <v>5825.0897092166406</v>
          </cell>
          <cell r="F32">
            <v>9074.9306547043088</v>
          </cell>
          <cell r="G32">
            <v>2059.2992729010202</v>
          </cell>
          <cell r="H32">
            <v>2973.1030446137902</v>
          </cell>
          <cell r="I32">
            <v>14196.1608427474</v>
          </cell>
          <cell r="J32">
            <v>7394.3913502857395</v>
          </cell>
          <cell r="K32">
            <v>31584.434747390402</v>
          </cell>
          <cell r="L32">
            <v>1948.4039889467899</v>
          </cell>
          <cell r="M32">
            <v>10066.432438264699</v>
          </cell>
          <cell r="N32">
            <v>81229.414568787615</v>
          </cell>
          <cell r="O32">
            <v>4439.0221676501706</v>
          </cell>
          <cell r="P32">
            <v>48556.169177272895</v>
          </cell>
          <cell r="Q32">
            <v>22366.992413910495</v>
          </cell>
          <cell r="R32">
            <v>8524.1517295982103</v>
          </cell>
          <cell r="S32">
            <v>18917.188911956502</v>
          </cell>
        </row>
        <row r="33">
          <cell r="A33">
            <v>20061</v>
          </cell>
          <cell r="B33">
            <v>4407.9588544539101</v>
          </cell>
          <cell r="C33">
            <v>56956.347082097294</v>
          </cell>
          <cell r="D33">
            <v>12617.875628321101</v>
          </cell>
          <cell r="E33">
            <v>5915.4951805353903</v>
          </cell>
          <cell r="F33">
            <v>9499.6086641342317</v>
          </cell>
          <cell r="G33">
            <v>2334.6902952176501</v>
          </cell>
          <cell r="H33">
            <v>3082.9287200308904</v>
          </cell>
          <cell r="I33">
            <v>14522.9037615459</v>
          </cell>
          <cell r="J33">
            <v>8149.931389126069</v>
          </cell>
          <cell r="K33">
            <v>33205.381105233399</v>
          </cell>
          <cell r="L33">
            <v>1775.5666630039502</v>
          </cell>
          <cell r="M33">
            <v>10531.552314114899</v>
          </cell>
          <cell r="N33">
            <v>85861.027808895102</v>
          </cell>
          <cell r="O33">
            <v>4656.9154333140295</v>
          </cell>
          <cell r="P33">
            <v>49876.170816694794</v>
          </cell>
          <cell r="Q33">
            <v>23662.382452873298</v>
          </cell>
          <cell r="R33">
            <v>8979.7819193216201</v>
          </cell>
          <cell r="S33">
            <v>20878.302856090999</v>
          </cell>
        </row>
        <row r="34">
          <cell r="A34">
            <v>20062</v>
          </cell>
          <cell r="B34">
            <v>4452.5857915902498</v>
          </cell>
          <cell r="C34">
            <v>57634.092598974101</v>
          </cell>
          <cell r="D34">
            <v>13635.244649930799</v>
          </cell>
          <cell r="E34">
            <v>6048.5991449540006</v>
          </cell>
          <cell r="F34">
            <v>10391.1122681304</v>
          </cell>
          <cell r="G34">
            <v>2484.9768640614907</v>
          </cell>
          <cell r="H34">
            <v>3282.3384760512299</v>
          </cell>
          <cell r="I34">
            <v>14545.742387754901</v>
          </cell>
          <cell r="J34">
            <v>8176.0972247185009</v>
          </cell>
          <cell r="K34">
            <v>34008.552014955902</v>
          </cell>
          <cell r="L34">
            <v>1981.95385316805</v>
          </cell>
          <cell r="M34">
            <v>11684.504287714099</v>
          </cell>
          <cell r="N34">
            <v>90008.470023094807</v>
          </cell>
          <cell r="O34">
            <v>4895.0562221529999</v>
          </cell>
          <cell r="P34">
            <v>54124.670568057503</v>
          </cell>
          <cell r="Q34">
            <v>24706.143334245797</v>
          </cell>
          <cell r="R34">
            <v>9707.9031503638707</v>
          </cell>
          <cell r="S34">
            <v>21632.965436027403</v>
          </cell>
        </row>
        <row r="35">
          <cell r="A35">
            <v>20063</v>
          </cell>
          <cell r="B35">
            <v>4758.24097318035</v>
          </cell>
          <cell r="C35">
            <v>58523.990676780704</v>
          </cell>
          <cell r="D35">
            <v>14563.335058270701</v>
          </cell>
          <cell r="E35">
            <v>6091.75063718003</v>
          </cell>
          <cell r="F35">
            <v>10821.6387049967</v>
          </cell>
          <cell r="G35">
            <v>2324.49150656146</v>
          </cell>
          <cell r="H35">
            <v>3247.7648787502499</v>
          </cell>
          <cell r="I35">
            <v>14974.578390528299</v>
          </cell>
          <cell r="J35">
            <v>8699.0599654300095</v>
          </cell>
          <cell r="K35">
            <v>33309.862479993302</v>
          </cell>
          <cell r="L35">
            <v>2109.1171093395201</v>
          </cell>
          <cell r="M35">
            <v>11766.099278382701</v>
          </cell>
          <cell r="N35">
            <v>92842.856851503602</v>
          </cell>
          <cell r="O35">
            <v>5047.9387642348402</v>
          </cell>
          <cell r="P35">
            <v>55227.817912529899</v>
          </cell>
          <cell r="Q35">
            <v>25317.781879242197</v>
          </cell>
          <cell r="R35">
            <v>10462.270191387199</v>
          </cell>
          <cell r="S35">
            <v>22876.550458542803</v>
          </cell>
        </row>
        <row r="36">
          <cell r="A36">
            <v>20064</v>
          </cell>
          <cell r="B36">
            <v>5389.5990166929587</v>
          </cell>
          <cell r="C36">
            <v>58231.812478935601</v>
          </cell>
          <cell r="D36">
            <v>13996.410946355698</v>
          </cell>
          <cell r="E36">
            <v>5953.1505360882102</v>
          </cell>
          <cell r="F36">
            <v>11206.5137369811</v>
          </cell>
          <cell r="G36">
            <v>2630.4356457456597</v>
          </cell>
          <cell r="H36">
            <v>3137.3361940492796</v>
          </cell>
          <cell r="I36">
            <v>15233.011860131301</v>
          </cell>
          <cell r="J36">
            <v>8489.4627638791208</v>
          </cell>
          <cell r="K36">
            <v>33474.148868505399</v>
          </cell>
          <cell r="L36">
            <v>1953.7562103991397</v>
          </cell>
          <cell r="M36">
            <v>11690.419095421899</v>
          </cell>
          <cell r="N36">
            <v>98290.456770952296</v>
          </cell>
          <cell r="O36">
            <v>5071.1450230159298</v>
          </cell>
          <cell r="P36">
            <v>56414.12268166709</v>
          </cell>
          <cell r="Q36">
            <v>26322.2307449982</v>
          </cell>
          <cell r="R36">
            <v>10115.1355464965</v>
          </cell>
          <cell r="S36">
            <v>23902.270849270601</v>
          </cell>
        </row>
        <row r="37">
          <cell r="A37">
            <v>20071</v>
          </cell>
          <cell r="B37">
            <v>5922.2916966782195</v>
          </cell>
          <cell r="C37">
            <v>58986.064221401</v>
          </cell>
          <cell r="D37">
            <v>14815.665813923901</v>
          </cell>
          <cell r="E37">
            <v>6694.8033729022</v>
          </cell>
          <cell r="F37">
            <v>11976.756429212201</v>
          </cell>
          <cell r="G37">
            <v>2980.8839470078101</v>
          </cell>
          <cell r="H37">
            <v>3521.8191642268598</v>
          </cell>
          <cell r="I37">
            <v>15510.139928511398</v>
          </cell>
          <cell r="J37">
            <v>8584.6191345667503</v>
          </cell>
          <cell r="K37">
            <v>32919.4901118575</v>
          </cell>
          <cell r="L37">
            <v>2087.7775580357898</v>
          </cell>
          <cell r="M37">
            <v>12557.962486226401</v>
          </cell>
          <cell r="N37">
            <v>98802.679361271497</v>
          </cell>
          <cell r="O37">
            <v>5295.0572743551193</v>
          </cell>
          <cell r="P37">
            <v>60907.807709025001</v>
          </cell>
          <cell r="Q37">
            <v>25974.2652436594</v>
          </cell>
          <cell r="R37">
            <v>10405.379154624901</v>
          </cell>
          <cell r="S37">
            <v>24620.811873742299</v>
          </cell>
        </row>
        <row r="38">
          <cell r="A38">
            <v>20072</v>
          </cell>
          <cell r="B38">
            <v>5643.1441682263903</v>
          </cell>
          <cell r="C38">
            <v>61048.824147205589</v>
          </cell>
          <cell r="D38">
            <v>16170.808676321099</v>
          </cell>
          <cell r="E38">
            <v>6580.2022601626986</v>
          </cell>
          <cell r="F38">
            <v>12395.9480339406</v>
          </cell>
          <cell r="G38">
            <v>2954.94549469503</v>
          </cell>
          <cell r="H38">
            <v>3347.5624245105405</v>
          </cell>
          <cell r="I38">
            <v>15689.8480735302</v>
          </cell>
          <cell r="J38">
            <v>9043.9175288345705</v>
          </cell>
          <cell r="K38">
            <v>34514.562757298205</v>
          </cell>
          <cell r="L38">
            <v>2217.14594707898</v>
          </cell>
          <cell r="M38">
            <v>12975.592251513101</v>
          </cell>
          <cell r="N38">
            <v>102193.82181346002</v>
          </cell>
          <cell r="O38">
            <v>5202.2309660084602</v>
          </cell>
          <cell r="P38">
            <v>60987.064252752287</v>
          </cell>
          <cell r="Q38">
            <v>27085.834054279097</v>
          </cell>
          <cell r="R38">
            <v>11181.0773651855</v>
          </cell>
          <cell r="S38">
            <v>25409.219699389403</v>
          </cell>
        </row>
        <row r="39">
          <cell r="A39">
            <v>20073</v>
          </cell>
          <cell r="B39">
            <v>5997.8075704762095</v>
          </cell>
          <cell r="C39">
            <v>63670.1039547275</v>
          </cell>
          <cell r="D39">
            <v>16348.408301766101</v>
          </cell>
          <cell r="E39">
            <v>7019.0452738686599</v>
          </cell>
          <cell r="F39">
            <v>12849.3063883579</v>
          </cell>
          <cell r="G39">
            <v>4471.6828307699097</v>
          </cell>
          <cell r="H39">
            <v>3648.8035315643001</v>
          </cell>
          <cell r="I39">
            <v>15503.4950951299</v>
          </cell>
          <cell r="J39">
            <v>8684.9841214172302</v>
          </cell>
          <cell r="K39">
            <v>35046.626820887395</v>
          </cell>
          <cell r="L39">
            <v>2420.4361865823798</v>
          </cell>
          <cell r="M39">
            <v>12481.3207085954</v>
          </cell>
          <cell r="N39">
            <v>109402.177024716</v>
          </cell>
          <cell r="O39">
            <v>5672.0179907517004</v>
          </cell>
          <cell r="P39">
            <v>63333.654117846701</v>
          </cell>
          <cell r="Q39">
            <v>27391.416845485899</v>
          </cell>
          <cell r="R39">
            <v>12814.522224353201</v>
          </cell>
          <cell r="S39">
            <v>27713.047499105498</v>
          </cell>
        </row>
        <row r="40">
          <cell r="A40">
            <v>20074</v>
          </cell>
          <cell r="B40">
            <v>6740.2491814074401</v>
          </cell>
          <cell r="C40">
            <v>66114.382082826298</v>
          </cell>
          <cell r="D40">
            <v>16978.1119786077</v>
          </cell>
          <cell r="E40">
            <v>6923.4650559735601</v>
          </cell>
          <cell r="F40">
            <v>12890.500624323699</v>
          </cell>
          <cell r="G40">
            <v>4640.0873640049203</v>
          </cell>
          <cell r="H40">
            <v>3851.6761241045706</v>
          </cell>
          <cell r="I40">
            <v>16094.465171368798</v>
          </cell>
          <cell r="J40">
            <v>9550.0707196655603</v>
          </cell>
          <cell r="K40">
            <v>33685.890773481995</v>
          </cell>
          <cell r="L40">
            <v>3555.6852825812102</v>
          </cell>
          <cell r="M40">
            <v>13085.2811500508</v>
          </cell>
          <cell r="N40">
            <v>113359.96348673599</v>
          </cell>
          <cell r="O40">
            <v>6329.1829132173889</v>
          </cell>
          <cell r="P40">
            <v>63639.152540040595</v>
          </cell>
          <cell r="Q40">
            <v>28978.960822677804</v>
          </cell>
          <cell r="R40">
            <v>14364.9647894258</v>
          </cell>
          <cell r="S40">
            <v>29950.822837010699</v>
          </cell>
        </row>
        <row r="41">
          <cell r="A41">
            <v>20081</v>
          </cell>
          <cell r="B41">
            <v>7453.89555169084</v>
          </cell>
          <cell r="C41">
            <v>66384.382378813199</v>
          </cell>
          <cell r="D41">
            <v>18162.097239383598</v>
          </cell>
          <cell r="E41">
            <v>7039.6355927742097</v>
          </cell>
          <cell r="F41">
            <v>13463.4560879746</v>
          </cell>
          <cell r="G41">
            <v>4222.2509071865497</v>
          </cell>
          <cell r="H41">
            <v>3904.9987216160298</v>
          </cell>
          <cell r="I41">
            <v>16413.735874440201</v>
          </cell>
          <cell r="J41">
            <v>9418.8772722595404</v>
          </cell>
          <cell r="K41">
            <v>37149.975980265903</v>
          </cell>
          <cell r="L41">
            <v>2806.4252452729902</v>
          </cell>
          <cell r="M41">
            <v>14018.814895153901</v>
          </cell>
          <cell r="N41">
            <v>123925.951869878</v>
          </cell>
          <cell r="O41">
            <v>6212.2704275801398</v>
          </cell>
          <cell r="P41">
            <v>68059.8693813071</v>
          </cell>
          <cell r="Q41">
            <v>30121.0878042248</v>
          </cell>
          <cell r="R41">
            <v>14458.150603828699</v>
          </cell>
          <cell r="S41">
            <v>32179.851003446802</v>
          </cell>
        </row>
        <row r="42">
          <cell r="A42">
            <v>20082</v>
          </cell>
          <cell r="B42">
            <v>8089.1893944395397</v>
          </cell>
          <cell r="C42">
            <v>68311.632102054602</v>
          </cell>
          <cell r="D42">
            <v>19110.153703218301</v>
          </cell>
          <cell r="E42">
            <v>7740.8427651401898</v>
          </cell>
          <cell r="F42">
            <v>14777.717244853</v>
          </cell>
          <cell r="G42">
            <v>4353.6944604855807</v>
          </cell>
          <cell r="H42">
            <v>4287.1680528179795</v>
          </cell>
          <cell r="I42">
            <v>17878.0046112122</v>
          </cell>
          <cell r="J42">
            <v>10028.858418795999</v>
          </cell>
          <cell r="K42">
            <v>37987.842850841698</v>
          </cell>
          <cell r="L42">
            <v>2836.9599924033701</v>
          </cell>
          <cell r="M42">
            <v>14648.663729378797</v>
          </cell>
          <cell r="N42">
            <v>130237.71574549</v>
          </cell>
          <cell r="O42">
            <v>6521.3121342858203</v>
          </cell>
          <cell r="P42">
            <v>72894.403728121004</v>
          </cell>
          <cell r="Q42">
            <v>31206.419198551204</v>
          </cell>
          <cell r="R42">
            <v>15633.845383559201</v>
          </cell>
          <cell r="S42">
            <v>35689.279053111502</v>
          </cell>
        </row>
        <row r="43">
          <cell r="A43">
            <v>20083</v>
          </cell>
          <cell r="B43">
            <v>9037.8121616828812</v>
          </cell>
          <cell r="C43">
            <v>68972.374489419002</v>
          </cell>
          <cell r="D43">
            <v>18663.5176231039</v>
          </cell>
          <cell r="E43">
            <v>7821.3262905519596</v>
          </cell>
          <cell r="F43">
            <v>14171.215684011901</v>
          </cell>
          <cell r="G43">
            <v>5292.0785569802802</v>
          </cell>
          <cell r="H43">
            <v>4112.8598844205299</v>
          </cell>
          <cell r="I43">
            <v>17751.428051020197</v>
          </cell>
          <cell r="J43">
            <v>9698.5922658983709</v>
          </cell>
          <cell r="K43">
            <v>40310.676394456103</v>
          </cell>
          <cell r="L43">
            <v>3158.4117551940899</v>
          </cell>
          <cell r="M43">
            <v>14050.676746700399</v>
          </cell>
          <cell r="N43">
            <v>135012.721106635</v>
          </cell>
          <cell r="O43">
            <v>7021.2503025767901</v>
          </cell>
          <cell r="P43">
            <v>72781.707155480704</v>
          </cell>
          <cell r="Q43">
            <v>29778.602060204699</v>
          </cell>
          <cell r="R43">
            <v>17842.031233521098</v>
          </cell>
          <cell r="S43">
            <v>38526.134683355398</v>
          </cell>
        </row>
        <row r="44">
          <cell r="A44">
            <v>20084</v>
          </cell>
          <cell r="B44">
            <v>7853.8975966287107</v>
          </cell>
          <cell r="C44">
            <v>58613.2857230355</v>
          </cell>
          <cell r="D44">
            <v>15410.729367195801</v>
          </cell>
          <cell r="E44">
            <v>7078.7724340526893</v>
          </cell>
          <cell r="F44">
            <v>12908.1662939166</v>
          </cell>
          <cell r="G44">
            <v>3976.34892919509</v>
          </cell>
          <cell r="H44">
            <v>3449.3283114700203</v>
          </cell>
          <cell r="I44">
            <v>15086.5421630031</v>
          </cell>
          <cell r="J44">
            <v>7593.8751372959896</v>
          </cell>
          <cell r="K44">
            <v>36161.5987075827</v>
          </cell>
          <cell r="L44">
            <v>3774.4060050358003</v>
          </cell>
          <cell r="M44">
            <v>12149.096294156099</v>
          </cell>
          <cell r="N44">
            <v>112032.12999060798</v>
          </cell>
          <cell r="O44">
            <v>5764.850040335351</v>
          </cell>
          <cell r="P44">
            <v>63400.657483966606</v>
          </cell>
          <cell r="Q44">
            <v>23183.3943049851</v>
          </cell>
          <cell r="R44">
            <v>17458.3249006105</v>
          </cell>
          <cell r="S44">
            <v>31778.329255013803</v>
          </cell>
        </row>
        <row r="45">
          <cell r="A45">
            <v>20091</v>
          </cell>
          <cell r="B45">
            <v>6381.5650243467999</v>
          </cell>
          <cell r="C45">
            <v>48343.552930596998</v>
          </cell>
          <cell r="D45">
            <v>14852.1770755949</v>
          </cell>
          <cell r="E45">
            <v>7077.60793636988</v>
          </cell>
          <cell r="F45">
            <v>11393.310130625499</v>
          </cell>
          <cell r="G45">
            <v>3798.9227746564002</v>
          </cell>
          <cell r="H45">
            <v>2989.51541101864</v>
          </cell>
          <cell r="I45">
            <v>13323.871732526801</v>
          </cell>
          <cell r="J45">
            <v>5921.3282702330998</v>
          </cell>
          <cell r="K45">
            <v>29980.573831939702</v>
          </cell>
          <cell r="L45">
            <v>2992.8052436380799</v>
          </cell>
          <cell r="M45">
            <v>11442.718797128598</v>
          </cell>
          <cell r="N45">
            <v>96043.409886876994</v>
          </cell>
          <cell r="O45">
            <v>4868.3932301217301</v>
          </cell>
          <cell r="P45">
            <v>57154.509611501511</v>
          </cell>
          <cell r="Q45">
            <v>19759.483332555697</v>
          </cell>
          <cell r="R45">
            <v>13937.258778161</v>
          </cell>
          <cell r="S45">
            <v>26595.995651819401</v>
          </cell>
        </row>
        <row r="46">
          <cell r="A46">
            <v>20092</v>
          </cell>
          <cell r="B46">
            <v>6056.19973496084</v>
          </cell>
          <cell r="C46">
            <v>46950.8091144145</v>
          </cell>
          <cell r="D46">
            <v>16975.8277606628</v>
          </cell>
          <cell r="E46">
            <v>6769.1153003590098</v>
          </cell>
          <cell r="F46">
            <v>10162.842747558203</v>
          </cell>
          <cell r="G46">
            <v>4020.24239443232</v>
          </cell>
          <cell r="H46">
            <v>2989.6275661782197</v>
          </cell>
          <cell r="I46">
            <v>12404.5201539357</v>
          </cell>
          <cell r="J46">
            <v>7075.5249474963202</v>
          </cell>
          <cell r="K46">
            <v>29702.3985020279</v>
          </cell>
          <cell r="L46">
            <v>2621.7729575782801</v>
          </cell>
          <cell r="M46">
            <v>11264.2078009789</v>
          </cell>
          <cell r="N46">
            <v>95305.507780654312</v>
          </cell>
          <cell r="O46">
            <v>4698.5004394243215</v>
          </cell>
          <cell r="P46">
            <v>54949.845272863189</v>
          </cell>
          <cell r="Q46">
            <v>21725.346446888598</v>
          </cell>
          <cell r="R46">
            <v>12051.752291949699</v>
          </cell>
          <cell r="S46">
            <v>25698.774484174806</v>
          </cell>
        </row>
        <row r="47">
          <cell r="A47">
            <v>20093</v>
          </cell>
          <cell r="B47">
            <v>6449.8059812966403</v>
          </cell>
          <cell r="C47">
            <v>53695.1290078249</v>
          </cell>
          <cell r="D47">
            <v>17721.6841723873</v>
          </cell>
          <cell r="E47">
            <v>6255.7925050856702</v>
          </cell>
          <cell r="F47">
            <v>10639.711940106399</v>
          </cell>
          <cell r="G47">
            <v>4578.1136375498199</v>
          </cell>
          <cell r="H47">
            <v>3165.5041973872599</v>
          </cell>
          <cell r="I47">
            <v>12999.103747447001</v>
          </cell>
          <cell r="J47">
            <v>7971.9152317007201</v>
          </cell>
          <cell r="K47">
            <v>33590.838309996703</v>
          </cell>
          <cell r="L47">
            <v>2830.0729442962397</v>
          </cell>
          <cell r="M47">
            <v>11835.601839258301</v>
          </cell>
          <cell r="N47">
            <v>98765.386646850806</v>
          </cell>
          <cell r="O47">
            <v>5002.8214932343899</v>
          </cell>
          <cell r="P47">
            <v>54760.539742193898</v>
          </cell>
          <cell r="Q47">
            <v>24811.3766939821</v>
          </cell>
          <cell r="R47">
            <v>11713.8145947189</v>
          </cell>
          <cell r="S47">
            <v>27422.021272477297</v>
          </cell>
        </row>
        <row r="48">
          <cell r="A48">
            <v>20094</v>
          </cell>
          <cell r="B48">
            <v>7209.6459763777502</v>
          </cell>
          <cell r="C48">
            <v>56467.419468796703</v>
          </cell>
          <cell r="D48">
            <v>21086.267224148498</v>
          </cell>
          <cell r="E48">
            <v>6886.2559257684406</v>
          </cell>
          <cell r="F48">
            <v>11753.3994722151</v>
          </cell>
          <cell r="G48">
            <v>4082.8862505352604</v>
          </cell>
          <cell r="H48">
            <v>3280.9262221591107</v>
          </cell>
          <cell r="I48">
            <v>14215.443159510998</v>
          </cell>
          <cell r="J48">
            <v>8726.6611834377491</v>
          </cell>
          <cell r="K48">
            <v>35940.043244520697</v>
          </cell>
          <cell r="L48">
            <v>2658.79148972536</v>
          </cell>
          <cell r="M48">
            <v>12341.1056880996</v>
          </cell>
          <cell r="N48">
            <v>108343.619218892</v>
          </cell>
          <cell r="O48">
            <v>5491.462139392791</v>
          </cell>
          <cell r="P48">
            <v>58417.388554577003</v>
          </cell>
          <cell r="Q48">
            <v>27391.766725526799</v>
          </cell>
          <cell r="R48">
            <v>12698.9555156693</v>
          </cell>
          <cell r="S48">
            <v>30447.153735699205</v>
          </cell>
        </row>
        <row r="49">
          <cell r="A49">
            <v>20101</v>
          </cell>
          <cell r="B49">
            <v>8276.5539944253705</v>
          </cell>
          <cell r="C49">
            <v>59313.711733862801</v>
          </cell>
          <cell r="D49">
            <v>21768.917098036203</v>
          </cell>
          <cell r="E49">
            <v>6477.6983712586798</v>
          </cell>
          <cell r="F49">
            <v>11668.694516350401</v>
          </cell>
          <cell r="G49">
            <v>4507.0874202231798</v>
          </cell>
          <cell r="H49">
            <v>3376.0724599833297</v>
          </cell>
          <cell r="I49">
            <v>14908.344984729601</v>
          </cell>
          <cell r="J49">
            <v>9530.7934647574402</v>
          </cell>
          <cell r="K49">
            <v>38333.138368074498</v>
          </cell>
          <cell r="L49">
            <v>2898.5162062846198</v>
          </cell>
          <cell r="M49">
            <v>12190.488779476102</v>
          </cell>
          <cell r="N49">
            <v>111854.077452192</v>
          </cell>
          <cell r="O49">
            <v>5830.8046851798999</v>
          </cell>
          <cell r="P49">
            <v>57927.792769496111</v>
          </cell>
          <cell r="Q49">
            <v>29324.5586440552</v>
          </cell>
          <cell r="R49">
            <v>13169.583742619101</v>
          </cell>
          <cell r="S49">
            <v>32953.090364624004</v>
          </cell>
        </row>
        <row r="50">
          <cell r="A50">
            <v>20102</v>
          </cell>
          <cell r="B50">
            <v>8843.5496413629808</v>
          </cell>
          <cell r="C50">
            <v>62004.042371747506</v>
          </cell>
          <cell r="D50">
            <v>21492.486422846298</v>
          </cell>
          <cell r="E50">
            <v>6425.6270934088698</v>
          </cell>
          <cell r="F50">
            <v>11648.6625203608</v>
          </cell>
          <cell r="G50">
            <v>5079.00231003311</v>
          </cell>
          <cell r="H50">
            <v>3470.9537558984302</v>
          </cell>
          <cell r="I50">
            <v>15018.996269109899</v>
          </cell>
          <cell r="J50">
            <v>9919.7227872086514</v>
          </cell>
          <cell r="K50">
            <v>40605.271530546997</v>
          </cell>
          <cell r="L50">
            <v>2896.1455855866698</v>
          </cell>
          <cell r="M50">
            <v>11787.2803784517</v>
          </cell>
          <cell r="N50">
            <v>115773.31004614799</v>
          </cell>
          <cell r="O50">
            <v>6090.2508686336505</v>
          </cell>
          <cell r="P50">
            <v>58864.296219426011</v>
          </cell>
          <cell r="Q50">
            <v>30001.203707657303</v>
          </cell>
          <cell r="R50">
            <v>14136.833388156499</v>
          </cell>
          <cell r="S50">
            <v>34641.141554276706</v>
          </cell>
        </row>
        <row r="51">
          <cell r="A51">
            <v>20103</v>
          </cell>
          <cell r="B51">
            <v>9135.900440034131</v>
          </cell>
          <cell r="C51">
            <v>64176.511248068004</v>
          </cell>
          <cell r="D51">
            <v>23262.485589526601</v>
          </cell>
          <cell r="E51">
            <v>6752.1973073183499</v>
          </cell>
          <cell r="F51">
            <v>12299.804112882499</v>
          </cell>
          <cell r="G51">
            <v>4679.6360543201708</v>
          </cell>
          <cell r="H51">
            <v>3692.0165675973403</v>
          </cell>
          <cell r="I51">
            <v>15442.1790585409</v>
          </cell>
          <cell r="J51">
            <v>9927.8836481645194</v>
          </cell>
          <cell r="K51">
            <v>41014.334361907</v>
          </cell>
          <cell r="L51">
            <v>2943.8935954887702</v>
          </cell>
          <cell r="M51">
            <v>12452.487914094601</v>
          </cell>
          <cell r="N51">
            <v>120106.636279103</v>
          </cell>
          <cell r="O51">
            <v>5959.8272493586901</v>
          </cell>
          <cell r="P51">
            <v>61212.216383787905</v>
          </cell>
          <cell r="Q51">
            <v>31306.382170362504</v>
          </cell>
          <cell r="R51">
            <v>13630.0570368475</v>
          </cell>
          <cell r="S51">
            <v>35088.1321995748</v>
          </cell>
        </row>
        <row r="52">
          <cell r="A52">
            <v>20104</v>
          </cell>
          <cell r="B52">
            <v>9089.2820006994498</v>
          </cell>
          <cell r="C52">
            <v>64788.496497714994</v>
          </cell>
          <cell r="D52">
            <v>26534.888347036504</v>
          </cell>
          <cell r="E52">
            <v>7703.8956536935093</v>
          </cell>
          <cell r="F52">
            <v>12902.8833387414</v>
          </cell>
          <cell r="G52">
            <v>5067.1523876249803</v>
          </cell>
          <cell r="H52">
            <v>3857.0328920680099</v>
          </cell>
          <cell r="I52">
            <v>16074.176839861701</v>
          </cell>
          <cell r="J52">
            <v>10387.889613903799</v>
          </cell>
          <cell r="K52">
            <v>43770.651633640002</v>
          </cell>
          <cell r="L52">
            <v>2721.5784037312601</v>
          </cell>
          <cell r="M52">
            <v>12791.4990171955</v>
          </cell>
          <cell r="N52">
            <v>128628.24330288902</v>
          </cell>
          <cell r="O52">
            <v>6387.6104707624099</v>
          </cell>
          <cell r="P52">
            <v>64790.272096273904</v>
          </cell>
          <cell r="Q52">
            <v>32499.472878687906</v>
          </cell>
          <cell r="R52">
            <v>13464.451760227503</v>
          </cell>
          <cell r="S52">
            <v>36658.495367739095</v>
          </cell>
        </row>
        <row r="53">
          <cell r="A53">
            <v>20111</v>
          </cell>
          <cell r="B53">
            <v>10414.999746798401</v>
          </cell>
          <cell r="C53">
            <v>68250.69467467691</v>
          </cell>
          <cell r="D53">
            <v>26563.012154106</v>
          </cell>
          <cell r="E53">
            <v>7087.8910838326501</v>
          </cell>
          <cell r="F53">
            <v>12182.493315960699</v>
          </cell>
          <cell r="G53">
            <v>5194.8160705439595</v>
          </cell>
          <cell r="H53">
            <v>4025.44608602782</v>
          </cell>
          <cell r="I53">
            <v>16703.165863276699</v>
          </cell>
          <cell r="J53">
            <v>10515.7697767952</v>
          </cell>
          <cell r="K53">
            <v>47058.713847291496</v>
          </cell>
          <cell r="L53">
            <v>3277.4083277046598</v>
          </cell>
          <cell r="M53">
            <v>12943.2333665183</v>
          </cell>
          <cell r="N53">
            <v>137613.52712737702</v>
          </cell>
          <cell r="O53">
            <v>7263.5733032865</v>
          </cell>
          <cell r="P53">
            <v>65926.688536807997</v>
          </cell>
          <cell r="Q53">
            <v>33799.2901658634</v>
          </cell>
          <cell r="R53">
            <v>14819.0919199619</v>
          </cell>
          <cell r="S53">
            <v>40243.355988927695</v>
          </cell>
        </row>
        <row r="54">
          <cell r="A54">
            <v>20112</v>
          </cell>
          <cell r="B54">
            <v>10783.194165524599</v>
          </cell>
          <cell r="C54">
            <v>69676.804021484495</v>
          </cell>
          <cell r="D54">
            <v>25486.560967411999</v>
          </cell>
          <cell r="E54">
            <v>7302.9226526796792</v>
          </cell>
          <cell r="F54">
            <v>12713.924320362101</v>
          </cell>
          <cell r="G54">
            <v>5849.0314216959187</v>
          </cell>
          <cell r="H54">
            <v>4154.3688172275697</v>
          </cell>
          <cell r="I54">
            <v>16815.077384471399</v>
          </cell>
          <cell r="J54">
            <v>11823.682328863801</v>
          </cell>
          <cell r="K54">
            <v>49747.694748507201</v>
          </cell>
          <cell r="L54">
            <v>3409.9261562043498</v>
          </cell>
          <cell r="M54">
            <v>14837.312073674701</v>
          </cell>
          <cell r="N54">
            <v>141034.409475191</v>
          </cell>
          <cell r="O54">
            <v>7714.0687163419707</v>
          </cell>
          <cell r="P54">
            <v>69866.242154962398</v>
          </cell>
          <cell r="Q54">
            <v>35415.9090252963</v>
          </cell>
          <cell r="R54">
            <v>16404.209403372701</v>
          </cell>
          <cell r="S54">
            <v>42194.659309951305</v>
          </cell>
        </row>
        <row r="55">
          <cell r="A55">
            <v>20113</v>
          </cell>
          <cell r="B55">
            <v>10981.971193215901</v>
          </cell>
          <cell r="C55">
            <v>72704.960634386312</v>
          </cell>
          <cell r="D55">
            <v>26863.7135718014</v>
          </cell>
          <cell r="E55">
            <v>7140.1874271276802</v>
          </cell>
          <cell r="F55">
            <v>12233.821680184201</v>
          </cell>
          <cell r="G55">
            <v>4981.4072928301202</v>
          </cell>
          <cell r="H55">
            <v>3981.2499407697901</v>
          </cell>
          <cell r="I55">
            <v>16527.901667322101</v>
          </cell>
          <cell r="J55">
            <v>11443.4341713017</v>
          </cell>
          <cell r="K55">
            <v>50495.955026184296</v>
          </cell>
          <cell r="L55">
            <v>3527.3175353721599</v>
          </cell>
          <cell r="M55">
            <v>15214.1427975111</v>
          </cell>
          <cell r="N55">
            <v>146757.98763677399</v>
          </cell>
          <cell r="O55">
            <v>7706.4447756114305</v>
          </cell>
          <cell r="P55">
            <v>69963.774564570806</v>
          </cell>
          <cell r="Q55">
            <v>36741.062369727602</v>
          </cell>
          <cell r="R55">
            <v>16810.8242238128</v>
          </cell>
          <cell r="S55">
            <v>43868.246946909392</v>
          </cell>
        </row>
        <row r="56">
          <cell r="A56">
            <v>20114</v>
          </cell>
          <cell r="B56">
            <v>10715.189868478903</v>
          </cell>
          <cell r="C56">
            <v>72045.862100406011</v>
          </cell>
          <cell r="D56">
            <v>26532.060635086298</v>
          </cell>
          <cell r="E56">
            <v>6889.0619363059395</v>
          </cell>
          <cell r="F56">
            <v>12628.015110145001</v>
          </cell>
          <cell r="G56">
            <v>5630.9055850203895</v>
          </cell>
          <cell r="H56">
            <v>4114.9900600620695</v>
          </cell>
          <cell r="I56">
            <v>17204.561546185199</v>
          </cell>
          <cell r="J56">
            <v>11436.208164752599</v>
          </cell>
          <cell r="K56">
            <v>51319.740443502611</v>
          </cell>
          <cell r="L56">
            <v>3881.3771918467901</v>
          </cell>
          <cell r="M56">
            <v>14355.155900827998</v>
          </cell>
          <cell r="N56">
            <v>144166.66805813796</v>
          </cell>
          <cell r="O56">
            <v>7668.4667452466902</v>
          </cell>
          <cell r="P56">
            <v>67955.0064041445</v>
          </cell>
          <cell r="Q56">
            <v>35439.543531497802</v>
          </cell>
          <cell r="R56">
            <v>17191.2115741366</v>
          </cell>
          <cell r="S56">
            <v>43619.162902853794</v>
          </cell>
        </row>
        <row r="57">
          <cell r="A57">
            <v>20121</v>
          </cell>
          <cell r="B57">
            <v>10914.8662484942</v>
          </cell>
          <cell r="C57">
            <v>72831.16960524139</v>
          </cell>
          <cell r="D57">
            <v>27639.893678259999</v>
          </cell>
          <cell r="E57">
            <v>7599.0561065089796</v>
          </cell>
          <cell r="F57">
            <v>12510.958989484699</v>
          </cell>
          <cell r="G57">
            <v>5154.8907252073805</v>
          </cell>
          <cell r="H57">
            <v>4351.9395979519195</v>
          </cell>
          <cell r="I57">
            <v>17659.222853553001</v>
          </cell>
          <cell r="J57">
            <v>11836.624335325399</v>
          </cell>
          <cell r="K57">
            <v>53582.811553833701</v>
          </cell>
          <cell r="L57">
            <v>4619.9432380172902</v>
          </cell>
          <cell r="M57">
            <v>15044.192740479599</v>
          </cell>
          <cell r="N57">
            <v>144713.51895907198</v>
          </cell>
          <cell r="O57">
            <v>7661.2498758304382</v>
          </cell>
          <cell r="P57">
            <v>69465.890232032398</v>
          </cell>
          <cell r="Q57">
            <v>35584.173750486603</v>
          </cell>
          <cell r="R57">
            <v>18747.014393990798</v>
          </cell>
          <cell r="S57">
            <v>44001.085920086902</v>
          </cell>
        </row>
        <row r="58">
          <cell r="A58">
            <v>20122</v>
          </cell>
          <cell r="B58">
            <v>10827.5982389485</v>
          </cell>
          <cell r="C58">
            <v>73435.430450438595</v>
          </cell>
          <cell r="D58">
            <v>27915.3053541474</v>
          </cell>
          <cell r="E58">
            <v>8021.8661915373505</v>
          </cell>
          <cell r="F58">
            <v>12712.820958337799</v>
          </cell>
          <cell r="G58">
            <v>5210.2479689964803</v>
          </cell>
          <cell r="H58">
            <v>4044.8305977154396</v>
          </cell>
          <cell r="I58">
            <v>17954.093636355097</v>
          </cell>
          <cell r="J58">
            <v>11226.8162852848</v>
          </cell>
          <cell r="K58">
            <v>53369.600771018304</v>
          </cell>
          <cell r="L58">
            <v>4298.8267682185806</v>
          </cell>
          <cell r="M58">
            <v>13864.1550061337</v>
          </cell>
          <cell r="N58">
            <v>149250.50456407299</v>
          </cell>
          <cell r="O58">
            <v>7445.3182633353999</v>
          </cell>
          <cell r="P58">
            <v>68527.773709851899</v>
          </cell>
          <cell r="Q58">
            <v>36164.030494186205</v>
          </cell>
          <cell r="R58">
            <v>19925.341701581401</v>
          </cell>
          <cell r="S58">
            <v>46078.018449685995</v>
          </cell>
        </row>
        <row r="59">
          <cell r="A59">
            <v>20123</v>
          </cell>
          <cell r="B59">
            <v>10473.813457304201</v>
          </cell>
          <cell r="C59">
            <v>74067.454529611598</v>
          </cell>
          <cell r="D59">
            <v>27896.9729986288</v>
          </cell>
          <cell r="E59">
            <v>7987.5227493581306</v>
          </cell>
          <cell r="F59">
            <v>12197.100056487699</v>
          </cell>
          <cell r="G59">
            <v>5814.8021182723196</v>
          </cell>
          <cell r="H59">
            <v>3994.2079731295498</v>
          </cell>
          <cell r="I59">
            <v>18314.6632108497</v>
          </cell>
          <cell r="J59">
            <v>10817.465344923901</v>
          </cell>
          <cell r="K59">
            <v>54643.870376996805</v>
          </cell>
          <cell r="L59">
            <v>4499.9483297993602</v>
          </cell>
          <cell r="M59">
            <v>13951.459527556</v>
          </cell>
          <cell r="N59">
            <v>145248.65208425699</v>
          </cell>
          <cell r="O59">
            <v>7290.3873399038093</v>
          </cell>
          <cell r="P59">
            <v>66460.421437675803</v>
          </cell>
          <cell r="Q59">
            <v>32506.966720286098</v>
          </cell>
          <cell r="R59">
            <v>20753.690619121899</v>
          </cell>
          <cell r="S59">
            <v>46198.881464184306</v>
          </cell>
        </row>
        <row r="60">
          <cell r="A60">
            <v>20124</v>
          </cell>
          <cell r="B60">
            <v>11360.705358404401</v>
          </cell>
          <cell r="C60">
            <v>73755.855663069902</v>
          </cell>
          <cell r="D60">
            <v>28336.905239742497</v>
          </cell>
          <cell r="E60">
            <v>7648.7421123475806</v>
          </cell>
          <cell r="F60">
            <v>11845.065685919397</v>
          </cell>
          <cell r="G60">
            <v>6095.7583018579089</v>
          </cell>
          <cell r="H60">
            <v>3840.1176570545804</v>
          </cell>
          <cell r="I60">
            <v>17552.131875458399</v>
          </cell>
          <cell r="J60">
            <v>10456.023978720601</v>
          </cell>
          <cell r="K60">
            <v>54829.870807555897</v>
          </cell>
          <cell r="L60">
            <v>4570.0946619202496</v>
          </cell>
          <cell r="M60">
            <v>13152.5538444512</v>
          </cell>
          <cell r="N60">
            <v>147746.53996723599</v>
          </cell>
          <cell r="O60">
            <v>7487.2853315192297</v>
          </cell>
          <cell r="P60">
            <v>64943.016240559606</v>
          </cell>
          <cell r="Q60">
            <v>35041.320698165</v>
          </cell>
          <cell r="R60">
            <v>21339.180452252203</v>
          </cell>
          <cell r="S60">
            <v>47425.920445593103</v>
          </cell>
        </row>
        <row r="61">
          <cell r="A61">
            <v>20131</v>
          </cell>
          <cell r="B61">
            <v>11177.141849036501</v>
          </cell>
          <cell r="C61">
            <v>75046.021356062702</v>
          </cell>
          <cell r="D61">
            <v>28967.337317142399</v>
          </cell>
          <cell r="E61">
            <v>7323.6228499754889</v>
          </cell>
          <cell r="F61">
            <v>12155.3720602385</v>
          </cell>
          <cell r="G61">
            <v>5730.1373513184299</v>
          </cell>
          <cell r="H61">
            <v>4049.1529756111004</v>
          </cell>
          <cell r="I61">
            <v>16271.8533340508</v>
          </cell>
          <cell r="J61">
            <v>10784.841401869702</v>
          </cell>
          <cell r="K61">
            <v>55914.865976187801</v>
          </cell>
          <cell r="L61">
            <v>4783.3622781908707</v>
          </cell>
          <cell r="M61">
            <v>12307.854830927401</v>
          </cell>
          <cell r="N61">
            <v>150444.61958499302</v>
          </cell>
          <cell r="O61">
            <v>7392.0950155923192</v>
          </cell>
          <cell r="P61">
            <v>64726.834704081397</v>
          </cell>
          <cell r="Q61">
            <v>35905.009069375803</v>
          </cell>
          <cell r="R61">
            <v>23004.638276374699</v>
          </cell>
          <cell r="S61">
            <v>46866.208453555395</v>
          </cell>
        </row>
        <row r="62">
          <cell r="A62">
            <v>20132</v>
          </cell>
          <cell r="B62">
            <v>10761.180904024901</v>
          </cell>
          <cell r="C62">
            <v>74684.745140628685</v>
          </cell>
          <cell r="D62">
            <v>29134.753949449201</v>
          </cell>
          <cell r="E62">
            <v>7724.5044157737402</v>
          </cell>
          <cell r="F62">
            <v>11693.002772877699</v>
          </cell>
          <cell r="G62">
            <v>5848.0040210140696</v>
          </cell>
          <cell r="H62">
            <v>4150.54255703746</v>
          </cell>
          <cell r="I62">
            <v>16823.060209922802</v>
          </cell>
          <cell r="J62">
            <v>10260.724798050098</v>
          </cell>
          <cell r="K62">
            <v>56268.398370584706</v>
          </cell>
          <cell r="L62">
            <v>4964.3927404554997</v>
          </cell>
          <cell r="M62">
            <v>12238.4371711164</v>
          </cell>
          <cell r="N62">
            <v>150064.51013815598</v>
          </cell>
          <cell r="O62">
            <v>6997.1756313981505</v>
          </cell>
          <cell r="P62">
            <v>65925.781782530597</v>
          </cell>
          <cell r="Q62">
            <v>34992.349276492598</v>
          </cell>
          <cell r="R62">
            <v>21009.264111540298</v>
          </cell>
          <cell r="S62">
            <v>44624.650040811401</v>
          </cell>
        </row>
        <row r="63">
          <cell r="A63">
            <v>20133</v>
          </cell>
          <cell r="B63">
            <v>11560.488175070001</v>
          </cell>
          <cell r="C63">
            <v>75700.233172264692</v>
          </cell>
          <cell r="D63">
            <v>29679.0170620873</v>
          </cell>
          <cell r="E63">
            <v>8447.1611969879395</v>
          </cell>
          <cell r="F63">
            <v>11899.5165336879</v>
          </cell>
          <cell r="G63">
            <v>5319.42630371213</v>
          </cell>
          <cell r="H63">
            <v>4485.1397541829101</v>
          </cell>
          <cell r="I63">
            <v>16635.783584318</v>
          </cell>
          <cell r="J63">
            <v>10561.8329834172</v>
          </cell>
          <cell r="K63">
            <v>56727.398789787803</v>
          </cell>
          <cell r="L63">
            <v>4398.9553481089606</v>
          </cell>
          <cell r="M63">
            <v>11931.782754498199</v>
          </cell>
          <cell r="N63">
            <v>150399.83554085399</v>
          </cell>
          <cell r="O63">
            <v>7665.4489689720003</v>
          </cell>
          <cell r="P63">
            <v>68219.279847893209</v>
          </cell>
          <cell r="Q63">
            <v>35797.404599651098</v>
          </cell>
          <cell r="R63">
            <v>19727.173935249699</v>
          </cell>
          <cell r="S63">
            <v>47856.454462065907</v>
          </cell>
        </row>
        <row r="64">
          <cell r="A64">
            <v>20134</v>
          </cell>
          <cell r="B64">
            <v>10573.602644427499</v>
          </cell>
          <cell r="C64">
            <v>77617.054565714498</v>
          </cell>
          <cell r="D64">
            <v>35056.993941037203</v>
          </cell>
          <cell r="E64">
            <v>8593.8563507721683</v>
          </cell>
          <cell r="F64">
            <v>11974.575412287599</v>
          </cell>
          <cell r="G64">
            <v>5327.3295439454205</v>
          </cell>
          <cell r="H64">
            <v>4211.2724115052397</v>
          </cell>
          <cell r="I64">
            <v>16780.817824606398</v>
          </cell>
          <cell r="J64">
            <v>11896.5652522658</v>
          </cell>
          <cell r="K64">
            <v>57849.030056591801</v>
          </cell>
          <cell r="L64">
            <v>4623.6538606451595</v>
          </cell>
          <cell r="M64">
            <v>11922.310641467699</v>
          </cell>
          <cell r="N64">
            <v>149037.815144817</v>
          </cell>
          <cell r="O64">
            <v>7598.9130380872693</v>
          </cell>
          <cell r="P64">
            <v>66782.078993367104</v>
          </cell>
          <cell r="Q64">
            <v>36893.495286639802</v>
          </cell>
          <cell r="R64">
            <v>19351.953985906101</v>
          </cell>
          <cell r="S64">
            <v>45746.893500183098</v>
          </cell>
        </row>
        <row r="65">
          <cell r="A65">
            <v>20141</v>
          </cell>
          <cell r="B65">
            <v>11538.567388208299</v>
          </cell>
          <cell r="C65">
            <v>74536.125931780392</v>
          </cell>
          <cell r="D65">
            <v>31872.030529377102</v>
          </cell>
          <cell r="E65">
            <v>7521.6708176873399</v>
          </cell>
          <cell r="F65">
            <v>13025.672818606301</v>
          </cell>
          <cell r="G65">
            <v>5264.3867013873396</v>
          </cell>
          <cell r="H65">
            <v>4415.1289378148404</v>
          </cell>
          <cell r="I65">
            <v>17449.978377188701</v>
          </cell>
          <cell r="J65">
            <v>11616.773569909899</v>
          </cell>
          <cell r="K65">
            <v>58704.718055697303</v>
          </cell>
          <cell r="L65">
            <v>4042.6735748567098</v>
          </cell>
          <cell r="M65">
            <v>11900.773462958099</v>
          </cell>
          <cell r="N65">
            <v>150538.96557720497</v>
          </cell>
          <cell r="O65">
            <v>7833.2867009747806</v>
          </cell>
          <cell r="P65">
            <v>68544.304018561699</v>
          </cell>
          <cell r="Q65">
            <v>37560.002105637905</v>
          </cell>
          <cell r="R65">
            <v>18499.9033778376</v>
          </cell>
          <cell r="S65">
            <v>46016.406553451503</v>
          </cell>
        </row>
        <row r="66">
          <cell r="A66">
            <v>20142</v>
          </cell>
          <cell r="B66">
            <v>10726.238725750602</v>
          </cell>
          <cell r="C66">
            <v>78450.496122681594</v>
          </cell>
          <cell r="D66">
            <v>29650.934675756198</v>
          </cell>
          <cell r="E66">
            <v>8222.6891907184599</v>
          </cell>
          <cell r="F66">
            <v>12527.532618555597</v>
          </cell>
          <cell r="G66">
            <v>5021.1693576322805</v>
          </cell>
          <cell r="H66">
            <v>4055.3176619961196</v>
          </cell>
          <cell r="I66">
            <v>16698.324504666798</v>
          </cell>
          <cell r="J66">
            <v>11708.230119993401</v>
          </cell>
          <cell r="K66">
            <v>61084.4842978292</v>
          </cell>
          <cell r="L66">
            <v>4764.0664305104701</v>
          </cell>
          <cell r="M66">
            <v>13916.9741128153</v>
          </cell>
          <cell r="N66">
            <v>153596.364215054</v>
          </cell>
          <cell r="O66">
            <v>7917.2959785665298</v>
          </cell>
          <cell r="P66">
            <v>71688.108211664599</v>
          </cell>
          <cell r="Q66">
            <v>36280.999614431799</v>
          </cell>
          <cell r="R66">
            <v>21066.816807044299</v>
          </cell>
          <cell r="S66">
            <v>46451.840296758106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33498.810928131403</v>
          </cell>
          <cell r="C76">
            <v>225430.99966895609</v>
          </cell>
          <cell r="D76">
            <v>87781.108328678893</v>
          </cell>
          <cell r="E76">
            <v>23495.288462737168</v>
          </cell>
          <cell r="F76">
            <v>35747.891366804099</v>
          </cell>
          <cell r="G76">
            <v>16897.567676044629</v>
          </cell>
          <cell r="H76">
            <v>12684.835286831471</v>
          </cell>
          <cell r="I76">
            <v>49730.697128291598</v>
          </cell>
          <cell r="J76">
            <v>31607.399183336998</v>
          </cell>
          <cell r="K76">
            <v>168910.66313656032</v>
          </cell>
          <cell r="L76">
            <v>14146.710366755331</v>
          </cell>
          <cell r="M76">
            <v>36478.074756542002</v>
          </cell>
          <cell r="N76">
            <v>450908.96526400303</v>
          </cell>
          <cell r="O76">
            <v>22054.719615962469</v>
          </cell>
          <cell r="P76">
            <v>198871.8963345052</v>
          </cell>
          <cell r="Q76">
            <v>106694.7629455195</v>
          </cell>
          <cell r="R76">
            <v>63741.0763231647</v>
          </cell>
          <cell r="S76">
            <v>139347.3129564327</v>
          </cell>
        </row>
        <row r="77">
          <cell r="A77" t="str">
            <v>20143 YTD</v>
          </cell>
          <cell r="B77">
            <v>32418.645347425103</v>
          </cell>
          <cell r="C77">
            <v>234024.56074747999</v>
          </cell>
          <cell r="D77">
            <v>91941.065990781208</v>
          </cell>
          <cell r="E77">
            <v>23809.347091643449</v>
          </cell>
          <cell r="F77">
            <v>38101.323402238602</v>
          </cell>
          <cell r="G77">
            <v>15705.12934660399</v>
          </cell>
          <cell r="H77">
            <v>12761.719636652269</v>
          </cell>
          <cell r="I77">
            <v>51572.596998544905</v>
          </cell>
          <cell r="J77">
            <v>34926.762808620806</v>
          </cell>
          <cell r="K77">
            <v>180802.8749478551</v>
          </cell>
          <cell r="L77">
            <v>13270.097438580829</v>
          </cell>
          <cell r="M77">
            <v>40757.171497414602</v>
          </cell>
          <cell r="N77">
            <v>456294.17655292701</v>
          </cell>
          <cell r="O77">
            <v>23663.946008461429</v>
          </cell>
          <cell r="P77">
            <v>211803.96532511059</v>
          </cell>
          <cell r="Q77">
            <v>109381.97089205289</v>
          </cell>
          <cell r="R77">
            <v>60843.701136776697</v>
          </cell>
          <cell r="S77">
            <v>139963.4410188582</v>
          </cell>
        </row>
        <row r="78">
          <cell r="A78" t="str">
            <v>$ Chg</v>
          </cell>
          <cell r="B78">
            <v>-1080.1655807062998</v>
          </cell>
          <cell r="C78">
            <v>8593.5610785238969</v>
          </cell>
          <cell r="D78">
            <v>4159.9576621023152</v>
          </cell>
          <cell r="E78">
            <v>314.05862890628123</v>
          </cell>
          <cell r="F78">
            <v>2353.4320354345036</v>
          </cell>
          <cell r="G78">
            <v>-1192.4383294406398</v>
          </cell>
          <cell r="H78">
            <v>76.884349820798889</v>
          </cell>
          <cell r="I78">
            <v>1841.8998702533063</v>
          </cell>
          <cell r="J78">
            <v>3319.3636252838078</v>
          </cell>
          <cell r="K78">
            <v>11892.211811294779</v>
          </cell>
          <cell r="L78">
            <v>-876.61292817450158</v>
          </cell>
          <cell r="M78">
            <v>4279.0967408725992</v>
          </cell>
          <cell r="N78">
            <v>5385.2112889239797</v>
          </cell>
          <cell r="O78">
            <v>1609.2263924989602</v>
          </cell>
          <cell r="P78">
            <v>12932.068990605389</v>
          </cell>
          <cell r="Q78">
            <v>2687.2079465333954</v>
          </cell>
          <cell r="R78">
            <v>-2897.3751863880025</v>
          </cell>
          <cell r="S78">
            <v>616.12806242550141</v>
          </cell>
        </row>
        <row r="79">
          <cell r="A79" t="str">
            <v>% Chg</v>
          </cell>
          <cell r="B79">
            <v>-3.2244893200051042E-2</v>
          </cell>
          <cell r="C79">
            <v>3.8120582755448378E-2</v>
          </cell>
          <cell r="D79">
            <v>4.7390124610026355E-2</v>
          </cell>
          <cell r="E79">
            <v>1.3366876912550741E-2</v>
          </cell>
          <cell r="F79">
            <v>6.5834149804425326E-2</v>
          </cell>
          <cell r="G79">
            <v>-7.0568637587475835E-2</v>
          </cell>
          <cell r="H79">
            <v>6.0611232296106333E-3</v>
          </cell>
          <cell r="I79">
            <v>3.7037483417972368E-2</v>
          </cell>
          <cell r="J79">
            <v>0.10501856245843005</v>
          </cell>
          <cell r="K79">
            <v>7.0405334929507693E-2</v>
          </cell>
          <cell r="L79">
            <v>-6.1965849688598681E-2</v>
          </cell>
          <cell r="M79">
            <v>0.11730599187132768</v>
          </cell>
          <cell r="N79">
            <v>1.1943012234788875E-2</v>
          </cell>
          <cell r="O79">
            <v>7.2965171197835396E-2</v>
          </cell>
          <cell r="P79">
            <v>6.5027131681057004E-2</v>
          </cell>
          <cell r="Q79">
            <v>2.5185940456192196E-2</v>
          </cell>
          <cell r="R79">
            <v>-4.545538534207403E-2</v>
          </cell>
          <cell r="S79">
            <v>4.4215281181499023E-3</v>
          </cell>
        </row>
        <row r="80">
          <cell r="N80">
            <v>1187319.0115536731</v>
          </cell>
        </row>
        <row r="81">
          <cell r="N81">
            <v>1226385.4718067679</v>
          </cell>
        </row>
        <row r="82">
          <cell r="N82">
            <v>39066.460253094789</v>
          </cell>
        </row>
        <row r="83">
          <cell r="N83">
            <v>3.2903086595045886E-2</v>
          </cell>
        </row>
        <row r="500">
          <cell r="A500" t="str">
            <v>x</v>
          </cell>
        </row>
      </sheetData>
      <sheetData sheetId="16"/>
      <sheetData sheetId="17"/>
      <sheetData sheetId="18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1455.9380000000001</v>
          </cell>
          <cell r="C5">
            <v>5557.5739999999996</v>
          </cell>
          <cell r="D5">
            <v>979.577</v>
          </cell>
          <cell r="E5">
            <v>2340.4720000000002</v>
          </cell>
          <cell r="F5">
            <v>3871.7660000000001</v>
          </cell>
          <cell r="G5">
            <v>544.25400000000002</v>
          </cell>
          <cell r="H5">
            <v>1200.3330000000001</v>
          </cell>
          <cell r="I5">
            <v>8065.1049999999996</v>
          </cell>
          <cell r="J5">
            <v>1291.6130000000001</v>
          </cell>
          <cell r="K5">
            <v>3377.3110000000001</v>
          </cell>
          <cell r="L5">
            <v>669.35500000000002</v>
          </cell>
          <cell r="M5">
            <v>6599.4139999999998</v>
          </cell>
          <cell r="N5">
            <v>28057.34</v>
          </cell>
          <cell r="O5" t="str">
            <v>n.a.</v>
          </cell>
          <cell r="P5">
            <v>20637.243999999999</v>
          </cell>
          <cell r="Q5">
            <v>4689.8689999999997</v>
          </cell>
          <cell r="R5">
            <v>2622.0540000000001</v>
          </cell>
          <cell r="S5">
            <v>8625.4230000000007</v>
          </cell>
        </row>
        <row r="6">
          <cell r="A6">
            <v>19992</v>
          </cell>
          <cell r="B6">
            <v>1277.5820000000001</v>
          </cell>
          <cell r="C6">
            <v>5795.3159999999998</v>
          </cell>
          <cell r="D6">
            <v>860.41300000000001</v>
          </cell>
          <cell r="E6">
            <v>2489.578</v>
          </cell>
          <cell r="F6">
            <v>4227.8829999999998</v>
          </cell>
          <cell r="G6">
            <v>519.88499999999999</v>
          </cell>
          <cell r="H6">
            <v>1219.5920000000001</v>
          </cell>
          <cell r="I6">
            <v>8016.49</v>
          </cell>
          <cell r="J6">
            <v>1256.4570000000001</v>
          </cell>
          <cell r="K6">
            <v>3549.1880000000001</v>
          </cell>
          <cell r="L6">
            <v>1028.27</v>
          </cell>
          <cell r="M6">
            <v>7059.5770000000002</v>
          </cell>
          <cell r="N6">
            <v>28045.686000000002</v>
          </cell>
          <cell r="O6" t="str">
            <v>n.a.</v>
          </cell>
          <cell r="P6">
            <v>21623.674999999999</v>
          </cell>
          <cell r="Q6">
            <v>4562.5169999999998</v>
          </cell>
          <cell r="R6">
            <v>3025.0680000000002</v>
          </cell>
          <cell r="S6">
            <v>8553.8760000000002</v>
          </cell>
        </row>
        <row r="7">
          <cell r="A7">
            <v>19993</v>
          </cell>
          <cell r="B7">
            <v>1460.3869999999999</v>
          </cell>
          <cell r="C7">
            <v>5891.5950000000003</v>
          </cell>
          <cell r="D7">
            <v>1089.2719999999999</v>
          </cell>
          <cell r="E7">
            <v>2913.9459999999999</v>
          </cell>
          <cell r="F7">
            <v>4664.9269999999997</v>
          </cell>
          <cell r="G7">
            <v>573.81700000000001</v>
          </cell>
          <cell r="H7">
            <v>1546.0039999999999</v>
          </cell>
          <cell r="I7">
            <v>9266.3080000000009</v>
          </cell>
          <cell r="J7">
            <v>1463.4770000000001</v>
          </cell>
          <cell r="K7">
            <v>3585.0479999999998</v>
          </cell>
          <cell r="L7">
            <v>1115.8030000000001</v>
          </cell>
          <cell r="M7">
            <v>8332.8240000000005</v>
          </cell>
          <cell r="N7">
            <v>30632.675999999999</v>
          </cell>
          <cell r="O7" t="str">
            <v>n.a.</v>
          </cell>
          <cell r="P7">
            <v>24566.600999999999</v>
          </cell>
          <cell r="Q7">
            <v>5185.4260000000004</v>
          </cell>
          <cell r="R7">
            <v>3427.4169999999999</v>
          </cell>
          <cell r="S7">
            <v>9297.9760000000006</v>
          </cell>
        </row>
        <row r="8">
          <cell r="A8">
            <v>19994</v>
          </cell>
          <cell r="B8">
            <v>1434.4459999999999</v>
          </cell>
          <cell r="C8">
            <v>5623.3789999999999</v>
          </cell>
          <cell r="D8">
            <v>1090.3150000000001</v>
          </cell>
          <cell r="E8">
            <v>2475.5889999999999</v>
          </cell>
          <cell r="F8">
            <v>4231.7389999999996</v>
          </cell>
          <cell r="G8">
            <v>465.63600000000002</v>
          </cell>
          <cell r="H8">
            <v>1372.94</v>
          </cell>
          <cell r="I8">
            <v>8455.2790000000005</v>
          </cell>
          <cell r="J8">
            <v>1384.0920000000001</v>
          </cell>
          <cell r="K8">
            <v>3662.3319999999999</v>
          </cell>
          <cell r="L8">
            <v>1090.9670000000001</v>
          </cell>
          <cell r="M8">
            <v>7983.3909999999996</v>
          </cell>
          <cell r="N8">
            <v>30180.756000000001</v>
          </cell>
          <cell r="O8" t="str">
            <v>n.a.</v>
          </cell>
          <cell r="P8">
            <v>23236.379000000001</v>
          </cell>
          <cell r="Q8">
            <v>5026.1679999999997</v>
          </cell>
          <cell r="R8">
            <v>3313.9780000000001</v>
          </cell>
          <cell r="S8">
            <v>9407.0319999999992</v>
          </cell>
        </row>
        <row r="9">
          <cell r="A9">
            <v>20001</v>
          </cell>
          <cell r="B9">
            <v>1531.472</v>
          </cell>
          <cell r="C9">
            <v>6399.7860000000001</v>
          </cell>
          <cell r="D9">
            <v>1200.595</v>
          </cell>
          <cell r="E9">
            <v>2405.0509999999999</v>
          </cell>
          <cell r="F9">
            <v>3548.5970000000002</v>
          </cell>
          <cell r="G9">
            <v>671.75400000000002</v>
          </cell>
          <cell r="H9">
            <v>1287.81</v>
          </cell>
          <cell r="I9">
            <v>8962.2860000000001</v>
          </cell>
          <cell r="J9">
            <v>1637.673</v>
          </cell>
          <cell r="K9">
            <v>3592.7429999999999</v>
          </cell>
          <cell r="L9">
            <v>751.74199999999996</v>
          </cell>
          <cell r="M9">
            <v>7129.2219999999998</v>
          </cell>
          <cell r="N9">
            <v>29202.457999999999</v>
          </cell>
          <cell r="O9" t="str">
            <v>n.a.</v>
          </cell>
          <cell r="P9">
            <v>21190.075000000001</v>
          </cell>
          <cell r="Q9">
            <v>5242.8130000000001</v>
          </cell>
          <cell r="R9">
            <v>2335.0039999999999</v>
          </cell>
          <cell r="S9">
            <v>8888.9809999999998</v>
          </cell>
        </row>
        <row r="10">
          <cell r="A10">
            <v>20002</v>
          </cell>
          <cell r="B10">
            <v>1516.5840000000001</v>
          </cell>
          <cell r="C10">
            <v>6264.8620000000001</v>
          </cell>
          <cell r="D10">
            <v>1118.144</v>
          </cell>
          <cell r="E10">
            <v>2519.5500000000002</v>
          </cell>
          <cell r="F10">
            <v>4102.3</v>
          </cell>
          <cell r="G10">
            <v>692.84100000000001</v>
          </cell>
          <cell r="H10">
            <v>1404.3789999999999</v>
          </cell>
          <cell r="I10">
            <v>8907.3330000000005</v>
          </cell>
          <cell r="J10">
            <v>1576.3050000000001</v>
          </cell>
          <cell r="K10">
            <v>3782.2159999999999</v>
          </cell>
          <cell r="L10">
            <v>892.23</v>
          </cell>
          <cell r="M10">
            <v>8022.7039999999997</v>
          </cell>
          <cell r="N10">
            <v>30728.073</v>
          </cell>
          <cell r="O10" t="str">
            <v>n.a.</v>
          </cell>
          <cell r="P10">
            <v>23402.763999999999</v>
          </cell>
          <cell r="Q10">
            <v>5359.5569999999998</v>
          </cell>
          <cell r="R10">
            <v>2659.0479999999998</v>
          </cell>
          <cell r="S10">
            <v>9487.99</v>
          </cell>
        </row>
        <row r="11">
          <cell r="A11">
            <v>20003</v>
          </cell>
          <cell r="B11">
            <v>1735.644</v>
          </cell>
          <cell r="C11">
            <v>6133.19</v>
          </cell>
          <cell r="D11">
            <v>1454.5319999999999</v>
          </cell>
          <cell r="E11">
            <v>2846.9389999999999</v>
          </cell>
          <cell r="F11">
            <v>4126.6769999999997</v>
          </cell>
          <cell r="G11">
            <v>790.14099999999996</v>
          </cell>
          <cell r="H11">
            <v>1576.5540000000001</v>
          </cell>
          <cell r="I11">
            <v>9709.9539999999997</v>
          </cell>
          <cell r="J11">
            <v>1789.309</v>
          </cell>
          <cell r="K11">
            <v>4109.8140000000003</v>
          </cell>
          <cell r="L11">
            <v>1126.4670000000001</v>
          </cell>
          <cell r="M11">
            <v>8332.6790000000001</v>
          </cell>
          <cell r="N11">
            <v>33124.353000000003</v>
          </cell>
          <cell r="O11" t="str">
            <v>n.a.</v>
          </cell>
          <cell r="P11">
            <v>24687.326000000001</v>
          </cell>
          <cell r="Q11">
            <v>5821.0829999999996</v>
          </cell>
          <cell r="R11">
            <v>3070.395</v>
          </cell>
          <cell r="S11">
            <v>10378.982</v>
          </cell>
        </row>
        <row r="12">
          <cell r="A12">
            <v>20004</v>
          </cell>
          <cell r="B12">
            <v>1709.9549999999999</v>
          </cell>
          <cell r="C12">
            <v>6010.0739999999996</v>
          </cell>
          <cell r="D12">
            <v>1325.386</v>
          </cell>
          <cell r="E12">
            <v>2579.248</v>
          </cell>
          <cell r="F12">
            <v>4070.0329999999999</v>
          </cell>
          <cell r="G12">
            <v>633.98699999999997</v>
          </cell>
          <cell r="H12">
            <v>1437.2860000000001</v>
          </cell>
          <cell r="I12">
            <v>9282.8349999999991</v>
          </cell>
          <cell r="J12">
            <v>1657.9680000000001</v>
          </cell>
          <cell r="K12">
            <v>4295.6480000000001</v>
          </cell>
          <cell r="L12">
            <v>689.31</v>
          </cell>
          <cell r="M12">
            <v>8221.4380000000001</v>
          </cell>
          <cell r="N12">
            <v>31762.971000000001</v>
          </cell>
          <cell r="O12" t="str">
            <v>n.a.</v>
          </cell>
          <cell r="P12">
            <v>24204.625</v>
          </cell>
          <cell r="Q12">
            <v>5628.1639999999998</v>
          </cell>
          <cell r="R12">
            <v>2531.2759999999998</v>
          </cell>
          <cell r="S12">
            <v>9657.32</v>
          </cell>
        </row>
        <row r="13">
          <cell r="A13">
            <v>20011</v>
          </cell>
          <cell r="B13">
            <v>1599.115</v>
          </cell>
          <cell r="C13">
            <v>6591.8379999999997</v>
          </cell>
          <cell r="D13">
            <v>1472.8409999999999</v>
          </cell>
          <cell r="E13">
            <v>2364.9299999999998</v>
          </cell>
          <cell r="F13">
            <v>3543.3470000000002</v>
          </cell>
          <cell r="G13">
            <v>899.78200000000004</v>
          </cell>
          <cell r="H13">
            <v>1348.0909999999999</v>
          </cell>
          <cell r="I13">
            <v>8586.0570000000007</v>
          </cell>
          <cell r="J13">
            <v>1743.068</v>
          </cell>
          <cell r="K13">
            <v>4011.3580000000002</v>
          </cell>
          <cell r="L13">
            <v>761.38699999999994</v>
          </cell>
          <cell r="M13">
            <v>7184.5680000000002</v>
          </cell>
          <cell r="N13">
            <v>29927.51</v>
          </cell>
          <cell r="O13" t="str">
            <v>n.a.</v>
          </cell>
          <cell r="P13">
            <v>21383.364000000001</v>
          </cell>
          <cell r="Q13">
            <v>5829.5590000000002</v>
          </cell>
          <cell r="R13">
            <v>2449.73</v>
          </cell>
          <cell r="S13">
            <v>8861.0689999999995</v>
          </cell>
        </row>
        <row r="14">
          <cell r="A14">
            <v>20012</v>
          </cell>
          <cell r="B14">
            <v>1545.5920000000001</v>
          </cell>
          <cell r="C14">
            <v>6389.0780000000004</v>
          </cell>
          <cell r="D14">
            <v>1227.328</v>
          </cell>
          <cell r="E14">
            <v>2446.19</v>
          </cell>
          <cell r="F14">
            <v>3849.4259999999999</v>
          </cell>
          <cell r="G14">
            <v>779.55899999999997</v>
          </cell>
          <cell r="H14">
            <v>1323.434</v>
          </cell>
          <cell r="I14">
            <v>7861.4049999999997</v>
          </cell>
          <cell r="J14">
            <v>1434.9780000000001</v>
          </cell>
          <cell r="K14">
            <v>4205.018</v>
          </cell>
          <cell r="L14">
            <v>700.51599999999996</v>
          </cell>
          <cell r="M14">
            <v>7616.0810000000001</v>
          </cell>
          <cell r="N14">
            <v>29838.691999999999</v>
          </cell>
          <cell r="O14" t="str">
            <v>n.a.</v>
          </cell>
          <cell r="P14">
            <v>22605.225999999999</v>
          </cell>
          <cell r="Q14">
            <v>5084.6400000000003</v>
          </cell>
          <cell r="R14">
            <v>2342.991</v>
          </cell>
          <cell r="S14">
            <v>9135.5959999999995</v>
          </cell>
        </row>
        <row r="15">
          <cell r="A15">
            <v>20013</v>
          </cell>
          <cell r="B15">
            <v>1441</v>
          </cell>
          <cell r="C15">
            <v>5932.5020000000004</v>
          </cell>
          <cell r="D15">
            <v>1445.029</v>
          </cell>
          <cell r="E15">
            <v>2540.9340000000002</v>
          </cell>
          <cell r="F15">
            <v>3867.194</v>
          </cell>
          <cell r="G15">
            <v>867.16800000000001</v>
          </cell>
          <cell r="H15">
            <v>1446.9390000000001</v>
          </cell>
          <cell r="I15">
            <v>8290.2440000000006</v>
          </cell>
          <cell r="J15">
            <v>1686.8050000000001</v>
          </cell>
          <cell r="K15">
            <v>4261.0200000000004</v>
          </cell>
          <cell r="L15">
            <v>786.81399999999996</v>
          </cell>
          <cell r="M15">
            <v>7765.07</v>
          </cell>
          <cell r="N15">
            <v>30532.460999999999</v>
          </cell>
          <cell r="O15" t="str">
            <v>n.a.</v>
          </cell>
          <cell r="P15">
            <v>22887.345000000001</v>
          </cell>
          <cell r="Q15">
            <v>5372.0810000000001</v>
          </cell>
          <cell r="R15">
            <v>2835.884</v>
          </cell>
          <cell r="S15">
            <v>9245.1200000000008</v>
          </cell>
        </row>
        <row r="16">
          <cell r="A16">
            <v>20014</v>
          </cell>
          <cell r="B16">
            <v>1172.6030000000001</v>
          </cell>
          <cell r="C16">
            <v>5765.3220000000001</v>
          </cell>
          <cell r="D16">
            <v>1227.6980000000001</v>
          </cell>
          <cell r="E16">
            <v>2392.2269999999999</v>
          </cell>
          <cell r="F16">
            <v>3391.4360000000001</v>
          </cell>
          <cell r="G16">
            <v>592.79</v>
          </cell>
          <cell r="H16">
            <v>1112.3620000000001</v>
          </cell>
          <cell r="I16">
            <v>6326.4549999999999</v>
          </cell>
          <cell r="J16">
            <v>1452.1079999999999</v>
          </cell>
          <cell r="K16">
            <v>4226.8149999999996</v>
          </cell>
          <cell r="L16">
            <v>708.42700000000002</v>
          </cell>
          <cell r="M16">
            <v>7534.1329999999998</v>
          </cell>
          <cell r="N16">
            <v>28306.652999999998</v>
          </cell>
          <cell r="O16" t="str">
            <v>n.a.</v>
          </cell>
          <cell r="P16">
            <v>21456.798999999999</v>
          </cell>
          <cell r="Q16">
            <v>4703.433</v>
          </cell>
          <cell r="R16">
            <v>2512.489</v>
          </cell>
          <cell r="S16">
            <v>8162.5810000000001</v>
          </cell>
        </row>
        <row r="17">
          <cell r="A17">
            <v>20021</v>
          </cell>
          <cell r="B17">
            <v>1545.211</v>
          </cell>
          <cell r="C17">
            <v>6284.5780000000004</v>
          </cell>
          <cell r="D17">
            <v>1535.39</v>
          </cell>
          <cell r="E17">
            <v>2288.7460000000001</v>
          </cell>
          <cell r="F17">
            <v>3465.056</v>
          </cell>
          <cell r="G17">
            <v>931.43</v>
          </cell>
          <cell r="H17">
            <v>1119.566</v>
          </cell>
          <cell r="I17">
            <v>7269.9690000000001</v>
          </cell>
          <cell r="J17">
            <v>1747.702</v>
          </cell>
          <cell r="K17">
            <v>4330.0709999999999</v>
          </cell>
          <cell r="L17">
            <v>613.94799999999998</v>
          </cell>
          <cell r="M17">
            <v>6991.1559999999999</v>
          </cell>
          <cell r="N17">
            <v>29179.232</v>
          </cell>
          <cell r="O17" t="str">
            <v>n.a.</v>
          </cell>
          <cell r="P17">
            <v>21112.02</v>
          </cell>
          <cell r="Q17">
            <v>5168.5680000000002</v>
          </cell>
          <cell r="R17">
            <v>2503.1489999999999</v>
          </cell>
          <cell r="S17">
            <v>8409.6620000000003</v>
          </cell>
        </row>
        <row r="18">
          <cell r="A18">
            <v>20022</v>
          </cell>
          <cell r="B18">
            <v>1358.5139999999999</v>
          </cell>
          <cell r="C18">
            <v>6414.5330000000004</v>
          </cell>
          <cell r="D18">
            <v>1307.0139999999999</v>
          </cell>
          <cell r="E18">
            <v>2495.5230000000001</v>
          </cell>
          <cell r="F18">
            <v>3834.556</v>
          </cell>
          <cell r="G18">
            <v>710.18600000000004</v>
          </cell>
          <cell r="H18">
            <v>1256.3869999999999</v>
          </cell>
          <cell r="I18">
            <v>7313.66</v>
          </cell>
          <cell r="J18">
            <v>1613.7180000000001</v>
          </cell>
          <cell r="K18">
            <v>4389.2560000000003</v>
          </cell>
          <cell r="L18">
            <v>581.29</v>
          </cell>
          <cell r="M18">
            <v>7906.9639999999999</v>
          </cell>
          <cell r="N18">
            <v>29347.591</v>
          </cell>
          <cell r="O18" t="str">
            <v>n.a.</v>
          </cell>
          <cell r="P18">
            <v>23317.804</v>
          </cell>
          <cell r="Q18">
            <v>5125.4080000000004</v>
          </cell>
          <cell r="R18">
            <v>2320.3220000000001</v>
          </cell>
          <cell r="S18">
            <v>8370.7939999999999</v>
          </cell>
        </row>
        <row r="19">
          <cell r="A19">
            <v>20023</v>
          </cell>
          <cell r="B19">
            <v>1291.9190000000001</v>
          </cell>
          <cell r="C19">
            <v>6183.3270000000002</v>
          </cell>
          <cell r="D19">
            <v>1538.529</v>
          </cell>
          <cell r="E19">
            <v>2924.873</v>
          </cell>
          <cell r="F19">
            <v>4154.018</v>
          </cell>
          <cell r="G19">
            <v>866.38699999999994</v>
          </cell>
          <cell r="H19">
            <v>1481.056</v>
          </cell>
          <cell r="I19">
            <v>8056.2089999999998</v>
          </cell>
          <cell r="J19">
            <v>1797.729</v>
          </cell>
          <cell r="K19">
            <v>4538.848</v>
          </cell>
          <cell r="L19">
            <v>603.75</v>
          </cell>
          <cell r="M19">
            <v>8497.902</v>
          </cell>
          <cell r="N19">
            <v>30999.386999999999</v>
          </cell>
          <cell r="O19" t="str">
            <v>n.a.</v>
          </cell>
          <cell r="P19">
            <v>25026.952000000001</v>
          </cell>
          <cell r="Q19">
            <v>5479.2860000000001</v>
          </cell>
          <cell r="R19">
            <v>2453.855</v>
          </cell>
          <cell r="S19">
            <v>8689.7860000000001</v>
          </cell>
        </row>
        <row r="20">
          <cell r="A20">
            <v>20024</v>
          </cell>
          <cell r="B20">
            <v>1229.8230000000001</v>
          </cell>
          <cell r="C20">
            <v>6270.9210000000003</v>
          </cell>
          <cell r="D20">
            <v>1439.6980000000001</v>
          </cell>
          <cell r="E20">
            <v>3081.904</v>
          </cell>
          <cell r="F20">
            <v>4268.7309999999998</v>
          </cell>
          <cell r="G20">
            <v>675.86</v>
          </cell>
          <cell r="H20">
            <v>1428.5450000000001</v>
          </cell>
          <cell r="I20">
            <v>7833.7049999999999</v>
          </cell>
          <cell r="J20">
            <v>1724.289</v>
          </cell>
          <cell r="K20">
            <v>4591.3429999999998</v>
          </cell>
          <cell r="L20">
            <v>606.06799999999998</v>
          </cell>
          <cell r="M20">
            <v>8630.0400000000009</v>
          </cell>
          <cell r="N20">
            <v>30123.401999999998</v>
          </cell>
          <cell r="O20" t="str">
            <v>n.a.</v>
          </cell>
          <cell r="P20">
            <v>25712.903999999999</v>
          </cell>
          <cell r="Q20">
            <v>5100.7659999999996</v>
          </cell>
          <cell r="R20">
            <v>2364.4879999999998</v>
          </cell>
          <cell r="S20">
            <v>8338.125</v>
          </cell>
        </row>
        <row r="21">
          <cell r="A21">
            <v>20031</v>
          </cell>
          <cell r="B21">
            <v>1168.846</v>
          </cell>
          <cell r="C21">
            <v>6901.9179999999997</v>
          </cell>
          <cell r="D21">
            <v>1513.7349999999999</v>
          </cell>
          <cell r="E21">
            <v>2583.7159999999999</v>
          </cell>
          <cell r="F21">
            <v>3761.866</v>
          </cell>
          <cell r="G21">
            <v>1021.258</v>
          </cell>
          <cell r="H21">
            <v>1451.723</v>
          </cell>
          <cell r="I21">
            <v>6773.3339999999998</v>
          </cell>
          <cell r="J21">
            <v>1823.5509999999999</v>
          </cell>
          <cell r="K21">
            <v>4478.6549999999997</v>
          </cell>
          <cell r="L21">
            <v>425.714</v>
          </cell>
          <cell r="M21">
            <v>7880.5870000000004</v>
          </cell>
          <cell r="N21">
            <v>28780.973000000002</v>
          </cell>
          <cell r="O21" t="str">
            <v>n.a.</v>
          </cell>
          <cell r="P21">
            <v>23421.371999999999</v>
          </cell>
          <cell r="Q21">
            <v>5233.6310000000003</v>
          </cell>
          <cell r="R21">
            <v>2088.163</v>
          </cell>
          <cell r="S21">
            <v>7299.5709999999999</v>
          </cell>
        </row>
        <row r="22">
          <cell r="A22">
            <v>20032</v>
          </cell>
          <cell r="B22">
            <v>1146.779</v>
          </cell>
          <cell r="C22">
            <v>7023.4409999999998</v>
          </cell>
          <cell r="D22">
            <v>1209.1849999999999</v>
          </cell>
          <cell r="E22">
            <v>2442.5720000000001</v>
          </cell>
          <cell r="F22">
            <v>3890.1709999999998</v>
          </cell>
          <cell r="G22">
            <v>809.94299999999998</v>
          </cell>
          <cell r="H22">
            <v>1248.627</v>
          </cell>
          <cell r="I22">
            <v>6459.3509999999997</v>
          </cell>
          <cell r="J22">
            <v>1586.673</v>
          </cell>
          <cell r="K22">
            <v>4547.1279999999997</v>
          </cell>
          <cell r="L22">
            <v>452.19900000000001</v>
          </cell>
          <cell r="M22">
            <v>8540.5259999999998</v>
          </cell>
          <cell r="N22">
            <v>28614.425999999999</v>
          </cell>
          <cell r="O22" t="str">
            <v>n.a.</v>
          </cell>
          <cell r="P22">
            <v>23857.732</v>
          </cell>
          <cell r="Q22">
            <v>4790.5190000000002</v>
          </cell>
          <cell r="R22">
            <v>2047.57</v>
          </cell>
          <cell r="S22">
            <v>7273.0529999999999</v>
          </cell>
        </row>
        <row r="23">
          <cell r="A23">
            <v>20033</v>
          </cell>
          <cell r="B23">
            <v>1193.079</v>
          </cell>
          <cell r="C23">
            <v>6753.3869999999997</v>
          </cell>
          <cell r="D23">
            <v>1566.5740000000001</v>
          </cell>
          <cell r="E23">
            <v>2824.4070000000002</v>
          </cell>
          <cell r="F23">
            <v>4461.8249999999998</v>
          </cell>
          <cell r="G23">
            <v>1045.673</v>
          </cell>
          <cell r="H23">
            <v>1485.981</v>
          </cell>
          <cell r="I23">
            <v>8164.5119999999997</v>
          </cell>
          <cell r="J23">
            <v>1992.951</v>
          </cell>
          <cell r="K23">
            <v>4632.8310000000001</v>
          </cell>
          <cell r="L23">
            <v>523.10799999999995</v>
          </cell>
          <cell r="M23">
            <v>9027.2970000000005</v>
          </cell>
          <cell r="N23">
            <v>31897.102999999999</v>
          </cell>
          <cell r="O23" t="str">
            <v>n.a.</v>
          </cell>
          <cell r="P23">
            <v>25871.050999999999</v>
          </cell>
          <cell r="Q23">
            <v>5844.0519999999997</v>
          </cell>
          <cell r="R23">
            <v>2796.078</v>
          </cell>
          <cell r="S23">
            <v>8175.8029999999999</v>
          </cell>
        </row>
        <row r="24">
          <cell r="A24">
            <v>20034</v>
          </cell>
          <cell r="B24">
            <v>1255.8920000000001</v>
          </cell>
          <cell r="C24">
            <v>6885.8860000000004</v>
          </cell>
          <cell r="D24">
            <v>1589.9839999999999</v>
          </cell>
          <cell r="E24">
            <v>3070.45</v>
          </cell>
          <cell r="F24">
            <v>4737.5230000000001</v>
          </cell>
          <cell r="G24">
            <v>895.298</v>
          </cell>
          <cell r="H24">
            <v>1502.4570000000001</v>
          </cell>
          <cell r="I24">
            <v>8619.027</v>
          </cell>
          <cell r="J24">
            <v>1779.43</v>
          </cell>
          <cell r="K24">
            <v>4847.482</v>
          </cell>
          <cell r="L24">
            <v>549.01400000000001</v>
          </cell>
          <cell r="M24">
            <v>9239.7649999999994</v>
          </cell>
          <cell r="N24">
            <v>32894.553999999996</v>
          </cell>
          <cell r="O24" t="str">
            <v>n.a.</v>
          </cell>
          <cell r="P24">
            <v>27354.22</v>
          </cell>
          <cell r="Q24">
            <v>5650.5370000000003</v>
          </cell>
          <cell r="R24">
            <v>3257.165</v>
          </cell>
          <cell r="S24">
            <v>8169.692</v>
          </cell>
        </row>
        <row r="25">
          <cell r="A25">
            <v>20041</v>
          </cell>
          <cell r="B25">
            <v>1284.52</v>
          </cell>
          <cell r="C25">
            <v>7806.6009999999997</v>
          </cell>
          <cell r="D25">
            <v>1970.3</v>
          </cell>
          <cell r="E25">
            <v>2941.6170000000002</v>
          </cell>
          <cell r="F25">
            <v>4357.3429999999998</v>
          </cell>
          <cell r="G25">
            <v>1247.6669999999999</v>
          </cell>
          <cell r="H25">
            <v>1497.12</v>
          </cell>
          <cell r="I25">
            <v>8294.9580000000005</v>
          </cell>
          <cell r="J25">
            <v>2271.694</v>
          </cell>
          <cell r="K25">
            <v>4529.67</v>
          </cell>
          <cell r="L25">
            <v>748.59299999999996</v>
          </cell>
          <cell r="M25">
            <v>9458.759</v>
          </cell>
          <cell r="N25">
            <v>34216.324000000001</v>
          </cell>
          <cell r="O25" t="str">
            <v>n.a.</v>
          </cell>
          <cell r="P25">
            <v>27188.768</v>
          </cell>
          <cell r="Q25">
            <v>5900.3919999999998</v>
          </cell>
          <cell r="R25">
            <v>3610.3229999999999</v>
          </cell>
          <cell r="S25">
            <v>8234.6880000000001</v>
          </cell>
        </row>
        <row r="26">
          <cell r="A26">
            <v>20042</v>
          </cell>
          <cell r="B26">
            <v>1106.057</v>
          </cell>
          <cell r="C26">
            <v>7344.7070000000003</v>
          </cell>
          <cell r="D26">
            <v>1608.7059999999999</v>
          </cell>
          <cell r="E26">
            <v>3034.2260000000001</v>
          </cell>
          <cell r="F26">
            <v>4764.9719999999998</v>
          </cell>
          <cell r="G26">
            <v>997.47</v>
          </cell>
          <cell r="H26">
            <v>1553.1890000000001</v>
          </cell>
          <cell r="I26">
            <v>8280.2340000000004</v>
          </cell>
          <cell r="J26">
            <v>1849.529</v>
          </cell>
          <cell r="K26">
            <v>4838.674</v>
          </cell>
          <cell r="L26">
            <v>638.476</v>
          </cell>
          <cell r="M26">
            <v>10459.227999999999</v>
          </cell>
          <cell r="N26">
            <v>35373.766000000003</v>
          </cell>
          <cell r="O26" t="str">
            <v>n.a.</v>
          </cell>
          <cell r="P26">
            <v>30039.905999999999</v>
          </cell>
          <cell r="Q26">
            <v>5421.5150000000003</v>
          </cell>
          <cell r="R26">
            <v>3222.4209999999998</v>
          </cell>
          <cell r="S26">
            <v>8673.3420000000006</v>
          </cell>
        </row>
        <row r="27">
          <cell r="A27">
            <v>20043</v>
          </cell>
          <cell r="B27">
            <v>1259.3030000000001</v>
          </cell>
          <cell r="C27">
            <v>6944.2830000000004</v>
          </cell>
          <cell r="D27">
            <v>1881.29</v>
          </cell>
          <cell r="E27">
            <v>3358</v>
          </cell>
          <cell r="F27">
            <v>5068.3109999999997</v>
          </cell>
          <cell r="G27">
            <v>1238.1110000000001</v>
          </cell>
          <cell r="H27">
            <v>1634.047</v>
          </cell>
          <cell r="I27">
            <v>9468.5259999999998</v>
          </cell>
          <cell r="J27">
            <v>2204.1060000000002</v>
          </cell>
          <cell r="K27">
            <v>4944.375</v>
          </cell>
          <cell r="L27">
            <v>602.99300000000005</v>
          </cell>
          <cell r="M27">
            <v>10733.121999999999</v>
          </cell>
          <cell r="N27">
            <v>36570.413</v>
          </cell>
          <cell r="O27" t="str">
            <v>n.a.</v>
          </cell>
          <cell r="P27">
            <v>31332.53</v>
          </cell>
          <cell r="Q27">
            <v>5978.1450000000004</v>
          </cell>
          <cell r="R27">
            <v>3554.7260000000001</v>
          </cell>
          <cell r="S27">
            <v>8830.85</v>
          </cell>
        </row>
        <row r="28">
          <cell r="A28">
            <v>20044</v>
          </cell>
          <cell r="B28">
            <v>1282.1769999999999</v>
          </cell>
          <cell r="C28">
            <v>7431.799</v>
          </cell>
          <cell r="D28">
            <v>1875.0129999999999</v>
          </cell>
          <cell r="E28">
            <v>3495.74</v>
          </cell>
          <cell r="F28">
            <v>5185.5020000000004</v>
          </cell>
          <cell r="G28">
            <v>954.82600000000002</v>
          </cell>
          <cell r="H28">
            <v>1671.8510000000001</v>
          </cell>
          <cell r="I28">
            <v>9422.2819999999992</v>
          </cell>
          <cell r="J28">
            <v>1856.5050000000001</v>
          </cell>
          <cell r="K28">
            <v>5146.7259999999997</v>
          </cell>
          <cell r="L28">
            <v>562.86199999999997</v>
          </cell>
          <cell r="M28">
            <v>11611.221</v>
          </cell>
          <cell r="N28">
            <v>39087.790999999997</v>
          </cell>
          <cell r="O28" t="str">
            <v>n.a.</v>
          </cell>
          <cell r="P28">
            <v>32937.023999999998</v>
          </cell>
          <cell r="Q28">
            <v>5484.9430000000002</v>
          </cell>
          <cell r="R28">
            <v>3557.3130000000001</v>
          </cell>
          <cell r="S28">
            <v>10910.995000000001</v>
          </cell>
        </row>
        <row r="29">
          <cell r="A29">
            <v>20051</v>
          </cell>
          <cell r="B29">
            <v>1390.893</v>
          </cell>
          <cell r="C29">
            <v>8323.0139999999992</v>
          </cell>
          <cell r="D29">
            <v>2256.1120000000001</v>
          </cell>
          <cell r="E29">
            <v>2946.3229999999999</v>
          </cell>
          <cell r="F29">
            <v>5060.2169999999996</v>
          </cell>
          <cell r="G29">
            <v>1527.2629999999999</v>
          </cell>
          <cell r="H29">
            <v>1576.5329999999999</v>
          </cell>
          <cell r="I29">
            <v>9608.8140000000003</v>
          </cell>
          <cell r="J29">
            <v>2524.7040000000002</v>
          </cell>
          <cell r="K29">
            <v>5291.7150000000001</v>
          </cell>
          <cell r="L29">
            <v>587.79700000000003</v>
          </cell>
          <cell r="M29">
            <v>11115.828</v>
          </cell>
          <cell r="N29">
            <v>37859.048999999999</v>
          </cell>
          <cell r="O29" t="str">
            <v>n.a.</v>
          </cell>
          <cell r="P29">
            <v>31528.257000000001</v>
          </cell>
          <cell r="Q29">
            <v>6335.183</v>
          </cell>
          <cell r="R29">
            <v>3930.92</v>
          </cell>
          <cell r="S29">
            <v>9194.0689999999995</v>
          </cell>
        </row>
        <row r="30">
          <cell r="A30">
            <v>20052</v>
          </cell>
          <cell r="B30">
            <v>1373.7249999999999</v>
          </cell>
          <cell r="C30">
            <v>8289.393</v>
          </cell>
          <cell r="D30">
            <v>1884.037</v>
          </cell>
          <cell r="E30">
            <v>3175.4430000000002</v>
          </cell>
          <cell r="F30">
            <v>4752.1760000000004</v>
          </cell>
          <cell r="G30">
            <v>1172.691</v>
          </cell>
          <cell r="H30">
            <v>1728.6569999999999</v>
          </cell>
          <cell r="I30">
            <v>9408.7540000000008</v>
          </cell>
          <cell r="J30">
            <v>2198.1390000000001</v>
          </cell>
          <cell r="K30">
            <v>5453.5609999999997</v>
          </cell>
          <cell r="L30">
            <v>613.11599999999999</v>
          </cell>
          <cell r="M30">
            <v>10788.909</v>
          </cell>
          <cell r="N30">
            <v>39035.264000000003</v>
          </cell>
          <cell r="O30" t="str">
            <v>n.a.</v>
          </cell>
          <cell r="P30">
            <v>31748.868999999999</v>
          </cell>
          <cell r="Q30">
            <v>6066.1570000000002</v>
          </cell>
          <cell r="R30">
            <v>4400.241</v>
          </cell>
          <cell r="S30">
            <v>9221.2729999999992</v>
          </cell>
        </row>
        <row r="31">
          <cell r="A31">
            <v>20053</v>
          </cell>
          <cell r="B31">
            <v>1515.028</v>
          </cell>
          <cell r="C31">
            <v>8033.0349999999999</v>
          </cell>
          <cell r="D31">
            <v>2297.39</v>
          </cell>
          <cell r="E31">
            <v>3342.3049999999998</v>
          </cell>
          <cell r="F31">
            <v>5133.201</v>
          </cell>
          <cell r="G31">
            <v>1356.0260000000001</v>
          </cell>
          <cell r="H31">
            <v>1991.42</v>
          </cell>
          <cell r="I31">
            <v>10379.092000000001</v>
          </cell>
          <cell r="J31">
            <v>2372.808</v>
          </cell>
          <cell r="K31">
            <v>5657.268</v>
          </cell>
          <cell r="L31">
            <v>606.15099999999995</v>
          </cell>
          <cell r="M31">
            <v>10895.136</v>
          </cell>
          <cell r="N31">
            <v>41471.879999999997</v>
          </cell>
          <cell r="O31" t="str">
            <v>n.a.</v>
          </cell>
          <cell r="P31">
            <v>32943.091</v>
          </cell>
          <cell r="Q31">
            <v>6517.058</v>
          </cell>
          <cell r="R31">
            <v>4689.6049999999996</v>
          </cell>
          <cell r="S31">
            <v>10166.665999999999</v>
          </cell>
        </row>
        <row r="32">
          <cell r="A32">
            <v>20054</v>
          </cell>
          <cell r="B32">
            <v>1607.0219999999999</v>
          </cell>
          <cell r="C32">
            <v>8148.9049999999997</v>
          </cell>
          <cell r="D32">
            <v>2260.6660000000002</v>
          </cell>
          <cell r="E32">
            <v>3428.2130000000002</v>
          </cell>
          <cell r="F32">
            <v>5427.2839999999997</v>
          </cell>
          <cell r="G32">
            <v>1162.1990000000001</v>
          </cell>
          <cell r="H32">
            <v>1803.761</v>
          </cell>
          <cell r="I32">
            <v>10141.884</v>
          </cell>
          <cell r="J32">
            <v>2265.3240000000001</v>
          </cell>
          <cell r="K32">
            <v>6130.2359999999999</v>
          </cell>
          <cell r="L32">
            <v>757.18299999999999</v>
          </cell>
          <cell r="M32">
            <v>11513.291999999999</v>
          </cell>
          <cell r="N32">
            <v>43367.173999999999</v>
          </cell>
          <cell r="O32" t="str">
            <v>n.a.</v>
          </cell>
          <cell r="P32">
            <v>34634.94</v>
          </cell>
          <cell r="Q32">
            <v>6479.8209999999999</v>
          </cell>
          <cell r="R32">
            <v>4392.2820000000002</v>
          </cell>
          <cell r="S32">
            <v>11271.944</v>
          </cell>
        </row>
        <row r="33">
          <cell r="A33">
            <v>20061</v>
          </cell>
          <cell r="B33">
            <v>1703.369494</v>
          </cell>
          <cell r="C33">
            <v>9422.4246550000007</v>
          </cell>
          <cell r="D33">
            <v>2568.2801030000001</v>
          </cell>
          <cell r="E33">
            <v>3023.6386849999999</v>
          </cell>
          <cell r="F33">
            <v>4367.857207</v>
          </cell>
          <cell r="G33">
            <v>1786.917553</v>
          </cell>
          <cell r="H33">
            <v>1556.945958</v>
          </cell>
          <cell r="I33">
            <v>9828.7499289999996</v>
          </cell>
          <cell r="J33">
            <v>2816.7862089999999</v>
          </cell>
          <cell r="K33">
            <v>5474.7164510000002</v>
          </cell>
          <cell r="L33">
            <v>619.68346599999995</v>
          </cell>
          <cell r="M33">
            <v>11195.16372</v>
          </cell>
          <cell r="N33">
            <v>42926.354659999997</v>
          </cell>
          <cell r="O33" t="str">
            <v>n.a.</v>
          </cell>
          <cell r="P33">
            <v>32443.811590000001</v>
          </cell>
          <cell r="Q33">
            <v>6942.1882530000003</v>
          </cell>
          <cell r="R33">
            <v>4707.5501299999996</v>
          </cell>
          <cell r="S33">
            <v>11283.89345</v>
          </cell>
        </row>
        <row r="34">
          <cell r="A34">
            <v>20062</v>
          </cell>
          <cell r="B34">
            <v>1708.535014</v>
          </cell>
          <cell r="C34">
            <v>9615.0795620000008</v>
          </cell>
          <cell r="D34">
            <v>2485.1472250000002</v>
          </cell>
          <cell r="E34">
            <v>3135.9535609999998</v>
          </cell>
          <cell r="F34">
            <v>4847.4890150000001</v>
          </cell>
          <cell r="G34">
            <v>1535.64933</v>
          </cell>
          <cell r="H34">
            <v>1767.3362400000001</v>
          </cell>
          <cell r="I34">
            <v>9667.5129550000001</v>
          </cell>
          <cell r="J34">
            <v>2571.895207</v>
          </cell>
          <cell r="K34">
            <v>6010.4471569999996</v>
          </cell>
          <cell r="L34">
            <v>790.1604572</v>
          </cell>
          <cell r="M34">
            <v>12030.937819999999</v>
          </cell>
          <cell r="N34">
            <v>45422.01915</v>
          </cell>
          <cell r="O34" t="str">
            <v>n.a.</v>
          </cell>
          <cell r="P34">
            <v>34830.316599999998</v>
          </cell>
          <cell r="Q34">
            <v>6829.037953</v>
          </cell>
          <cell r="R34">
            <v>5633.9916679999997</v>
          </cell>
          <cell r="S34">
            <v>11423.368549999999</v>
          </cell>
        </row>
        <row r="35">
          <cell r="A35">
            <v>20063</v>
          </cell>
          <cell r="B35">
            <v>1923.6924120000001</v>
          </cell>
          <cell r="C35">
            <v>9375.5479219999997</v>
          </cell>
          <cell r="D35">
            <v>2736.952053</v>
          </cell>
          <cell r="E35">
            <v>3396.5772379999999</v>
          </cell>
          <cell r="F35">
            <v>5176.1844789999996</v>
          </cell>
          <cell r="G35">
            <v>1654.8205680000001</v>
          </cell>
          <cell r="H35">
            <v>2149.9714859999999</v>
          </cell>
          <cell r="I35">
            <v>9786.4150790000003</v>
          </cell>
          <cell r="J35">
            <v>3028.953845</v>
          </cell>
          <cell r="K35">
            <v>5899.4509520000001</v>
          </cell>
          <cell r="L35">
            <v>877.19842679999999</v>
          </cell>
          <cell r="M35">
            <v>12607.43338</v>
          </cell>
          <cell r="N35">
            <v>47111.5311</v>
          </cell>
          <cell r="O35" t="str">
            <v>n.a.</v>
          </cell>
          <cell r="P35">
            <v>36993.773999999998</v>
          </cell>
          <cell r="Q35">
            <v>7423.110619</v>
          </cell>
          <cell r="R35">
            <v>5175.6891919999998</v>
          </cell>
          <cell r="S35">
            <v>12164.062519999999</v>
          </cell>
        </row>
        <row r="36">
          <cell r="A36">
            <v>20064</v>
          </cell>
          <cell r="B36">
            <v>2103.6309329999999</v>
          </cell>
          <cell r="C36">
            <v>9439.9079590000001</v>
          </cell>
          <cell r="D36">
            <v>2787.216786</v>
          </cell>
          <cell r="E36">
            <v>3487.6995219999999</v>
          </cell>
          <cell r="F36">
            <v>5559.5434189999996</v>
          </cell>
          <cell r="G36">
            <v>1568.5527500000001</v>
          </cell>
          <cell r="H36">
            <v>1990.737204</v>
          </cell>
          <cell r="I36">
            <v>9925.1441470000009</v>
          </cell>
          <cell r="J36">
            <v>2658.1439260000002</v>
          </cell>
          <cell r="K36">
            <v>6417.1248219999998</v>
          </cell>
          <cell r="L36">
            <v>922.42067840000004</v>
          </cell>
          <cell r="M36">
            <v>13860.966350000001</v>
          </cell>
          <cell r="N36">
            <v>51412.719850000001</v>
          </cell>
          <cell r="O36" t="str">
            <v>n.a.</v>
          </cell>
          <cell r="P36">
            <v>40103.564850000002</v>
          </cell>
          <cell r="Q36">
            <v>7164.0609160000004</v>
          </cell>
          <cell r="R36">
            <v>5510.9985390000002</v>
          </cell>
          <cell r="S36">
            <v>14422.689490000001</v>
          </cell>
        </row>
        <row r="37">
          <cell r="A37">
            <v>20071</v>
          </cell>
          <cell r="B37">
            <v>2228.1981310000001</v>
          </cell>
          <cell r="C37">
            <v>10119.041950000001</v>
          </cell>
          <cell r="D37">
            <v>3078.708893</v>
          </cell>
          <cell r="E37">
            <v>3354.2855159999999</v>
          </cell>
          <cell r="F37">
            <v>5613.0632109999997</v>
          </cell>
          <cell r="G37">
            <v>2181.6416140000001</v>
          </cell>
          <cell r="H37">
            <v>1942.66004</v>
          </cell>
          <cell r="I37">
            <v>9221.772653</v>
          </cell>
          <cell r="J37">
            <v>3146.8437800000002</v>
          </cell>
          <cell r="K37">
            <v>5710.9994930000003</v>
          </cell>
          <cell r="L37">
            <v>1023.22393</v>
          </cell>
          <cell r="M37">
            <v>12837.84842</v>
          </cell>
          <cell r="N37">
            <v>51525.195140000003</v>
          </cell>
          <cell r="O37" t="str">
            <v>n.a.</v>
          </cell>
          <cell r="P37">
            <v>39209.992449999998</v>
          </cell>
          <cell r="Q37">
            <v>7560.5987999999998</v>
          </cell>
          <cell r="R37">
            <v>5453.2182300000004</v>
          </cell>
          <cell r="S37">
            <v>13870.764300000001</v>
          </cell>
        </row>
        <row r="38">
          <cell r="A38">
            <v>20072</v>
          </cell>
          <cell r="B38">
            <v>2168.2386660000002</v>
          </cell>
          <cell r="C38">
            <v>10475.031419999999</v>
          </cell>
          <cell r="D38">
            <v>2815.171249</v>
          </cell>
          <cell r="E38">
            <v>3633.4705530000001</v>
          </cell>
          <cell r="F38">
            <v>5744.2850859999999</v>
          </cell>
          <cell r="G38">
            <v>2182.9900109999999</v>
          </cell>
          <cell r="H38">
            <v>2305.1430719999998</v>
          </cell>
          <cell r="I38">
            <v>8610.9952009999997</v>
          </cell>
          <cell r="J38">
            <v>2809.0473689999999</v>
          </cell>
          <cell r="K38">
            <v>6067.4993400000003</v>
          </cell>
          <cell r="L38">
            <v>1166.585975</v>
          </cell>
          <cell r="M38">
            <v>14871.26239</v>
          </cell>
          <cell r="N38">
            <v>53884.814610000001</v>
          </cell>
          <cell r="O38" t="str">
            <v>n.a.</v>
          </cell>
          <cell r="P38">
            <v>43241.016239999997</v>
          </cell>
          <cell r="Q38">
            <v>7468.1558539999996</v>
          </cell>
          <cell r="R38">
            <v>5441.0858010000002</v>
          </cell>
          <cell r="S38">
            <v>15072.768550000001</v>
          </cell>
        </row>
        <row r="39">
          <cell r="A39">
            <v>20073</v>
          </cell>
          <cell r="B39">
            <v>2674.1046019999999</v>
          </cell>
          <cell r="C39">
            <v>11033.10808</v>
          </cell>
          <cell r="D39">
            <v>3557.3677550000002</v>
          </cell>
          <cell r="E39">
            <v>3821.9204599999998</v>
          </cell>
          <cell r="F39">
            <v>6376.6855729999997</v>
          </cell>
          <cell r="G39">
            <v>2271.4797709999998</v>
          </cell>
          <cell r="H39">
            <v>2427.9644779999999</v>
          </cell>
          <cell r="I39">
            <v>9836.8104149999999</v>
          </cell>
          <cell r="J39">
            <v>3453.8180440000001</v>
          </cell>
          <cell r="K39">
            <v>6314.6652119999999</v>
          </cell>
          <cell r="L39">
            <v>1248.7019499999999</v>
          </cell>
          <cell r="M39">
            <v>15612.59122</v>
          </cell>
          <cell r="N39">
            <v>57863.076390000002</v>
          </cell>
          <cell r="O39" t="str">
            <v>n.a.</v>
          </cell>
          <cell r="P39">
            <v>45972.88796</v>
          </cell>
          <cell r="Q39">
            <v>8476.7301989999996</v>
          </cell>
          <cell r="R39">
            <v>5805.8566890000002</v>
          </cell>
          <cell r="S39">
            <v>16634.952399999998</v>
          </cell>
        </row>
        <row r="40">
          <cell r="A40">
            <v>20074</v>
          </cell>
          <cell r="B40">
            <v>2987.664921</v>
          </cell>
          <cell r="C40">
            <v>11035.35174</v>
          </cell>
          <cell r="D40">
            <v>3684.5364239999999</v>
          </cell>
          <cell r="E40">
            <v>4288.0154400000001</v>
          </cell>
          <cell r="F40">
            <v>6716.7042119999996</v>
          </cell>
          <cell r="G40">
            <v>2016.90516</v>
          </cell>
          <cell r="H40">
            <v>2484.5588739999998</v>
          </cell>
          <cell r="I40">
            <v>10278.482239999999</v>
          </cell>
          <cell r="J40">
            <v>3075.5923720000001</v>
          </cell>
          <cell r="K40">
            <v>6885.1627170000002</v>
          </cell>
          <cell r="L40">
            <v>1050.6930199999999</v>
          </cell>
          <cell r="M40">
            <v>15863.385490000001</v>
          </cell>
          <cell r="N40">
            <v>62818.840600000003</v>
          </cell>
          <cell r="O40" t="str">
            <v>n.a.</v>
          </cell>
          <cell r="P40">
            <v>47794.979030000002</v>
          </cell>
          <cell r="Q40">
            <v>8225.8537140000008</v>
          </cell>
          <cell r="R40">
            <v>6072.0939820000003</v>
          </cell>
          <cell r="S40">
            <v>17927.1086</v>
          </cell>
        </row>
        <row r="41">
          <cell r="A41">
            <v>20081</v>
          </cell>
          <cell r="B41">
            <v>3131.430934</v>
          </cell>
          <cell r="C41">
            <v>12198.87522</v>
          </cell>
          <cell r="D41">
            <v>3877.1085069999999</v>
          </cell>
          <cell r="E41">
            <v>3798.817004</v>
          </cell>
          <cell r="F41">
            <v>6312.9754240000002</v>
          </cell>
          <cell r="G41">
            <v>2651.0491740000002</v>
          </cell>
          <cell r="H41">
            <v>2008.6008770000001</v>
          </cell>
          <cell r="I41">
            <v>9744.9954940000007</v>
          </cell>
          <cell r="J41">
            <v>3503.9762900000001</v>
          </cell>
          <cell r="K41">
            <v>6370.1579259999999</v>
          </cell>
          <cell r="L41">
            <v>1007.074976</v>
          </cell>
          <cell r="M41">
            <v>14056.95737</v>
          </cell>
          <cell r="N41">
            <v>58816.23128</v>
          </cell>
          <cell r="O41" t="str">
            <v>n.a.</v>
          </cell>
          <cell r="P41">
            <v>44165.922680000003</v>
          </cell>
          <cell r="Q41">
            <v>8117.1951749999998</v>
          </cell>
          <cell r="R41">
            <v>5737.3722550000002</v>
          </cell>
          <cell r="S41">
            <v>17353.080620000001</v>
          </cell>
        </row>
        <row r="42">
          <cell r="A42">
            <v>20082</v>
          </cell>
          <cell r="B42">
            <v>3040.0416009999999</v>
          </cell>
          <cell r="C42">
            <v>12174.16728</v>
          </cell>
          <cell r="D42">
            <v>3665.9686310000002</v>
          </cell>
          <cell r="E42">
            <v>4265.3188060000002</v>
          </cell>
          <cell r="F42">
            <v>6834.3353090000001</v>
          </cell>
          <cell r="G42">
            <v>2659.3959869999999</v>
          </cell>
          <cell r="H42">
            <v>2336.508675</v>
          </cell>
          <cell r="I42">
            <v>9737.0330460000005</v>
          </cell>
          <cell r="J42">
            <v>3235.692266</v>
          </cell>
          <cell r="K42">
            <v>6371.0501780000004</v>
          </cell>
          <cell r="L42">
            <v>1123.6069990000001</v>
          </cell>
          <cell r="M42">
            <v>15908.14869</v>
          </cell>
          <cell r="N42">
            <v>62776.137940000001</v>
          </cell>
          <cell r="O42" t="str">
            <v>n.a.</v>
          </cell>
          <cell r="P42">
            <v>49607.678449999999</v>
          </cell>
          <cell r="Q42">
            <v>7856.1534019999999</v>
          </cell>
          <cell r="R42">
            <v>6470.7675859999999</v>
          </cell>
          <cell r="S42">
            <v>16754.206630000001</v>
          </cell>
        </row>
        <row r="43">
          <cell r="A43">
            <v>20083</v>
          </cell>
          <cell r="B43">
            <v>3309.6849069999998</v>
          </cell>
          <cell r="C43">
            <v>11312.426380000001</v>
          </cell>
          <cell r="D43">
            <v>4159.8367340000004</v>
          </cell>
          <cell r="E43">
            <v>5027.2154989999999</v>
          </cell>
          <cell r="F43">
            <v>7196.8224579999996</v>
          </cell>
          <cell r="G43">
            <v>2610.6631010000001</v>
          </cell>
          <cell r="H43">
            <v>2871.3545770000001</v>
          </cell>
          <cell r="I43">
            <v>10161.774079999999</v>
          </cell>
          <cell r="J43">
            <v>3742.0934379999999</v>
          </cell>
          <cell r="K43">
            <v>6569.5824130000001</v>
          </cell>
          <cell r="L43">
            <v>1358.296036</v>
          </cell>
          <cell r="M43">
            <v>15784.7268</v>
          </cell>
          <cell r="N43">
            <v>64530.358379999998</v>
          </cell>
          <cell r="O43" t="str">
            <v>n.a.</v>
          </cell>
          <cell r="P43">
            <v>51869.368470000001</v>
          </cell>
          <cell r="Q43">
            <v>8759.7615139999998</v>
          </cell>
          <cell r="R43">
            <v>7304.1104690000002</v>
          </cell>
          <cell r="S43">
            <v>17484.718110000002</v>
          </cell>
        </row>
        <row r="44">
          <cell r="A44">
            <v>20084</v>
          </cell>
          <cell r="B44">
            <v>3306.9037579999999</v>
          </cell>
          <cell r="C44">
            <v>9689.4692709999999</v>
          </cell>
          <cell r="D44">
            <v>4142.5042009999997</v>
          </cell>
          <cell r="E44">
            <v>4140.240076</v>
          </cell>
          <cell r="F44">
            <v>7144.2991529999999</v>
          </cell>
          <cell r="G44">
            <v>2122.196794</v>
          </cell>
          <cell r="H44">
            <v>2337.8680079999999</v>
          </cell>
          <cell r="I44">
            <v>10107.69369</v>
          </cell>
          <cell r="J44">
            <v>3181.245484</v>
          </cell>
          <cell r="K44">
            <v>6920.7313960000001</v>
          </cell>
          <cell r="L44">
            <v>1530.3699650000001</v>
          </cell>
          <cell r="M44">
            <v>14233.37903</v>
          </cell>
          <cell r="N44">
            <v>63720.065580000002</v>
          </cell>
          <cell r="O44" t="str">
            <v>n.a.</v>
          </cell>
          <cell r="P44">
            <v>48590.549010000002</v>
          </cell>
          <cell r="Q44">
            <v>7970.401535</v>
          </cell>
          <cell r="R44">
            <v>7151.8948650000002</v>
          </cell>
          <cell r="S44">
            <v>18140.695960000001</v>
          </cell>
        </row>
        <row r="45">
          <cell r="A45">
            <v>20091</v>
          </cell>
          <cell r="B45">
            <v>2938.0807030000001</v>
          </cell>
          <cell r="C45">
            <v>10500.499449999999</v>
          </cell>
          <cell r="D45">
            <v>4428.1257809999997</v>
          </cell>
          <cell r="E45">
            <v>3623.2202820000002</v>
          </cell>
          <cell r="F45">
            <v>5396.2684669999999</v>
          </cell>
          <cell r="G45">
            <v>2736.5483469999999</v>
          </cell>
          <cell r="H45">
            <v>1860.3565100000001</v>
          </cell>
          <cell r="I45">
            <v>9932.9714719999993</v>
          </cell>
          <cell r="J45">
            <v>3386.0811279999998</v>
          </cell>
          <cell r="K45">
            <v>5671.6231390000003</v>
          </cell>
          <cell r="L45">
            <v>1487.82204</v>
          </cell>
          <cell r="M45">
            <v>11335.86356</v>
          </cell>
          <cell r="N45">
            <v>58157.433019999997</v>
          </cell>
          <cell r="O45" t="str">
            <v>n.a.</v>
          </cell>
          <cell r="P45">
            <v>39770.878049999999</v>
          </cell>
          <cell r="Q45">
            <v>8317.5682059999999</v>
          </cell>
          <cell r="R45">
            <v>6065.216351</v>
          </cell>
          <cell r="S45">
            <v>16747.159729999999</v>
          </cell>
        </row>
        <row r="46">
          <cell r="A46">
            <v>20092</v>
          </cell>
          <cell r="B46">
            <v>3143.3656639999999</v>
          </cell>
          <cell r="C46">
            <v>10653.8177</v>
          </cell>
          <cell r="D46">
            <v>3575.9939469999999</v>
          </cell>
          <cell r="E46">
            <v>4435.0837289999999</v>
          </cell>
          <cell r="F46">
            <v>6173.1196300000001</v>
          </cell>
          <cell r="G46">
            <v>2425.0142129999999</v>
          </cell>
          <cell r="H46">
            <v>1975.391883</v>
          </cell>
          <cell r="I46">
            <v>8387.4404020000002</v>
          </cell>
          <cell r="J46">
            <v>2989.9206009999998</v>
          </cell>
          <cell r="K46">
            <v>5291.1862849999998</v>
          </cell>
          <cell r="L46">
            <v>1455.336014</v>
          </cell>
          <cell r="M46">
            <v>13045.230610000001</v>
          </cell>
          <cell r="N46">
            <v>59635.466050000003</v>
          </cell>
          <cell r="O46" t="str">
            <v>n.a.</v>
          </cell>
          <cell r="P46">
            <v>44645.747340000002</v>
          </cell>
          <cell r="Q46">
            <v>7252.6428040000001</v>
          </cell>
          <cell r="R46">
            <v>6407.0257579999998</v>
          </cell>
          <cell r="S46">
            <v>16635.999980000001</v>
          </cell>
        </row>
        <row r="47">
          <cell r="A47">
            <v>20093</v>
          </cell>
          <cell r="B47">
            <v>3322.0442589999998</v>
          </cell>
          <cell r="C47">
            <v>10942.443149999999</v>
          </cell>
          <cell r="D47">
            <v>4638.9464539999999</v>
          </cell>
          <cell r="E47">
            <v>4086.4220220000002</v>
          </cell>
          <cell r="F47">
            <v>6493.0161779999999</v>
          </cell>
          <cell r="G47">
            <v>2769.166643</v>
          </cell>
          <cell r="H47">
            <v>2503.1666190000001</v>
          </cell>
          <cell r="I47">
            <v>9440.051211</v>
          </cell>
          <cell r="J47">
            <v>3499.9614980000001</v>
          </cell>
          <cell r="K47">
            <v>5713.2115450000001</v>
          </cell>
          <cell r="L47">
            <v>1637.3850440000001</v>
          </cell>
          <cell r="M47">
            <v>12983.668600000001</v>
          </cell>
          <cell r="N47">
            <v>64311.067419999999</v>
          </cell>
          <cell r="O47" t="str">
            <v>n.a.</v>
          </cell>
          <cell r="P47">
            <v>44477.07862</v>
          </cell>
          <cell r="Q47">
            <v>8348.6329690000002</v>
          </cell>
          <cell r="R47">
            <v>7495.6364679999997</v>
          </cell>
          <cell r="S47">
            <v>17663.545559999999</v>
          </cell>
        </row>
        <row r="48">
          <cell r="A48">
            <v>20094</v>
          </cell>
          <cell r="B48">
            <v>4168.9836029999997</v>
          </cell>
          <cell r="C48">
            <v>11365.75524</v>
          </cell>
          <cell r="D48">
            <v>4417.8666389999999</v>
          </cell>
          <cell r="E48">
            <v>4223.9729500000003</v>
          </cell>
          <cell r="F48">
            <v>6513.1927660000001</v>
          </cell>
          <cell r="G48">
            <v>2046.3436810000001</v>
          </cell>
          <cell r="H48">
            <v>2174.3237170000002</v>
          </cell>
          <cell r="I48">
            <v>10281.150949999999</v>
          </cell>
          <cell r="J48">
            <v>3356.459116</v>
          </cell>
          <cell r="K48">
            <v>6264.3824690000001</v>
          </cell>
          <cell r="L48">
            <v>1595.4259750000001</v>
          </cell>
          <cell r="M48">
            <v>13240.99834</v>
          </cell>
          <cell r="N48">
            <v>66090.992840000006</v>
          </cell>
          <cell r="O48" t="str">
            <v>n.a.</v>
          </cell>
          <cell r="P48">
            <v>46222.484470000003</v>
          </cell>
          <cell r="Q48">
            <v>9490.608365</v>
          </cell>
          <cell r="R48">
            <v>6731.5541190000004</v>
          </cell>
          <cell r="S48">
            <v>19370.64978</v>
          </cell>
        </row>
        <row r="49">
          <cell r="A49">
            <v>20101</v>
          </cell>
          <cell r="B49">
            <v>4068.7143719999999</v>
          </cell>
          <cell r="C49">
            <v>12843.983459999999</v>
          </cell>
          <cell r="D49">
            <v>5429.8480730000001</v>
          </cell>
          <cell r="E49">
            <v>3505.3388049999999</v>
          </cell>
          <cell r="F49">
            <v>5688.5789919999997</v>
          </cell>
          <cell r="G49">
            <v>2734.1849419999999</v>
          </cell>
          <cell r="H49">
            <v>1785.59968</v>
          </cell>
          <cell r="I49">
            <v>10546.58546</v>
          </cell>
          <cell r="J49">
            <v>3890.8575770000002</v>
          </cell>
          <cell r="K49">
            <v>5592.2636990000001</v>
          </cell>
          <cell r="L49">
            <v>1338.6990000000001</v>
          </cell>
          <cell r="M49">
            <v>12140.315199999999</v>
          </cell>
          <cell r="N49">
            <v>61178.722549999999</v>
          </cell>
          <cell r="O49" t="str">
            <v>n.a.</v>
          </cell>
          <cell r="P49">
            <v>40287.711040000002</v>
          </cell>
          <cell r="Q49">
            <v>9939.1676520000001</v>
          </cell>
          <cell r="R49">
            <v>5767.6722659999996</v>
          </cell>
          <cell r="S49">
            <v>18539.539720000001</v>
          </cell>
        </row>
        <row r="50">
          <cell r="A50">
            <v>20102</v>
          </cell>
          <cell r="B50">
            <v>4438.9301050000004</v>
          </cell>
          <cell r="C50">
            <v>13821.008400000001</v>
          </cell>
          <cell r="D50">
            <v>4634.241884</v>
          </cell>
          <cell r="E50">
            <v>3794.206987</v>
          </cell>
          <cell r="F50">
            <v>5965.3535910000001</v>
          </cell>
          <cell r="G50">
            <v>2531.729065</v>
          </cell>
          <cell r="H50">
            <v>1820.3283710000001</v>
          </cell>
          <cell r="I50">
            <v>10071.297200000001</v>
          </cell>
          <cell r="J50">
            <v>3417.0712090000002</v>
          </cell>
          <cell r="K50">
            <v>6052.0635679999996</v>
          </cell>
          <cell r="L50">
            <v>1414.1369999999999</v>
          </cell>
          <cell r="M50">
            <v>12979.411179999999</v>
          </cell>
          <cell r="N50">
            <v>63931.653129999999</v>
          </cell>
          <cell r="O50" t="str">
            <v>n.a.</v>
          </cell>
          <cell r="P50">
            <v>42851.069660000001</v>
          </cell>
          <cell r="Q50">
            <v>9362.3346729999994</v>
          </cell>
          <cell r="R50">
            <v>5849.6486059999997</v>
          </cell>
          <cell r="S50">
            <v>19964.212790000001</v>
          </cell>
        </row>
        <row r="51">
          <cell r="A51">
            <v>20103</v>
          </cell>
          <cell r="B51">
            <v>4519.1380239999999</v>
          </cell>
          <cell r="C51">
            <v>13103.452310000001</v>
          </cell>
          <cell r="D51">
            <v>6607.6595450000004</v>
          </cell>
          <cell r="E51">
            <v>4792.5370620000003</v>
          </cell>
          <cell r="F51">
            <v>6762.1164449999997</v>
          </cell>
          <cell r="G51">
            <v>2864.0226779999998</v>
          </cell>
          <cell r="H51">
            <v>2517.782326</v>
          </cell>
          <cell r="I51">
            <v>11629.465050000001</v>
          </cell>
          <cell r="J51">
            <v>4278.7663620000003</v>
          </cell>
          <cell r="K51">
            <v>6266.873603</v>
          </cell>
          <cell r="L51">
            <v>1627.21</v>
          </cell>
          <cell r="M51">
            <v>14028.606879999999</v>
          </cell>
          <cell r="N51">
            <v>69100.103260000004</v>
          </cell>
          <cell r="O51" t="str">
            <v>n.a.</v>
          </cell>
          <cell r="P51">
            <v>47624.037620000003</v>
          </cell>
          <cell r="Q51">
            <v>10862.86967</v>
          </cell>
          <cell r="R51">
            <v>6498.014158</v>
          </cell>
          <cell r="S51">
            <v>20632.79925</v>
          </cell>
        </row>
        <row r="52">
          <cell r="A52">
            <v>20104</v>
          </cell>
          <cell r="B52">
            <v>5378.2753339999999</v>
          </cell>
          <cell r="C52">
            <v>13358.005380000001</v>
          </cell>
          <cell r="D52">
            <v>5828.2721970000002</v>
          </cell>
          <cell r="E52">
            <v>4668.6311969999997</v>
          </cell>
          <cell r="F52">
            <v>6479.7699899999998</v>
          </cell>
          <cell r="G52">
            <v>2191.6713180000002</v>
          </cell>
          <cell r="H52">
            <v>2328.0621679999999</v>
          </cell>
          <cell r="I52">
            <v>11011.987660000001</v>
          </cell>
          <cell r="J52">
            <v>3864.7795839999999</v>
          </cell>
          <cell r="K52">
            <v>6702.4902380000003</v>
          </cell>
          <cell r="L52">
            <v>1502.84</v>
          </cell>
          <cell r="M52">
            <v>14419.2467</v>
          </cell>
          <cell r="N52">
            <v>71885.954450000005</v>
          </cell>
          <cell r="O52" t="str">
            <v>n.a.</v>
          </cell>
          <cell r="P52">
            <v>48474.350469999998</v>
          </cell>
          <cell r="Q52">
            <v>11183.940039999999</v>
          </cell>
          <cell r="R52">
            <v>6471.2213410000004</v>
          </cell>
          <cell r="S52">
            <v>22542.426149999999</v>
          </cell>
        </row>
        <row r="53">
          <cell r="A53">
            <v>20111</v>
          </cell>
          <cell r="B53">
            <v>5125.8151040000002</v>
          </cell>
          <cell r="C53">
            <v>14513.32929</v>
          </cell>
          <cell r="D53">
            <v>6967.7165260000002</v>
          </cell>
          <cell r="E53">
            <v>4259.9578860000001</v>
          </cell>
          <cell r="F53">
            <v>6003.5119139999997</v>
          </cell>
          <cell r="G53">
            <v>3243.135961</v>
          </cell>
          <cell r="H53">
            <v>1983.5479620000001</v>
          </cell>
          <cell r="I53">
            <v>11219.165150000001</v>
          </cell>
          <cell r="J53">
            <v>4291.5273859999998</v>
          </cell>
          <cell r="K53">
            <v>6038.9012469999998</v>
          </cell>
          <cell r="L53">
            <v>1538.492</v>
          </cell>
          <cell r="M53">
            <v>13281.92236</v>
          </cell>
          <cell r="N53">
            <v>69668.76311</v>
          </cell>
          <cell r="O53" t="str">
            <v>n.a.</v>
          </cell>
          <cell r="P53">
            <v>45750.239350000003</v>
          </cell>
          <cell r="Q53">
            <v>11180.95652</v>
          </cell>
          <cell r="R53">
            <v>6266.3523930000001</v>
          </cell>
          <cell r="S53">
            <v>20772.195960000001</v>
          </cell>
        </row>
        <row r="54">
          <cell r="A54">
            <v>20112</v>
          </cell>
          <cell r="B54">
            <v>5793.5310259999997</v>
          </cell>
          <cell r="C54">
            <v>15582.220890000001</v>
          </cell>
          <cell r="D54">
            <v>5852.6666670000004</v>
          </cell>
          <cell r="E54">
            <v>4530.2758690000001</v>
          </cell>
          <cell r="F54">
            <v>7039.8870390000002</v>
          </cell>
          <cell r="G54">
            <v>2935.7540170000002</v>
          </cell>
          <cell r="H54">
            <v>2204.6162519999998</v>
          </cell>
          <cell r="I54">
            <v>9899.1162420000001</v>
          </cell>
          <cell r="J54">
            <v>3695.6122030000001</v>
          </cell>
          <cell r="K54">
            <v>6527.9658060000002</v>
          </cell>
          <cell r="L54">
            <v>1614.056</v>
          </cell>
          <cell r="M54">
            <v>14489.61836</v>
          </cell>
          <cell r="N54">
            <v>74889.48371</v>
          </cell>
          <cell r="O54" t="str">
            <v>n.a.</v>
          </cell>
          <cell r="P54">
            <v>50077.545310000001</v>
          </cell>
          <cell r="Q54">
            <v>10438.07423</v>
          </cell>
          <cell r="R54">
            <v>6430.1254609999996</v>
          </cell>
          <cell r="S54">
            <v>23017.732250000001</v>
          </cell>
        </row>
        <row r="55">
          <cell r="A55">
            <v>20113</v>
          </cell>
          <cell r="B55">
            <v>5857.8624330000002</v>
          </cell>
          <cell r="C55">
            <v>14335.30083</v>
          </cell>
          <cell r="D55">
            <v>8566.1267509999998</v>
          </cell>
          <cell r="E55">
            <v>5288.6906300000001</v>
          </cell>
          <cell r="F55">
            <v>7086.3380450000004</v>
          </cell>
          <cell r="G55">
            <v>3189.329874</v>
          </cell>
          <cell r="H55">
            <v>2815.7213579999998</v>
          </cell>
          <cell r="I55">
            <v>11567.572169999999</v>
          </cell>
          <cell r="J55">
            <v>4628.6139549999998</v>
          </cell>
          <cell r="K55">
            <v>6988.7071859999996</v>
          </cell>
          <cell r="L55">
            <v>1625.6669999999999</v>
          </cell>
          <cell r="M55">
            <v>14988.51899</v>
          </cell>
          <cell r="N55">
            <v>79722.159409999993</v>
          </cell>
          <cell r="O55" t="str">
            <v>n.a.</v>
          </cell>
          <cell r="P55">
            <v>53096.249969999997</v>
          </cell>
          <cell r="Q55">
            <v>12235.48883</v>
          </cell>
          <cell r="R55">
            <v>7486.5263169999998</v>
          </cell>
          <cell r="S55">
            <v>24100.005669999999</v>
          </cell>
        </row>
        <row r="56">
          <cell r="A56">
            <v>20114</v>
          </cell>
          <cell r="B56">
            <v>6492.331698</v>
          </cell>
          <cell r="C56">
            <v>13887.949570000001</v>
          </cell>
          <cell r="D56">
            <v>7048.2282560000003</v>
          </cell>
          <cell r="E56">
            <v>4642.4164730000002</v>
          </cell>
          <cell r="F56">
            <v>6940.5553449999998</v>
          </cell>
          <cell r="G56">
            <v>2411.6737189999999</v>
          </cell>
          <cell r="H56">
            <v>2195.0213859999999</v>
          </cell>
          <cell r="I56">
            <v>11143.729439999999</v>
          </cell>
          <cell r="J56">
            <v>4047.859269</v>
          </cell>
          <cell r="K56">
            <v>6880.4550470000004</v>
          </cell>
          <cell r="L56">
            <v>1686.86</v>
          </cell>
          <cell r="M56">
            <v>14553.55789</v>
          </cell>
          <cell r="N56">
            <v>75999.231830000004</v>
          </cell>
          <cell r="O56" t="str">
            <v>n.a.</v>
          </cell>
          <cell r="P56">
            <v>50298.921860000002</v>
          </cell>
          <cell r="Q56">
            <v>11699.90518</v>
          </cell>
          <cell r="R56">
            <v>7080.279896</v>
          </cell>
          <cell r="S56">
            <v>23981.751250000001</v>
          </cell>
        </row>
        <row r="57">
          <cell r="A57">
            <v>20121</v>
          </cell>
          <cell r="B57">
            <v>5799.4105310000004</v>
          </cell>
          <cell r="C57">
            <v>15154.964540000001</v>
          </cell>
          <cell r="D57">
            <v>8607.0880670000006</v>
          </cell>
          <cell r="E57">
            <v>4141.9881249999999</v>
          </cell>
          <cell r="F57">
            <v>6272.3582720000004</v>
          </cell>
          <cell r="G57">
            <v>3340.3387480000001</v>
          </cell>
          <cell r="H57">
            <v>1902.1837619999999</v>
          </cell>
          <cell r="I57">
            <v>11794.78952</v>
          </cell>
          <cell r="J57">
            <v>4428.4826569999996</v>
          </cell>
          <cell r="K57">
            <v>6541.6888749999998</v>
          </cell>
          <cell r="L57">
            <v>1897.25</v>
          </cell>
          <cell r="M57">
            <v>13589.10347</v>
          </cell>
          <cell r="N57">
            <v>73114.777419999999</v>
          </cell>
          <cell r="O57" t="str">
            <v>n.a.</v>
          </cell>
          <cell r="P57">
            <v>46538.147409999998</v>
          </cell>
          <cell r="Q57">
            <v>12406.990669999999</v>
          </cell>
          <cell r="R57">
            <v>6654.4895269999997</v>
          </cell>
          <cell r="S57">
            <v>22041.453130000002</v>
          </cell>
        </row>
        <row r="58">
          <cell r="A58">
            <v>20122</v>
          </cell>
          <cell r="B58">
            <v>6157.7045959999996</v>
          </cell>
          <cell r="C58">
            <v>16160.26204</v>
          </cell>
          <cell r="D58">
            <v>6695.6178950000003</v>
          </cell>
          <cell r="E58">
            <v>4459.0930440000002</v>
          </cell>
          <cell r="F58">
            <v>6868.9380579999997</v>
          </cell>
          <cell r="G58">
            <v>3101.6871500000002</v>
          </cell>
          <cell r="H58">
            <v>2008.1678899999999</v>
          </cell>
          <cell r="I58">
            <v>10870.287130000001</v>
          </cell>
          <cell r="J58">
            <v>4078.0857209999999</v>
          </cell>
          <cell r="K58">
            <v>6809.4636010000004</v>
          </cell>
          <cell r="L58">
            <v>1865.71</v>
          </cell>
          <cell r="M58">
            <v>14790.879989999999</v>
          </cell>
          <cell r="N58">
            <v>76052.480160000006</v>
          </cell>
          <cell r="O58" t="str">
            <v>n.a.</v>
          </cell>
          <cell r="P58">
            <v>49575.118280000002</v>
          </cell>
          <cell r="Q58">
            <v>11878.220240000001</v>
          </cell>
          <cell r="R58">
            <v>6645.151648</v>
          </cell>
          <cell r="S58">
            <v>22634.601640000001</v>
          </cell>
        </row>
        <row r="59">
          <cell r="A59">
            <v>20123</v>
          </cell>
          <cell r="B59">
            <v>6170.8892560000004</v>
          </cell>
          <cell r="C59">
            <v>15356.069439999999</v>
          </cell>
          <cell r="D59">
            <v>9894.7299299999995</v>
          </cell>
          <cell r="E59">
            <v>4654.7025640000002</v>
          </cell>
          <cell r="F59">
            <v>7027.14941</v>
          </cell>
          <cell r="G59">
            <v>3333.111148</v>
          </cell>
          <cell r="H59">
            <v>2571.0454140000002</v>
          </cell>
          <cell r="I59">
            <v>12104.70565</v>
          </cell>
          <cell r="J59">
            <v>4982.8989760000004</v>
          </cell>
          <cell r="K59">
            <v>7202.0596779999996</v>
          </cell>
          <cell r="L59">
            <v>1939.8910000000001</v>
          </cell>
          <cell r="M59">
            <v>15079.705819999999</v>
          </cell>
          <cell r="N59">
            <v>79171.692590000006</v>
          </cell>
          <cell r="O59" t="str">
            <v>n.a.</v>
          </cell>
          <cell r="P59">
            <v>51358.460359999997</v>
          </cell>
          <cell r="Q59">
            <v>12707.529500000001</v>
          </cell>
          <cell r="R59">
            <v>7483.2065819999998</v>
          </cell>
          <cell r="S59">
            <v>23947.947339999999</v>
          </cell>
        </row>
        <row r="60">
          <cell r="A60">
            <v>20124</v>
          </cell>
          <cell r="B60">
            <v>6917.6109040000001</v>
          </cell>
          <cell r="C60">
            <v>14861.326849999999</v>
          </cell>
          <cell r="D60">
            <v>7892.6618479999997</v>
          </cell>
          <cell r="E60">
            <v>4601.9016089999996</v>
          </cell>
          <cell r="F60">
            <v>6835.3536050000002</v>
          </cell>
          <cell r="G60">
            <v>2575.1542679999998</v>
          </cell>
          <cell r="H60">
            <v>2234.3594320000002</v>
          </cell>
          <cell r="I60">
            <v>11758.85154</v>
          </cell>
          <cell r="J60">
            <v>4496.040508</v>
          </cell>
          <cell r="K60">
            <v>7651.9108200000001</v>
          </cell>
          <cell r="L60">
            <v>2243.7660000000001</v>
          </cell>
          <cell r="M60">
            <v>15713.59107</v>
          </cell>
          <cell r="N60">
            <v>81076.301449999999</v>
          </cell>
          <cell r="O60" t="str">
            <v>n.a.</v>
          </cell>
          <cell r="P60">
            <v>51977.314209999997</v>
          </cell>
          <cell r="Q60">
            <v>12492.035690000001</v>
          </cell>
          <cell r="R60">
            <v>7779.5716480000001</v>
          </cell>
          <cell r="S60">
            <v>25882.472389999999</v>
          </cell>
        </row>
        <row r="61">
          <cell r="A61">
            <v>20131</v>
          </cell>
          <cell r="B61">
            <v>6349.2287470000001</v>
          </cell>
          <cell r="C61">
            <v>16162.84719</v>
          </cell>
          <cell r="D61">
            <v>10014.343000000001</v>
          </cell>
          <cell r="E61">
            <v>4256.9130279999999</v>
          </cell>
          <cell r="F61">
            <v>6274.5727189999998</v>
          </cell>
          <cell r="G61">
            <v>3488.9926399999999</v>
          </cell>
          <cell r="H61">
            <v>1954.747302</v>
          </cell>
          <cell r="I61">
            <v>11875.252339999999</v>
          </cell>
          <cell r="J61">
            <v>4918.1074470000003</v>
          </cell>
          <cell r="K61">
            <v>7086.3278049999999</v>
          </cell>
          <cell r="L61">
            <v>2087.4589999999998</v>
          </cell>
          <cell r="M61">
            <v>13933.840249999999</v>
          </cell>
          <cell r="N61">
            <v>77789.446049999999</v>
          </cell>
          <cell r="O61" t="str">
            <v>n.a.</v>
          </cell>
          <cell r="P61">
            <v>48315.012799999997</v>
          </cell>
          <cell r="Q61">
            <v>13186.85598</v>
          </cell>
          <cell r="R61">
            <v>7132.4100959999996</v>
          </cell>
          <cell r="S61">
            <v>24075.713520000001</v>
          </cell>
        </row>
        <row r="62">
          <cell r="A62">
            <v>20132</v>
          </cell>
          <cell r="B62">
            <v>6675.9128220000002</v>
          </cell>
          <cell r="C62">
            <v>16758.271809999998</v>
          </cell>
          <cell r="D62">
            <v>7220.810555</v>
          </cell>
          <cell r="E62">
            <v>5046.1761429999997</v>
          </cell>
          <cell r="F62">
            <v>6792.1012879999998</v>
          </cell>
          <cell r="G62">
            <v>3524.0236490000002</v>
          </cell>
          <cell r="H62">
            <v>2034.8172870000001</v>
          </cell>
          <cell r="I62">
            <v>10718.70413</v>
          </cell>
          <cell r="J62">
            <v>4534.4492710000004</v>
          </cell>
          <cell r="K62">
            <v>7173.4380840000003</v>
          </cell>
          <cell r="L62">
            <v>2226.5259999999998</v>
          </cell>
          <cell r="M62">
            <v>15268.57559</v>
          </cell>
          <cell r="N62">
            <v>79584.462360000005</v>
          </cell>
          <cell r="O62" t="str">
            <v>n.a.</v>
          </cell>
          <cell r="P62">
            <v>51605.229330000002</v>
          </cell>
          <cell r="Q62">
            <v>12236.43154</v>
          </cell>
          <cell r="R62">
            <v>7053.0865830000002</v>
          </cell>
          <cell r="S62">
            <v>24535.007969999999</v>
          </cell>
        </row>
        <row r="63">
          <cell r="A63">
            <v>20133</v>
          </cell>
          <cell r="B63">
            <v>6453.8844490000001</v>
          </cell>
          <cell r="C63">
            <v>15260.804620000001</v>
          </cell>
          <cell r="D63">
            <v>11724.417079999999</v>
          </cell>
          <cell r="E63">
            <v>5190.1851619999998</v>
          </cell>
          <cell r="F63">
            <v>6967.8438910000004</v>
          </cell>
          <cell r="G63">
            <v>3652.6415980000002</v>
          </cell>
          <cell r="H63">
            <v>3087.0255659999998</v>
          </cell>
          <cell r="I63">
            <v>11994.775799999999</v>
          </cell>
          <cell r="J63">
            <v>6423.3294800000003</v>
          </cell>
          <cell r="K63">
            <v>7789.5123919999996</v>
          </cell>
          <cell r="L63">
            <v>2709.4160000000002</v>
          </cell>
          <cell r="M63">
            <v>15550.80025</v>
          </cell>
          <cell r="N63">
            <v>83010.063869999998</v>
          </cell>
          <cell r="O63" t="str">
            <v>n.a.</v>
          </cell>
          <cell r="P63">
            <v>53107.742550000003</v>
          </cell>
          <cell r="Q63">
            <v>14547.66669</v>
          </cell>
          <cell r="R63">
            <v>8598.5374069999998</v>
          </cell>
          <cell r="S63">
            <v>25827.6031</v>
          </cell>
        </row>
        <row r="64">
          <cell r="A64">
            <v>20134</v>
          </cell>
          <cell r="B64">
            <v>7160.7173309999998</v>
          </cell>
          <cell r="C64">
            <v>15098.836960000001</v>
          </cell>
          <cell r="D64">
            <v>8801.5796919999993</v>
          </cell>
          <cell r="E64">
            <v>4994.4077639999996</v>
          </cell>
          <cell r="F64">
            <v>7494.0106669999996</v>
          </cell>
          <cell r="G64">
            <v>2804.2026209999999</v>
          </cell>
          <cell r="H64">
            <v>2275.662605</v>
          </cell>
          <cell r="I64">
            <v>11681.329680000001</v>
          </cell>
          <cell r="J64">
            <v>5028.0286050000004</v>
          </cell>
          <cell r="K64">
            <v>7805.605947</v>
          </cell>
          <cell r="L64">
            <v>2217.0839999999998</v>
          </cell>
          <cell r="M64">
            <v>15515.35563</v>
          </cell>
          <cell r="N64">
            <v>82968.445550000004</v>
          </cell>
          <cell r="O64" t="str">
            <v>n.a.</v>
          </cell>
          <cell r="P64">
            <v>52884.030680000003</v>
          </cell>
          <cell r="Q64">
            <v>13241.78262</v>
          </cell>
          <cell r="R64">
            <v>8291.54126</v>
          </cell>
          <cell r="S64">
            <v>27169.7611</v>
          </cell>
        </row>
        <row r="65">
          <cell r="A65">
            <v>20141</v>
          </cell>
          <cell r="B65">
            <v>6550.9322023000004</v>
          </cell>
          <cell r="C65">
            <v>16002.36733624</v>
          </cell>
          <cell r="D65">
            <v>11599.37679416</v>
          </cell>
          <cell r="E65">
            <v>4719.6244086000006</v>
          </cell>
          <cell r="F65">
            <v>6432.1430571999999</v>
          </cell>
          <cell r="G65">
            <v>3763.95848424</v>
          </cell>
          <cell r="H65">
            <v>2116.5293663499997</v>
          </cell>
          <cell r="I65">
            <v>11982.61892268</v>
          </cell>
          <cell r="J65">
            <v>5378.0892949199997</v>
          </cell>
          <cell r="K65">
            <v>6958.0472690600009</v>
          </cell>
          <cell r="L65">
            <v>2486.5640000399999</v>
          </cell>
          <cell r="M65">
            <v>14288.58732142</v>
          </cell>
          <cell r="N65">
            <v>78812.744121679993</v>
          </cell>
          <cell r="O65" t="str">
            <v>n.a.</v>
          </cell>
          <cell r="P65">
            <v>49574.800703809997</v>
          </cell>
          <cell r="Q65">
            <v>13691.20091132</v>
          </cell>
          <cell r="R65">
            <v>7905.5677677029998</v>
          </cell>
          <cell r="S65">
            <v>23929.067691730001</v>
          </cell>
        </row>
        <row r="66">
          <cell r="A66">
            <v>20142</v>
          </cell>
          <cell r="B66">
            <v>6839.8672507110005</v>
          </cell>
          <cell r="C66">
            <v>16800.991220555999</v>
          </cell>
          <cell r="D66">
            <v>8174.3328872000002</v>
          </cell>
          <cell r="E66">
            <v>5221.5315967930001</v>
          </cell>
          <cell r="F66">
            <v>7326.7829090120003</v>
          </cell>
          <cell r="G66">
            <v>3841.2103026690002</v>
          </cell>
          <cell r="H66">
            <v>2313.4222225120002</v>
          </cell>
          <cell r="I66">
            <v>11498.656303735999</v>
          </cell>
          <cell r="J66">
            <v>4758.6145612110004</v>
          </cell>
          <cell r="K66">
            <v>7249.5277345430004</v>
          </cell>
          <cell r="L66">
            <v>1897.584834344</v>
          </cell>
          <cell r="M66">
            <v>15814.056982532</v>
          </cell>
          <cell r="N66">
            <v>82716.779542404998</v>
          </cell>
          <cell r="O66" t="str">
            <v>n.a.</v>
          </cell>
          <cell r="P66">
            <v>54445.440737448</v>
          </cell>
          <cell r="Q66">
            <v>13760.060812549</v>
          </cell>
          <cell r="R66">
            <v>6991.1323165780004</v>
          </cell>
          <cell r="S66">
            <v>25011.117238098999</v>
          </cell>
        </row>
        <row r="67">
          <cell r="A67">
            <v>20143</v>
          </cell>
          <cell r="B67">
            <v>6923.173611446</v>
          </cell>
          <cell r="C67">
            <v>15425.808034334999</v>
          </cell>
          <cell r="D67">
            <v>12177.58479477</v>
          </cell>
          <cell r="E67">
            <v>5117.8554012959994</v>
          </cell>
          <cell r="F67">
            <v>7373.066795916</v>
          </cell>
          <cell r="G67">
            <v>4075.5530684099999</v>
          </cell>
          <cell r="H67">
            <v>2400.0563570980003</v>
          </cell>
          <cell r="I67">
            <v>12091.920895042</v>
          </cell>
          <cell r="J67">
            <v>5407.673125194</v>
          </cell>
          <cell r="K67">
            <v>7686.1910773700001</v>
          </cell>
          <cell r="L67">
            <v>2656.4478503600003</v>
          </cell>
          <cell r="M67">
            <v>16252.014813961001</v>
          </cell>
          <cell r="N67">
            <v>86083.561023671995</v>
          </cell>
          <cell r="O67" t="str">
            <v>n.a.</v>
          </cell>
          <cell r="P67">
            <v>57060.893301418</v>
          </cell>
          <cell r="Q67">
            <v>14805.76940125</v>
          </cell>
          <cell r="R67">
            <v>8622.9783741419997</v>
          </cell>
          <cell r="S67">
            <v>24600.138929681001</v>
          </cell>
        </row>
        <row r="68">
          <cell r="A68">
            <v>20144</v>
          </cell>
          <cell r="B68">
            <v>7414.3205179079996</v>
          </cell>
          <cell r="C68">
            <v>14945.320191790001</v>
          </cell>
          <cell r="D68">
            <v>9371.8511689299994</v>
          </cell>
          <cell r="E68">
            <v>4794.5012199160001</v>
          </cell>
          <cell r="F68">
            <v>7395.5658398529995</v>
          </cell>
          <cell r="G68">
            <v>3100.4101384279998</v>
          </cell>
          <cell r="H68">
            <v>2041.9945282780002</v>
          </cell>
          <cell r="I68">
            <v>12123.856141006001</v>
          </cell>
          <cell r="J68">
            <v>5043.8543497569999</v>
          </cell>
          <cell r="K68">
            <v>7712.0991844069995</v>
          </cell>
          <cell r="L68">
            <v>2053.300344324</v>
          </cell>
          <cell r="M68">
            <v>16786.145105773001</v>
          </cell>
          <cell r="N68">
            <v>87037.994754415995</v>
          </cell>
          <cell r="O68" t="str">
            <v>n.a.</v>
          </cell>
          <cell r="P68">
            <v>57937.332818011004</v>
          </cell>
          <cell r="Q68">
            <v>14576.153141745001</v>
          </cell>
          <cell r="R68">
            <v>7760.9341446150002</v>
          </cell>
          <cell r="S68">
            <v>25823.832360348999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19479.026018</v>
          </cell>
          <cell r="C76">
            <v>48181.923620000001</v>
          </cell>
          <cell r="D76">
            <v>28959.570635</v>
          </cell>
          <cell r="E76">
            <v>14493.274332999999</v>
          </cell>
          <cell r="F76">
            <v>20034.517897999998</v>
          </cell>
          <cell r="G76">
            <v>10665.657887000001</v>
          </cell>
          <cell r="H76">
            <v>7076.5901549999999</v>
          </cell>
          <cell r="I76">
            <v>34588.732269999993</v>
          </cell>
          <cell r="J76">
            <v>15875.886198</v>
          </cell>
          <cell r="K76">
            <v>22049.278280999999</v>
          </cell>
          <cell r="L76">
            <v>7023.4009999999998</v>
          </cell>
          <cell r="M76">
            <v>44753.216090000002</v>
          </cell>
          <cell r="N76">
            <v>240383.97227999999</v>
          </cell>
          <cell r="O76">
            <v>0</v>
          </cell>
          <cell r="P76">
            <v>153027.98467999999</v>
          </cell>
          <cell r="Q76">
            <v>39970.954209999996</v>
          </cell>
          <cell r="R76">
            <v>22784.034086</v>
          </cell>
          <cell r="S76">
            <v>74438.324590000004</v>
          </cell>
        </row>
        <row r="77">
          <cell r="A77" t="str">
            <v>20143 YTD</v>
          </cell>
          <cell r="B77">
            <v>20432.617717726</v>
          </cell>
          <cell r="C77">
            <v>48000.860297075</v>
          </cell>
          <cell r="D77">
            <v>32168.979627909997</v>
          </cell>
          <cell r="E77">
            <v>15067.972943155999</v>
          </cell>
          <cell r="F77">
            <v>20932.215057956</v>
          </cell>
          <cell r="G77">
            <v>11601.176941329999</v>
          </cell>
          <cell r="H77">
            <v>6751.2393265279998</v>
          </cell>
          <cell r="I77">
            <v>34906.708865841996</v>
          </cell>
          <cell r="J77">
            <v>15682.799347294</v>
          </cell>
          <cell r="K77">
            <v>21945.584540169999</v>
          </cell>
          <cell r="L77">
            <v>6969.3888503600001</v>
          </cell>
          <cell r="M77">
            <v>46372.402722940999</v>
          </cell>
          <cell r="N77">
            <v>248741.825047102</v>
          </cell>
          <cell r="O77">
            <v>0</v>
          </cell>
          <cell r="P77">
            <v>161376.69580780799</v>
          </cell>
          <cell r="Q77">
            <v>42448.645525150001</v>
          </cell>
          <cell r="R77">
            <v>23710.140371547001</v>
          </cell>
          <cell r="S77">
            <v>73993.156116511003</v>
          </cell>
        </row>
        <row r="78">
          <cell r="A78" t="str">
            <v>$ Chg</v>
          </cell>
          <cell r="B78">
            <v>953.59169972599921</v>
          </cell>
          <cell r="C78">
            <v>-181.06332292500156</v>
          </cell>
          <cell r="D78">
            <v>3209.4089929099973</v>
          </cell>
          <cell r="E78">
            <v>574.69861015599963</v>
          </cell>
          <cell r="F78">
            <v>897.697159956002</v>
          </cell>
          <cell r="G78">
            <v>935.51905432999774</v>
          </cell>
          <cell r="H78">
            <v>-325.3508284720001</v>
          </cell>
          <cell r="I78">
            <v>317.97659584200301</v>
          </cell>
          <cell r="J78">
            <v>-193.0868507060004</v>
          </cell>
          <cell r="K78">
            <v>-103.69374083000002</v>
          </cell>
          <cell r="L78">
            <v>-54.012149639999734</v>
          </cell>
          <cell r="M78">
            <v>1619.1866329409968</v>
          </cell>
          <cell r="N78">
            <v>8357.8527671020129</v>
          </cell>
          <cell r="O78">
            <v>0</v>
          </cell>
          <cell r="P78">
            <v>8348.7111278079974</v>
          </cell>
          <cell r="Q78">
            <v>2477.6913151500048</v>
          </cell>
          <cell r="R78">
            <v>926.10628554700088</v>
          </cell>
          <cell r="S78">
            <v>-445.16847348900046</v>
          </cell>
        </row>
        <row r="79">
          <cell r="A79" t="str">
            <v>% Chg</v>
          </cell>
          <cell r="B79">
            <v>4.8954793676275851E-2</v>
          </cell>
          <cell r="C79">
            <v>-3.757909799388818E-3</v>
          </cell>
          <cell r="D79">
            <v>0.1108237768218554</v>
          </cell>
          <cell r="E79">
            <v>3.9652779416964316E-2</v>
          </cell>
          <cell r="F79">
            <v>4.4807524919060676E-2</v>
          </cell>
          <cell r="G79">
            <v>8.7713206652753159E-2</v>
          </cell>
          <cell r="H79">
            <v>-4.5975649478883815E-2</v>
          </cell>
          <cell r="I79">
            <v>9.193068810960589E-3</v>
          </cell>
          <cell r="J79">
            <v>-1.216227228501581E-2</v>
          </cell>
          <cell r="K79">
            <v>-4.7028179112489849E-3</v>
          </cell>
          <cell r="L79">
            <v>-7.6903126619140404E-3</v>
          </cell>
          <cell r="M79">
            <v>3.6180341311890657E-2</v>
          </cell>
          <cell r="N79">
            <v>3.4768760528537904E-2</v>
          </cell>
          <cell r="O79" t="e">
            <v>#DIV/0!</v>
          </cell>
          <cell r="P79">
            <v>5.4556760616472612E-2</v>
          </cell>
          <cell r="Q79">
            <v>6.1987294627310452E-2</v>
          </cell>
          <cell r="R79">
            <v>4.0647160290023493E-2</v>
          </cell>
          <cell r="S79">
            <v>-5.9803666450172106E-3</v>
          </cell>
        </row>
        <row r="80">
          <cell r="N80">
            <v>513565.04666500003</v>
          </cell>
        </row>
        <row r="81">
          <cell r="N81">
            <v>529573.77128539002</v>
          </cell>
        </row>
        <row r="82">
          <cell r="N82">
            <v>16008.724620389985</v>
          </cell>
        </row>
        <row r="83">
          <cell r="N83">
            <v>3.1171756575623266E-2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1.0174494383752</v>
          </cell>
          <cell r="C5">
            <v>1.0424517509809099</v>
          </cell>
          <cell r="D5">
            <v>1.0565612348703499</v>
          </cell>
          <cell r="E5">
            <v>0.92038464527391595</v>
          </cell>
          <cell r="F5">
            <v>0.92800758275080897</v>
          </cell>
          <cell r="G5">
            <v>1.12894439285307</v>
          </cell>
          <cell r="H5">
            <v>0.93773346845599204</v>
          </cell>
          <cell r="I5">
            <v>0.98281783406618295</v>
          </cell>
          <cell r="J5">
            <v>1.0528083321044399</v>
          </cell>
          <cell r="K5">
            <v>0.96681799111408695</v>
          </cell>
          <cell r="L5">
            <v>0.84299473865554098</v>
          </cell>
          <cell r="M5">
            <v>0.926657801756396</v>
          </cell>
          <cell r="N5">
            <v>0.972292721225824</v>
          </cell>
          <cell r="O5" t="str">
            <v>n.a.</v>
          </cell>
          <cell r="P5">
            <v>0.93370725175299896</v>
          </cell>
          <cell r="Q5">
            <v>1.0204130017217199</v>
          </cell>
          <cell r="R5">
            <v>0.93519862654491703</v>
          </cell>
          <cell r="S5">
            <v>0.95143162444427598</v>
          </cell>
        </row>
        <row r="6">
          <cell r="A6">
            <v>19992</v>
          </cell>
          <cell r="B6">
            <v>0.936270850398643</v>
          </cell>
          <cell r="C6">
            <v>1.02497605341758</v>
          </cell>
          <cell r="D6">
            <v>0.89694583563751495</v>
          </cell>
          <cell r="E6">
            <v>0.967555807117643</v>
          </cell>
          <cell r="F6">
            <v>0.99066538211270305</v>
          </cell>
          <cell r="G6">
            <v>0.97536786833926004</v>
          </cell>
          <cell r="H6">
            <v>0.96839829905961206</v>
          </cell>
          <cell r="I6">
            <v>0.94848305553391399</v>
          </cell>
          <cell r="J6">
            <v>0.93947880917691295</v>
          </cell>
          <cell r="K6">
            <v>1.0005715285712999</v>
          </cell>
          <cell r="L6">
            <v>0.97627122422812096</v>
          </cell>
          <cell r="M6">
            <v>1.0058790303462499</v>
          </cell>
          <cell r="N6">
            <v>0.98105587973046404</v>
          </cell>
          <cell r="O6" t="str">
            <v>n.a.</v>
          </cell>
          <cell r="P6">
            <v>1.00000741586405</v>
          </cell>
          <cell r="Q6">
            <v>0.95822857658918503</v>
          </cell>
          <cell r="R6">
            <v>0.94789392468751998</v>
          </cell>
          <cell r="S6">
            <v>0.98019447882475896</v>
          </cell>
        </row>
        <row r="7">
          <cell r="A7">
            <v>19993</v>
          </cell>
          <cell r="B7">
            <v>1.0341558008176099</v>
          </cell>
          <cell r="C7">
            <v>0.97552371792523696</v>
          </cell>
          <cell r="D7">
            <v>1.0765510707813</v>
          </cell>
          <cell r="E7">
            <v>1.0870152526107399</v>
          </cell>
          <cell r="F7">
            <v>1.0553319678053601</v>
          </cell>
          <cell r="G7">
            <v>1.06953307720558</v>
          </cell>
          <cell r="H7">
            <v>1.11804991768698</v>
          </cell>
          <cell r="I7">
            <v>1.0428848079140201</v>
          </cell>
          <cell r="J7">
            <v>1.05771613479847</v>
          </cell>
          <cell r="K7">
            <v>1.0140000001546301</v>
          </cell>
          <cell r="L7">
            <v>1.11349404948341</v>
          </cell>
          <cell r="M7">
            <v>1.03686795814965</v>
          </cell>
          <cell r="N7">
            <v>1.0394867079647101</v>
          </cell>
          <cell r="O7" t="str">
            <v>n.a.</v>
          </cell>
          <cell r="P7">
            <v>1.0427238180093199</v>
          </cell>
          <cell r="Q7">
            <v>1.04497689003373</v>
          </cell>
          <cell r="R7">
            <v>1.1169732464850199</v>
          </cell>
          <cell r="S7">
            <v>1.05086012752118</v>
          </cell>
        </row>
        <row r="8">
          <cell r="A8">
            <v>19994</v>
          </cell>
          <cell r="B8">
            <v>1.0130007795071601</v>
          </cell>
          <cell r="C8">
            <v>0.95722704520294799</v>
          </cell>
          <cell r="D8">
            <v>0.96760417610281502</v>
          </cell>
          <cell r="E8">
            <v>1.0314809415856601</v>
          </cell>
          <cell r="F8">
            <v>1.0238376638770299</v>
          </cell>
          <cell r="G8">
            <v>0.82201062714819595</v>
          </cell>
          <cell r="H8">
            <v>0.97530007120378703</v>
          </cell>
          <cell r="I8">
            <v>1.0264237947556001</v>
          </cell>
          <cell r="J8">
            <v>0.94890212471310897</v>
          </cell>
          <cell r="K8">
            <v>1.0182334473519199</v>
          </cell>
          <cell r="L8">
            <v>1.06306312884238</v>
          </cell>
          <cell r="M8">
            <v>1.02994741389855</v>
          </cell>
          <cell r="N8">
            <v>1.0064839856374299</v>
          </cell>
          <cell r="O8" t="str">
            <v>n.a.</v>
          </cell>
          <cell r="P8">
            <v>1.02243885104938</v>
          </cell>
          <cell r="Q8">
            <v>0.97609771642419096</v>
          </cell>
          <cell r="R8">
            <v>1.00722632176685</v>
          </cell>
          <cell r="S8">
            <v>1.0175497692693301</v>
          </cell>
        </row>
        <row r="9">
          <cell r="A9">
            <v>20001</v>
          </cell>
          <cell r="B9">
            <v>1.01483658566263</v>
          </cell>
          <cell r="C9">
            <v>1.0420702318866999</v>
          </cell>
          <cell r="D9">
            <v>1.06034162594036</v>
          </cell>
          <cell r="E9">
            <v>0.94069048879911898</v>
          </cell>
          <cell r="F9">
            <v>0.900418212288007</v>
          </cell>
          <cell r="G9">
            <v>1.1378883699206701</v>
          </cell>
          <cell r="H9">
            <v>0.93861229333737795</v>
          </cell>
          <cell r="I9">
            <v>0.98243562917994898</v>
          </cell>
          <cell r="J9">
            <v>1.0547334171563301</v>
          </cell>
          <cell r="K9">
            <v>0.96775313731409396</v>
          </cell>
          <cell r="L9">
            <v>0.84943500376570602</v>
          </cell>
          <cell r="M9">
            <v>0.92771743196458201</v>
          </cell>
          <cell r="N9">
            <v>0.97367482598138999</v>
          </cell>
          <cell r="O9" t="str">
            <v>n.a.</v>
          </cell>
          <cell r="P9">
            <v>0.93602513193679204</v>
          </cell>
          <cell r="Q9">
            <v>1.02123538609339</v>
          </cell>
          <cell r="R9">
            <v>0.96132525298195304</v>
          </cell>
          <cell r="S9">
            <v>0.95110764432626804</v>
          </cell>
        </row>
        <row r="10">
          <cell r="A10">
            <v>20002</v>
          </cell>
          <cell r="B10">
            <v>0.94273497130775197</v>
          </cell>
          <cell r="C10">
            <v>1.0257662643612799</v>
          </cell>
          <cell r="D10">
            <v>0.89719405423993703</v>
          </cell>
          <cell r="E10">
            <v>0.96615659128250697</v>
          </cell>
          <cell r="F10">
            <v>1.02219539174329</v>
          </cell>
          <cell r="G10">
            <v>0.96818816577516698</v>
          </cell>
          <cell r="H10">
            <v>0.96981121522165203</v>
          </cell>
          <cell r="I10">
            <v>0.94711950372734699</v>
          </cell>
          <cell r="J10">
            <v>0.93845443592802502</v>
          </cell>
          <cell r="K10">
            <v>1.00046255820801</v>
          </cell>
          <cell r="L10">
            <v>0.97770177573616901</v>
          </cell>
          <cell r="M10">
            <v>1.00589697855289</v>
          </cell>
          <cell r="N10">
            <v>0.98044528564710998</v>
          </cell>
          <cell r="O10" t="str">
            <v>n.a.</v>
          </cell>
          <cell r="P10">
            <v>0.99896740668568895</v>
          </cell>
          <cell r="Q10">
            <v>0.95723262390814301</v>
          </cell>
          <cell r="R10">
            <v>0.94750842241894495</v>
          </cell>
          <cell r="S10">
            <v>0.98192574441706304</v>
          </cell>
        </row>
        <row r="11">
          <cell r="A11">
            <v>20003</v>
          </cell>
          <cell r="B11">
            <v>1.02580662423769</v>
          </cell>
          <cell r="C11">
            <v>0.97427705980113999</v>
          </cell>
          <cell r="D11">
            <v>1.07282972402856</v>
          </cell>
          <cell r="E11">
            <v>1.0523833244887599</v>
          </cell>
          <cell r="F11">
            <v>1.0531698886074701</v>
          </cell>
          <cell r="G11">
            <v>1.06954688387052</v>
          </cell>
          <cell r="H11">
            <v>1.1134426716171499</v>
          </cell>
          <cell r="I11">
            <v>1.04377807034179</v>
          </cell>
          <cell r="J11">
            <v>1.0582738074584499</v>
          </cell>
          <cell r="K11">
            <v>1.0129725884998799</v>
          </cell>
          <cell r="L11">
            <v>1.10618503837781</v>
          </cell>
          <cell r="M11">
            <v>1.03600986262677</v>
          </cell>
          <cell r="N11">
            <v>1.0387248100089801</v>
          </cell>
          <cell r="O11" t="str">
            <v>n.a.</v>
          </cell>
          <cell r="P11">
            <v>1.0411435569307099</v>
          </cell>
          <cell r="Q11">
            <v>1.0452515716375199</v>
          </cell>
          <cell r="R11">
            <v>1.06817820759714</v>
          </cell>
          <cell r="S11">
            <v>1.04748877662816</v>
          </cell>
        </row>
        <row r="12">
          <cell r="A12">
            <v>20004</v>
          </cell>
          <cell r="B12">
            <v>1.01721459734884</v>
          </cell>
          <cell r="C12">
            <v>0.95775659140358604</v>
          </cell>
          <cell r="D12">
            <v>0.96575729244328201</v>
          </cell>
          <cell r="E12">
            <v>1.0058531150438099</v>
          </cell>
          <cell r="F12">
            <v>1.0260170148493899</v>
          </cell>
          <cell r="G12">
            <v>0.822340900114369</v>
          </cell>
          <cell r="H12">
            <v>0.97852751969326301</v>
          </cell>
          <cell r="I12">
            <v>1.02808668381646</v>
          </cell>
          <cell r="J12">
            <v>0.94544376415030196</v>
          </cell>
          <cell r="K12">
            <v>1.0190688260434699</v>
          </cell>
          <cell r="L12">
            <v>1.0567116929512099</v>
          </cell>
          <cell r="M12">
            <v>1.02934954715139</v>
          </cell>
          <cell r="N12">
            <v>1.00642261968344</v>
          </cell>
          <cell r="O12" t="str">
            <v>n.a.</v>
          </cell>
          <cell r="P12">
            <v>1.0229202533221899</v>
          </cell>
          <cell r="Q12">
            <v>0.97637352043692704</v>
          </cell>
          <cell r="R12">
            <v>0.97073358740075399</v>
          </cell>
          <cell r="S12">
            <v>1.0194451146585399</v>
          </cell>
        </row>
        <row r="13">
          <cell r="A13">
            <v>20011</v>
          </cell>
          <cell r="B13">
            <v>1.0113607793665</v>
          </cell>
          <cell r="C13">
            <v>1.04270272660162</v>
          </cell>
          <cell r="D13">
            <v>1.06952052421268</v>
          </cell>
          <cell r="E13">
            <v>0.95315557611658197</v>
          </cell>
          <cell r="F13">
            <v>0.90684265119654806</v>
          </cell>
          <cell r="G13">
            <v>1.1490138687797999</v>
          </cell>
          <cell r="H13">
            <v>0.93854322236350396</v>
          </cell>
          <cell r="I13">
            <v>0.981268317510266</v>
          </cell>
          <cell r="J13">
            <v>1.06118931620656</v>
          </cell>
          <cell r="K13">
            <v>0.96820688409918099</v>
          </cell>
          <cell r="L13">
            <v>0.868905488272389</v>
          </cell>
          <cell r="M13">
            <v>0.92942016213140699</v>
          </cell>
          <cell r="N13">
            <v>0.97559411671211704</v>
          </cell>
          <cell r="O13" t="str">
            <v>n.a.</v>
          </cell>
          <cell r="P13">
            <v>0.93915059359280495</v>
          </cell>
          <cell r="Q13">
            <v>1.02145294057383</v>
          </cell>
          <cell r="R13">
            <v>0.98867452010903001</v>
          </cell>
          <cell r="S13">
            <v>0.95240644196219104</v>
          </cell>
        </row>
        <row r="14">
          <cell r="A14">
            <v>20012</v>
          </cell>
          <cell r="B14">
            <v>0.95328285126036705</v>
          </cell>
          <cell r="C14">
            <v>1.0260846599634299</v>
          </cell>
          <cell r="D14">
            <v>0.89451429957826101</v>
          </cell>
          <cell r="E14">
            <v>0.96307305277152599</v>
          </cell>
          <cell r="F14">
            <v>1.01587931797318</v>
          </cell>
          <cell r="G14">
            <v>0.95448350096887202</v>
          </cell>
          <cell r="H14">
            <v>0.97278051188951697</v>
          </cell>
          <cell r="I14">
            <v>0.94517513592011004</v>
          </cell>
          <cell r="J14">
            <v>0.93398548178954699</v>
          </cell>
          <cell r="K14">
            <v>1.0001957724744599</v>
          </cell>
          <cell r="L14">
            <v>0.97451945644252602</v>
          </cell>
          <cell r="M14">
            <v>1.00672458142146</v>
          </cell>
          <cell r="N14">
            <v>0.98030464158010799</v>
          </cell>
          <cell r="O14" t="str">
            <v>n.a.</v>
          </cell>
          <cell r="P14">
            <v>0.99790430144723297</v>
          </cell>
          <cell r="Q14">
            <v>0.95711554663254395</v>
          </cell>
          <cell r="R14">
            <v>0.94316591528244098</v>
          </cell>
          <cell r="S14">
            <v>0.98295177234209097</v>
          </cell>
        </row>
        <row r="15">
          <cell r="A15">
            <v>20013</v>
          </cell>
          <cell r="B15">
            <v>1.01249831281142</v>
          </cell>
          <cell r="C15">
            <v>0.97198367612785597</v>
          </cell>
          <cell r="D15">
            <v>1.0655058833051201</v>
          </cell>
          <cell r="E15">
            <v>1.04582189910151</v>
          </cell>
          <cell r="F15">
            <v>1.04836617810224</v>
          </cell>
          <cell r="G15">
            <v>1.0723865072464001</v>
          </cell>
          <cell r="H15">
            <v>1.10543733502991</v>
          </cell>
          <cell r="I15">
            <v>1.04545446308919</v>
          </cell>
          <cell r="J15">
            <v>1.06161946947674</v>
          </cell>
          <cell r="K15">
            <v>1.01152687603174</v>
          </cell>
          <cell r="L15">
            <v>1.09775150014531</v>
          </cell>
          <cell r="M15">
            <v>1.03345004833446</v>
          </cell>
          <cell r="N15">
            <v>1.0358321053208599</v>
          </cell>
          <cell r="O15" t="str">
            <v>n.a.</v>
          </cell>
          <cell r="P15">
            <v>1.03731078332042</v>
          </cell>
          <cell r="Q15">
            <v>1.04415411841614</v>
          </cell>
          <cell r="R15">
            <v>1.05897054659212</v>
          </cell>
          <cell r="S15">
            <v>1.0402633884166399</v>
          </cell>
        </row>
        <row r="16">
          <cell r="A16">
            <v>20014</v>
          </cell>
          <cell r="B16">
            <v>1.02185879672958</v>
          </cell>
          <cell r="C16">
            <v>0.95923302968100799</v>
          </cell>
          <cell r="D16">
            <v>0.964723664379186</v>
          </cell>
          <cell r="E16">
            <v>1.04346678655368</v>
          </cell>
          <cell r="F16">
            <v>1.0294419846091001</v>
          </cell>
          <cell r="G16">
            <v>0.82077176768006699</v>
          </cell>
          <cell r="H16">
            <v>0.98449657135445201</v>
          </cell>
          <cell r="I16">
            <v>1.02939277288988</v>
          </cell>
          <cell r="J16">
            <v>0.93755119350642102</v>
          </cell>
          <cell r="K16">
            <v>1.0209344135588401</v>
          </cell>
          <cell r="L16">
            <v>1.0420339815039701</v>
          </cell>
          <cell r="M16">
            <v>1.0287026630712801</v>
          </cell>
          <cell r="N16">
            <v>1.0075715373819001</v>
          </cell>
          <cell r="O16" t="str">
            <v>n.a.</v>
          </cell>
          <cell r="P16">
            <v>1.0244071277406901</v>
          </cell>
          <cell r="Q16">
            <v>0.97782492945585697</v>
          </cell>
          <cell r="R16">
            <v>1.0096511924552301</v>
          </cell>
          <cell r="S16">
            <v>1.0243129194507901</v>
          </cell>
        </row>
        <row r="17">
          <cell r="A17">
            <v>20021</v>
          </cell>
          <cell r="B17">
            <v>1.0112229002858699</v>
          </cell>
          <cell r="C17">
            <v>1.04348336671977</v>
          </cell>
          <cell r="D17">
            <v>1.08320028029511</v>
          </cell>
          <cell r="E17">
            <v>0.92706652294133596</v>
          </cell>
          <cell r="F17">
            <v>0.95078679192278504</v>
          </cell>
          <cell r="G17">
            <v>1.1629039615232699</v>
          </cell>
          <cell r="H17">
            <v>0.93803772308312205</v>
          </cell>
          <cell r="I17">
            <v>0.98045902932450901</v>
          </cell>
          <cell r="J17">
            <v>1.0713499803783799</v>
          </cell>
          <cell r="K17">
            <v>0.99365852837306801</v>
          </cell>
          <cell r="L17">
            <v>0.89544567857695201</v>
          </cell>
          <cell r="M17">
            <v>0.93231205792503902</v>
          </cell>
          <cell r="N17">
            <v>0.97781702319163599</v>
          </cell>
          <cell r="O17" t="str">
            <v>n.a.</v>
          </cell>
          <cell r="P17">
            <v>0.94339877004399797</v>
          </cell>
          <cell r="Q17">
            <v>1.0211580530836399</v>
          </cell>
          <cell r="R17">
            <v>0.96311015302821901</v>
          </cell>
          <cell r="S17">
            <v>0.95580244590930896</v>
          </cell>
        </row>
        <row r="18">
          <cell r="A18">
            <v>20022</v>
          </cell>
          <cell r="B18">
            <v>0.961234363321675</v>
          </cell>
          <cell r="C18">
            <v>1.0261125107170499</v>
          </cell>
          <cell r="D18">
            <v>0.89070018180478205</v>
          </cell>
          <cell r="E18">
            <v>0.96185593375566902</v>
          </cell>
          <cell r="F18">
            <v>0.96942631278515301</v>
          </cell>
          <cell r="G18">
            <v>0.94011333866753399</v>
          </cell>
          <cell r="H18">
            <v>0.97335003748203897</v>
          </cell>
          <cell r="I18">
            <v>0.94315063252707898</v>
          </cell>
          <cell r="J18">
            <v>0.92805760180444197</v>
          </cell>
          <cell r="K18">
            <v>0.97453245410810496</v>
          </cell>
          <cell r="L18">
            <v>0.97750484851811803</v>
          </cell>
          <cell r="M18">
            <v>1.0078290341845</v>
          </cell>
          <cell r="N18">
            <v>0.98034818351083397</v>
          </cell>
          <cell r="O18" t="str">
            <v>n.a.</v>
          </cell>
          <cell r="P18">
            <v>0.99611284160628899</v>
          </cell>
          <cell r="Q18">
            <v>0.95697011138169696</v>
          </cell>
          <cell r="R18">
            <v>0.94246377794647995</v>
          </cell>
          <cell r="S18">
            <v>0.981655108789662</v>
          </cell>
        </row>
        <row r="19">
          <cell r="A19">
            <v>20023</v>
          </cell>
          <cell r="B19">
            <v>1.0016342864064001</v>
          </cell>
          <cell r="C19">
            <v>0.96973560265687297</v>
          </cell>
          <cell r="D19">
            <v>1.0533877377758301</v>
          </cell>
          <cell r="E19">
            <v>1.06734693167744</v>
          </cell>
          <cell r="F19">
            <v>1.04418218889476</v>
          </cell>
          <cell r="G19">
            <v>1.07373090490234</v>
          </cell>
          <cell r="H19">
            <v>1.10033084643878</v>
          </cell>
          <cell r="I19">
            <v>1.04700788720602</v>
          </cell>
          <cell r="J19">
            <v>1.06679207254773</v>
          </cell>
          <cell r="K19">
            <v>1.0086007214876</v>
          </cell>
          <cell r="L19">
            <v>1.0803719314137801</v>
          </cell>
          <cell r="M19">
            <v>1.0293730758923201</v>
          </cell>
          <cell r="N19">
            <v>1.0315370605741401</v>
          </cell>
          <cell r="O19" t="str">
            <v>n.a.</v>
          </cell>
          <cell r="P19">
            <v>1.03290317510499</v>
          </cell>
          <cell r="Q19">
            <v>1.04270225249114</v>
          </cell>
          <cell r="R19">
            <v>1.0879812365297701</v>
          </cell>
          <cell r="S19">
            <v>1.03203154425539</v>
          </cell>
        </row>
        <row r="20">
          <cell r="A20">
            <v>20024</v>
          </cell>
          <cell r="B20">
            <v>1.02394798587837</v>
          </cell>
          <cell r="C20">
            <v>0.96050151348644197</v>
          </cell>
          <cell r="D20">
            <v>0.96821412585476696</v>
          </cell>
          <cell r="E20">
            <v>1.0531929915039899</v>
          </cell>
          <cell r="F20">
            <v>1.0346441290839301</v>
          </cell>
          <cell r="G20">
            <v>0.81989000727054495</v>
          </cell>
          <cell r="H20">
            <v>0.99142334962068301</v>
          </cell>
          <cell r="I20">
            <v>1.0298860545067501</v>
          </cell>
          <cell r="J20">
            <v>0.92682720520006301</v>
          </cell>
          <cell r="K20">
            <v>1.02525421534605</v>
          </cell>
          <cell r="L20">
            <v>1.02804877921712</v>
          </cell>
          <cell r="M20">
            <v>1.0284707203296799</v>
          </cell>
          <cell r="N20">
            <v>1.0097153792510101</v>
          </cell>
          <cell r="O20" t="str">
            <v>n.a.</v>
          </cell>
          <cell r="P20">
            <v>1.0261711626060299</v>
          </cell>
          <cell r="Q20">
            <v>0.98046698925487896</v>
          </cell>
          <cell r="R20">
            <v>1.0100262351172899</v>
          </cell>
          <cell r="S20">
            <v>1.030221288436</v>
          </cell>
        </row>
        <row r="21">
          <cell r="A21">
            <v>20031</v>
          </cell>
          <cell r="B21">
            <v>1.0132731762143099</v>
          </cell>
          <cell r="C21">
            <v>1.04466693553414</v>
          </cell>
          <cell r="D21">
            <v>1.0959453738670799</v>
          </cell>
          <cell r="E21">
            <v>0.92702694189037504</v>
          </cell>
          <cell r="F21">
            <v>0.91745217231804099</v>
          </cell>
          <cell r="G21">
            <v>1.17507504296573</v>
          </cell>
          <cell r="H21">
            <v>0.93383765134460905</v>
          </cell>
          <cell r="I21">
            <v>0.98029147649429005</v>
          </cell>
          <cell r="J21">
            <v>1.0819026603811499</v>
          </cell>
          <cell r="K21">
            <v>0.96509552939625098</v>
          </cell>
          <cell r="L21">
            <v>0.92283705144099704</v>
          </cell>
          <cell r="M21">
            <v>0.93565353436234999</v>
          </cell>
          <cell r="N21">
            <v>0.97979746336524198</v>
          </cell>
          <cell r="O21" t="str">
            <v>n.a.</v>
          </cell>
          <cell r="P21">
            <v>0.94781048963129799</v>
          </cell>
          <cell r="Q21">
            <v>1.0199887130384699</v>
          </cell>
          <cell r="R21">
            <v>0.97290596038098998</v>
          </cell>
          <cell r="S21">
            <v>0.96073682442928499</v>
          </cell>
        </row>
        <row r="22">
          <cell r="A22">
            <v>20032</v>
          </cell>
          <cell r="B22">
            <v>0.96447218753611597</v>
          </cell>
          <cell r="C22">
            <v>1.02546355691428</v>
          </cell>
          <cell r="D22">
            <v>0.88532387581741301</v>
          </cell>
          <cell r="E22">
            <v>0.96148775456505597</v>
          </cell>
          <cell r="F22">
            <v>1.0050113445972699</v>
          </cell>
          <cell r="G22">
            <v>0.93065334193454097</v>
          </cell>
          <cell r="H22">
            <v>0.974427919931523</v>
          </cell>
          <cell r="I22">
            <v>0.94295551218556395</v>
          </cell>
          <cell r="J22">
            <v>0.92492571466177498</v>
          </cell>
          <cell r="K22">
            <v>1.0023182397236701</v>
          </cell>
          <cell r="L22">
            <v>0.98415393014747299</v>
          </cell>
          <cell r="M22">
            <v>1.00942749021335</v>
          </cell>
          <cell r="N22">
            <v>0.98137761241631505</v>
          </cell>
          <cell r="O22" t="str">
            <v>n.a.</v>
          </cell>
          <cell r="P22">
            <v>0.99487584596851097</v>
          </cell>
          <cell r="Q22">
            <v>0.95646755350940904</v>
          </cell>
          <cell r="R22">
            <v>0.94631281258898903</v>
          </cell>
          <cell r="S22">
            <v>0.97968606226599697</v>
          </cell>
        </row>
        <row r="23">
          <cell r="A23">
            <v>20033</v>
          </cell>
          <cell r="B23">
            <v>0.99724757947425802</v>
          </cell>
          <cell r="C23">
            <v>0.96808572801638804</v>
          </cell>
          <cell r="D23">
            <v>1.04417886654165</v>
          </cell>
          <cell r="E23">
            <v>1.05869348653993</v>
          </cell>
          <cell r="F23">
            <v>1.03857375357327</v>
          </cell>
          <cell r="G23">
            <v>1.07086454026488</v>
          </cell>
          <cell r="H23">
            <v>1.09747921037581</v>
          </cell>
          <cell r="I23">
            <v>1.0457478565823599</v>
          </cell>
          <cell r="J23">
            <v>1.06885639461451</v>
          </cell>
          <cell r="K23">
            <v>1.0040416922506299</v>
          </cell>
          <cell r="L23">
            <v>1.0598653329386301</v>
          </cell>
          <cell r="M23">
            <v>1.02360435022626</v>
          </cell>
          <cell r="N23">
            <v>1.02508411886772</v>
          </cell>
          <cell r="O23" t="str">
            <v>n.a.</v>
          </cell>
          <cell r="P23">
            <v>1.0271433343551899</v>
          </cell>
          <cell r="Q23">
            <v>1.04211887330168</v>
          </cell>
          <cell r="R23">
            <v>1.0738899655413701</v>
          </cell>
          <cell r="S23">
            <v>1.0222190365891599</v>
          </cell>
        </row>
        <row r="24">
          <cell r="A24">
            <v>20034</v>
          </cell>
          <cell r="B24">
            <v>1.0222320747785301</v>
          </cell>
          <cell r="C24">
            <v>0.96240276704486105</v>
          </cell>
          <cell r="D24">
            <v>0.97265323780695501</v>
          </cell>
          <cell r="E24">
            <v>1.06343367304109</v>
          </cell>
          <cell r="F24">
            <v>1.0399711996424701</v>
          </cell>
          <cell r="G24">
            <v>0.82280089324474603</v>
          </cell>
          <cell r="H24">
            <v>0.99953388398415699</v>
          </cell>
          <cell r="I24">
            <v>1.0308789731010899</v>
          </cell>
          <cell r="J24">
            <v>0.91957016798019797</v>
          </cell>
          <cell r="K24">
            <v>1.0321780166280099</v>
          </cell>
          <cell r="L24">
            <v>1.0190782969301899</v>
          </cell>
          <cell r="M24">
            <v>1.03030043939659</v>
          </cell>
          <cell r="N24">
            <v>1.0141776212521301</v>
          </cell>
          <cell r="O24" t="str">
            <v>n.a.</v>
          </cell>
          <cell r="P24">
            <v>1.0298087246731999</v>
          </cell>
          <cell r="Q24">
            <v>0.98217621201947003</v>
          </cell>
          <cell r="R24">
            <v>1.01389652837431</v>
          </cell>
          <cell r="S24">
            <v>1.0356746709292499</v>
          </cell>
        </row>
        <row r="25">
          <cell r="A25">
            <v>20041</v>
          </cell>
          <cell r="B25">
            <v>1.0182245946244699</v>
          </cell>
          <cell r="C25">
            <v>1.0444102864695499</v>
          </cell>
          <cell r="D25">
            <v>1.09996121610459</v>
          </cell>
          <cell r="E25">
            <v>0.94104401391693504</v>
          </cell>
          <cell r="F25">
            <v>0.93678340766269597</v>
          </cell>
          <cell r="G25">
            <v>1.1771088056927299</v>
          </cell>
          <cell r="H25">
            <v>0.92674295088636605</v>
          </cell>
          <cell r="I25">
            <v>0.98145834422348799</v>
          </cell>
          <cell r="J25">
            <v>1.08823139422516</v>
          </cell>
          <cell r="K25">
            <v>0.96125937193168798</v>
          </cell>
          <cell r="L25">
            <v>0.93894627389698804</v>
          </cell>
          <cell r="M25">
            <v>0.93768032633842302</v>
          </cell>
          <cell r="N25">
            <v>0.98059288864821403</v>
          </cell>
          <cell r="O25" t="str">
            <v>n.a.</v>
          </cell>
          <cell r="P25">
            <v>0.95066585016659</v>
          </cell>
          <cell r="Q25">
            <v>1.02030473978055</v>
          </cell>
          <cell r="R25">
            <v>0.99497610330724695</v>
          </cell>
          <cell r="S25">
            <v>0.96773260728264499</v>
          </cell>
        </row>
        <row r="26">
          <cell r="A26">
            <v>20042</v>
          </cell>
          <cell r="B26">
            <v>0.96130305018955897</v>
          </cell>
          <cell r="C26">
            <v>1.0245572829888701</v>
          </cell>
          <cell r="D26">
            <v>0.88715351209856497</v>
          </cell>
          <cell r="E26">
            <v>0.96427863300553895</v>
          </cell>
          <cell r="F26">
            <v>0.98307765773001898</v>
          </cell>
          <cell r="G26">
            <v>0.93454573603173796</v>
          </cell>
          <cell r="H26">
            <v>0.97210385361657703</v>
          </cell>
          <cell r="I26">
            <v>0.94293965734532503</v>
          </cell>
          <cell r="J26">
            <v>0.92340320178855795</v>
          </cell>
          <cell r="K26">
            <v>1.0030377522542</v>
          </cell>
          <cell r="L26">
            <v>0.99653334783125602</v>
          </cell>
          <cell r="M26">
            <v>1.0107098590903001</v>
          </cell>
          <cell r="N26">
            <v>0.98198055391713901</v>
          </cell>
          <cell r="O26" t="str">
            <v>n.a.</v>
          </cell>
          <cell r="P26">
            <v>0.99299771223446498</v>
          </cell>
          <cell r="Q26">
            <v>0.95459250500086101</v>
          </cell>
          <cell r="R26">
            <v>0.95545269001035404</v>
          </cell>
          <cell r="S26">
            <v>0.977089421259557</v>
          </cell>
        </row>
        <row r="27">
          <cell r="A27">
            <v>20043</v>
          </cell>
          <cell r="B27">
            <v>0.99949265760196204</v>
          </cell>
          <cell r="C27">
            <v>0.96859782225455704</v>
          </cell>
          <cell r="D27">
            <v>1.0352977031502499</v>
          </cell>
          <cell r="E27">
            <v>1.0527313639434399</v>
          </cell>
          <cell r="F27">
            <v>1.0367093075466201</v>
          </cell>
          <cell r="G27">
            <v>1.0603056206575101</v>
          </cell>
          <cell r="H27">
            <v>1.10229598909182</v>
          </cell>
          <cell r="I27">
            <v>1.0424813571176701</v>
          </cell>
          <cell r="J27">
            <v>1.0708958520410701</v>
          </cell>
          <cell r="K27">
            <v>0.99957653033806004</v>
          </cell>
          <cell r="L27">
            <v>1.0431980338509199</v>
          </cell>
          <cell r="M27">
            <v>1.01888703225035</v>
          </cell>
          <cell r="N27">
            <v>1.01958514012972</v>
          </cell>
          <cell r="O27" t="str">
            <v>n.a.</v>
          </cell>
          <cell r="P27">
            <v>1.0238953319303099</v>
          </cell>
          <cell r="Q27">
            <v>1.0416082298809699</v>
          </cell>
          <cell r="R27">
            <v>1.0631118183981501</v>
          </cell>
          <cell r="S27">
            <v>1.01355083494551</v>
          </cell>
        </row>
        <row r="28">
          <cell r="A28">
            <v>20044</v>
          </cell>
          <cell r="B28">
            <v>1.0201825186532101</v>
          </cell>
          <cell r="C28">
            <v>0.96296148624593103</v>
          </cell>
          <cell r="D28">
            <v>0.98181556716281204</v>
          </cell>
          <cell r="E28">
            <v>1.07052411487051</v>
          </cell>
          <cell r="F28">
            <v>1.0450889132979599</v>
          </cell>
          <cell r="G28">
            <v>0.83216413725995197</v>
          </cell>
          <cell r="H28">
            <v>1.0068225375009801</v>
          </cell>
          <cell r="I28">
            <v>1.03271246949585</v>
          </cell>
          <cell r="J28">
            <v>0.91606388504477998</v>
          </cell>
          <cell r="K28">
            <v>1.0412852658456599</v>
          </cell>
          <cell r="L28">
            <v>1.01109469986203</v>
          </cell>
          <cell r="M28">
            <v>1.03287919673245</v>
          </cell>
          <cell r="N28">
            <v>1.0192130708065199</v>
          </cell>
          <cell r="O28" t="str">
            <v>n.a.</v>
          </cell>
          <cell r="P28">
            <v>1.03351208032549</v>
          </cell>
          <cell r="Q28">
            <v>0.98448601997719498</v>
          </cell>
          <cell r="R28">
            <v>1.0179639814353301</v>
          </cell>
          <cell r="S28">
            <v>1.03956166204298</v>
          </cell>
        </row>
        <row r="29">
          <cell r="A29">
            <v>20051</v>
          </cell>
          <cell r="B29">
            <v>1.0210018251713799</v>
          </cell>
          <cell r="C29">
            <v>1.04383906767192</v>
          </cell>
          <cell r="D29">
            <v>1.0922127429552899</v>
          </cell>
          <cell r="E29">
            <v>0.91688502403453398</v>
          </cell>
          <cell r="F29">
            <v>0.96343611856990896</v>
          </cell>
          <cell r="G29">
            <v>1.16483879248737</v>
          </cell>
          <cell r="H29">
            <v>0.91402943995149399</v>
          </cell>
          <cell r="I29">
            <v>0.98270277270240203</v>
          </cell>
          <cell r="J29">
            <v>1.0887275045439899</v>
          </cell>
          <cell r="K29">
            <v>0.98159482544324395</v>
          </cell>
          <cell r="L29">
            <v>0.94960556650985095</v>
          </cell>
          <cell r="M29">
            <v>0.93694582823361505</v>
          </cell>
          <cell r="N29">
            <v>0.97920273322435902</v>
          </cell>
          <cell r="O29" t="str">
            <v>n.a.</v>
          </cell>
          <cell r="P29">
            <v>0.94963839154947505</v>
          </cell>
          <cell r="Q29">
            <v>1.02049801162221</v>
          </cell>
          <cell r="R29">
            <v>0.96746739650613101</v>
          </cell>
          <cell r="S29">
            <v>0.975240604849271</v>
          </cell>
        </row>
        <row r="30">
          <cell r="A30">
            <v>20052</v>
          </cell>
          <cell r="B30">
            <v>0.955606535393829</v>
          </cell>
          <cell r="C30">
            <v>1.0237125232709099</v>
          </cell>
          <cell r="D30">
            <v>0.89114998818916402</v>
          </cell>
          <cell r="E30">
            <v>0.96673854515576996</v>
          </cell>
          <cell r="F30">
            <v>0.95456509928680799</v>
          </cell>
          <cell r="G30">
            <v>0.95178966499400397</v>
          </cell>
          <cell r="H30">
            <v>0.97009102694834604</v>
          </cell>
          <cell r="I30">
            <v>0.94486821902123597</v>
          </cell>
          <cell r="J30">
            <v>0.92414102806256004</v>
          </cell>
          <cell r="K30">
            <v>0.97632696604720104</v>
          </cell>
          <cell r="L30">
            <v>1.00369456292526</v>
          </cell>
          <cell r="M30">
            <v>1.01340963888472</v>
          </cell>
          <cell r="N30">
            <v>0.983576695404763</v>
          </cell>
          <cell r="O30" t="str">
            <v>n.a.</v>
          </cell>
          <cell r="P30">
            <v>0.99298910613595304</v>
          </cell>
          <cell r="Q30">
            <v>0.95277478116985304</v>
          </cell>
          <cell r="R30">
            <v>0.96505479215516399</v>
          </cell>
          <cell r="S30">
            <v>0.97297611205759804</v>
          </cell>
        </row>
        <row r="31">
          <cell r="A31">
            <v>20053</v>
          </cell>
          <cell r="B31">
            <v>1.00388234525931</v>
          </cell>
          <cell r="C31">
            <v>0.96990230559959001</v>
          </cell>
          <cell r="D31">
            <v>1.0331945657450201</v>
          </cell>
          <cell r="E31">
            <v>1.0562256050532399</v>
          </cell>
          <cell r="F31">
            <v>1.0345793665481999</v>
          </cell>
          <cell r="G31">
            <v>1.0471940585477999</v>
          </cell>
          <cell r="H31">
            <v>1.11285884791128</v>
          </cell>
          <cell r="I31">
            <v>1.0366358470062</v>
          </cell>
          <cell r="J31">
            <v>1.0715952037926499</v>
          </cell>
          <cell r="K31">
            <v>0.99667827176935997</v>
          </cell>
          <cell r="L31">
            <v>1.0368783798236001</v>
          </cell>
          <cell r="M31">
            <v>1.0151187449970001</v>
          </cell>
          <cell r="N31">
            <v>1.0148935344924801</v>
          </cell>
          <cell r="O31" t="str">
            <v>n.a.</v>
          </cell>
          <cell r="P31">
            <v>1.02293201970869</v>
          </cell>
          <cell r="Q31">
            <v>1.0402500986146199</v>
          </cell>
          <cell r="R31">
            <v>1.0586347712591899</v>
          </cell>
          <cell r="S31">
            <v>1.0077636836216699</v>
          </cell>
        </row>
        <row r="32">
          <cell r="A32">
            <v>20054</v>
          </cell>
          <cell r="B32">
            <v>1.0219221355277099</v>
          </cell>
          <cell r="C32">
            <v>0.96377439634984297</v>
          </cell>
          <cell r="D32">
            <v>0.99227712933227197</v>
          </cell>
          <cell r="E32">
            <v>1.03924963534864</v>
          </cell>
          <cell r="F32">
            <v>1.04873640238816</v>
          </cell>
          <cell r="G32">
            <v>0.841827034187003</v>
          </cell>
          <cell r="H32">
            <v>1.01223758957523</v>
          </cell>
          <cell r="I32">
            <v>1.0334938722220699</v>
          </cell>
          <cell r="J32">
            <v>0.91861334946166295</v>
          </cell>
          <cell r="K32">
            <v>1.05073045465083</v>
          </cell>
          <cell r="L32">
            <v>1.00402716295487</v>
          </cell>
          <cell r="M32">
            <v>1.03560830624456</v>
          </cell>
          <cell r="N32">
            <v>1.02491598922627</v>
          </cell>
          <cell r="O32" t="str">
            <v>n.a.</v>
          </cell>
          <cell r="P32">
            <v>1.03682750143382</v>
          </cell>
          <cell r="Q32">
            <v>0.98777567069947403</v>
          </cell>
          <cell r="R32">
            <v>0.98405990367507301</v>
          </cell>
          <cell r="S32">
            <v>1.04143559586298</v>
          </cell>
        </row>
        <row r="33">
          <cell r="A33">
            <v>20061</v>
          </cell>
          <cell r="B33">
            <v>1.0202387102296999</v>
          </cell>
          <cell r="C33">
            <v>1.04147087364135</v>
          </cell>
          <cell r="D33">
            <v>1.0760893646493399</v>
          </cell>
          <cell r="E33">
            <v>0.93559298657960999</v>
          </cell>
          <cell r="F33">
            <v>0.92192817888431999</v>
          </cell>
          <cell r="G33">
            <v>1.1464327907557801</v>
          </cell>
          <cell r="H33">
            <v>0.89951096883666504</v>
          </cell>
          <cell r="I33">
            <v>0.98828982573697899</v>
          </cell>
          <cell r="J33">
            <v>1.0830627716919601</v>
          </cell>
          <cell r="K33">
            <v>0.94985504052121605</v>
          </cell>
          <cell r="L33">
            <v>0.95614718751403904</v>
          </cell>
          <cell r="M33">
            <v>0.93417835362942603</v>
          </cell>
          <cell r="N33">
            <v>0.97568644719298703</v>
          </cell>
          <cell r="O33" t="str">
            <v>n.a.</v>
          </cell>
          <cell r="P33">
            <v>0.94568401131159596</v>
          </cell>
          <cell r="Q33">
            <v>1.02094376480162</v>
          </cell>
          <cell r="R33">
            <v>0.99314380657242995</v>
          </cell>
          <cell r="S33">
            <v>0.98312688995491204</v>
          </cell>
        </row>
        <row r="34">
          <cell r="A34">
            <v>20062</v>
          </cell>
          <cell r="B34">
            <v>0.94851567418349902</v>
          </cell>
          <cell r="C34">
            <v>1.0236364396034701</v>
          </cell>
          <cell r="D34">
            <v>0.89768168361174905</v>
          </cell>
          <cell r="E34">
            <v>0.97166535287382805</v>
          </cell>
          <cell r="F34">
            <v>0.99546975182626596</v>
          </cell>
          <cell r="G34">
            <v>0.97233488362970399</v>
          </cell>
          <cell r="H34">
            <v>0.96515314492065296</v>
          </cell>
          <cell r="I34">
            <v>0.943800728930001</v>
          </cell>
          <cell r="J34">
            <v>0.92517984180785695</v>
          </cell>
          <cell r="K34">
            <v>1.0011162495124299</v>
          </cell>
          <cell r="L34">
            <v>1.0031860088101701</v>
          </cell>
          <cell r="M34">
            <v>1.0162479513665399</v>
          </cell>
          <cell r="N34">
            <v>0.98456638914278305</v>
          </cell>
          <cell r="O34" t="str">
            <v>n.a.</v>
          </cell>
          <cell r="P34">
            <v>0.99307225225476403</v>
          </cell>
          <cell r="Q34">
            <v>0.949723424796583</v>
          </cell>
          <cell r="R34">
            <v>0.97314976564084998</v>
          </cell>
          <cell r="S34">
            <v>0.96766532150436202</v>
          </cell>
        </row>
        <row r="35">
          <cell r="A35">
            <v>20063</v>
          </cell>
          <cell r="B35">
            <v>1.00944597262592</v>
          </cell>
          <cell r="C35">
            <v>0.97287302834160805</v>
          </cell>
          <cell r="D35">
            <v>1.0322836787048899</v>
          </cell>
          <cell r="E35">
            <v>1.03335319394446</v>
          </cell>
          <cell r="F35">
            <v>1.03496817468517</v>
          </cell>
          <cell r="G35">
            <v>1.0394937462259599</v>
          </cell>
          <cell r="H35">
            <v>1.12964447599882</v>
          </cell>
          <cell r="I35">
            <v>1.0306872687111099</v>
          </cell>
          <cell r="J35">
            <v>1.07230060323668</v>
          </cell>
          <cell r="K35">
            <v>0.99581126878888204</v>
          </cell>
          <cell r="L35">
            <v>1.0385986978753701</v>
          </cell>
          <cell r="M35">
            <v>1.0140759546021101</v>
          </cell>
          <cell r="N35">
            <v>1.0135377552298701</v>
          </cell>
          <cell r="O35" t="str">
            <v>n.a.</v>
          </cell>
          <cell r="P35">
            <v>1.0255433869072099</v>
          </cell>
          <cell r="Q35">
            <v>1.0396835004295</v>
          </cell>
          <cell r="R35">
            <v>1.02045883771128</v>
          </cell>
          <cell r="S35">
            <v>1.00506483910402</v>
          </cell>
        </row>
        <row r="36">
          <cell r="A36">
            <v>20064</v>
          </cell>
          <cell r="B36">
            <v>1.02845498857511</v>
          </cell>
          <cell r="C36">
            <v>0.96298382280686401</v>
          </cell>
          <cell r="D36">
            <v>1.0036722791083501</v>
          </cell>
          <cell r="E36">
            <v>1.03406289823974</v>
          </cell>
          <cell r="F36">
            <v>1.0518911971236</v>
          </cell>
          <cell r="G36">
            <v>0.84666431481645199</v>
          </cell>
          <cell r="H36">
            <v>1.0150351100459101</v>
          </cell>
          <cell r="I36">
            <v>1.0349140821054701</v>
          </cell>
          <cell r="J36">
            <v>0.92618012683234097</v>
          </cell>
          <cell r="K36">
            <v>1.0589820583149701</v>
          </cell>
          <cell r="L36">
            <v>1.0019072316604001</v>
          </cell>
          <cell r="M36">
            <v>1.0363277965517399</v>
          </cell>
          <cell r="N36">
            <v>1.0290826679935201</v>
          </cell>
          <cell r="O36" t="str">
            <v>n.a.</v>
          </cell>
          <cell r="P36">
            <v>1.0387542168084101</v>
          </cell>
          <cell r="Q36">
            <v>0.99154371500198302</v>
          </cell>
          <cell r="R36">
            <v>0.98742671988868302</v>
          </cell>
          <cell r="S36">
            <v>1.04372296401765</v>
          </cell>
        </row>
        <row r="37">
          <cell r="A37">
            <v>20071</v>
          </cell>
          <cell r="B37">
            <v>1.01129900227379</v>
          </cell>
          <cell r="C37">
            <v>1.03779512470076</v>
          </cell>
          <cell r="D37">
            <v>1.06323126949907</v>
          </cell>
          <cell r="E37">
            <v>0.92886847607268197</v>
          </cell>
          <cell r="F37">
            <v>0.93504028488266899</v>
          </cell>
          <cell r="G37">
            <v>1.1283304995147501</v>
          </cell>
          <cell r="H37">
            <v>0.88551778429609895</v>
          </cell>
          <cell r="I37">
            <v>0.99426055556329895</v>
          </cell>
          <cell r="J37">
            <v>1.0729641486336801</v>
          </cell>
          <cell r="K37">
            <v>0.94347486225559496</v>
          </cell>
          <cell r="L37">
            <v>0.95728370005823504</v>
          </cell>
          <cell r="M37">
            <v>0.93171549012673605</v>
          </cell>
          <cell r="N37">
            <v>0.97118796481235303</v>
          </cell>
          <cell r="O37" t="str">
            <v>n.a.</v>
          </cell>
          <cell r="P37">
            <v>0.94005103169463999</v>
          </cell>
          <cell r="Q37">
            <v>1.0196874894343799</v>
          </cell>
          <cell r="R37">
            <v>0.98102713276039799</v>
          </cell>
          <cell r="S37">
            <v>0.98601509915576102</v>
          </cell>
        </row>
        <row r="38">
          <cell r="A38">
            <v>20072</v>
          </cell>
          <cell r="B38">
            <v>0.94790424695684905</v>
          </cell>
          <cell r="C38">
            <v>1.02649029679305</v>
          </cell>
          <cell r="D38">
            <v>0.89359584136102299</v>
          </cell>
          <cell r="E38">
            <v>0.97311196552545198</v>
          </cell>
          <cell r="F38">
            <v>0.97885726362279202</v>
          </cell>
          <cell r="G38">
            <v>0.98940241565259301</v>
          </cell>
          <cell r="H38">
            <v>0.95800812199890295</v>
          </cell>
          <cell r="I38">
            <v>0.94179112665573395</v>
          </cell>
          <cell r="J38">
            <v>0.92564231121111296</v>
          </cell>
          <cell r="K38">
            <v>0.99988039485285596</v>
          </cell>
          <cell r="L38">
            <v>0.99775932154022895</v>
          </cell>
          <cell r="M38">
            <v>1.0177967785558899</v>
          </cell>
          <cell r="N38">
            <v>0.98529079325548896</v>
          </cell>
          <cell r="O38" t="str">
            <v>n.a.</v>
          </cell>
          <cell r="P38">
            <v>0.99310290623391395</v>
          </cell>
          <cell r="Q38">
            <v>0.94859123292908498</v>
          </cell>
          <cell r="R38">
            <v>0.97765038709801799</v>
          </cell>
          <cell r="S38">
            <v>0.96426747552293401</v>
          </cell>
        </row>
        <row r="39">
          <cell r="A39">
            <v>20073</v>
          </cell>
          <cell r="B39">
            <v>1.0097702174104399</v>
          </cell>
          <cell r="C39">
            <v>0.97431328126352101</v>
          </cell>
          <cell r="D39">
            <v>1.0426938955034599</v>
          </cell>
          <cell r="E39">
            <v>1.0469855091913201</v>
          </cell>
          <cell r="F39">
            <v>1.0365290321533001</v>
          </cell>
          <cell r="G39">
            <v>1.0400829003952901</v>
          </cell>
          <cell r="H39">
            <v>1.14808334653578</v>
          </cell>
          <cell r="I39">
            <v>1.0262863385194201</v>
          </cell>
          <cell r="J39">
            <v>1.07327416760526</v>
          </cell>
          <cell r="K39">
            <v>0.99677546582508503</v>
          </cell>
          <cell r="L39">
            <v>1.0442959775937199</v>
          </cell>
          <cell r="M39">
            <v>1.01528383021026</v>
          </cell>
          <cell r="N39">
            <v>1.0144968912163601</v>
          </cell>
          <cell r="O39" t="str">
            <v>n.a.</v>
          </cell>
          <cell r="P39">
            <v>1.0306694253270099</v>
          </cell>
          <cell r="Q39">
            <v>1.03836004236399</v>
          </cell>
          <cell r="R39">
            <v>1.02332868523459</v>
          </cell>
          <cell r="S39">
            <v>1.0050739154281001</v>
          </cell>
        </row>
        <row r="40">
          <cell r="A40">
            <v>20074</v>
          </cell>
          <cell r="B40">
            <v>1.04006961838502</v>
          </cell>
          <cell r="C40">
            <v>0.96294490366375696</v>
          </cell>
          <cell r="D40">
            <v>1.0050887846897301</v>
          </cell>
          <cell r="E40">
            <v>1.05369521698558</v>
          </cell>
          <cell r="F40">
            <v>1.05092777827553</v>
          </cell>
          <cell r="G40">
            <v>0.84520282386891898</v>
          </cell>
          <cell r="H40">
            <v>1.01682233838632</v>
          </cell>
          <cell r="I40">
            <v>1.0342026848930499</v>
          </cell>
          <cell r="J40">
            <v>0.93672361584375397</v>
          </cell>
          <cell r="K40">
            <v>1.0641733214698299</v>
          </cell>
          <cell r="L40">
            <v>1.0035181831478099</v>
          </cell>
          <cell r="M40">
            <v>1.0358956785486599</v>
          </cell>
          <cell r="N40">
            <v>1.0318565115476701</v>
          </cell>
          <cell r="O40" t="str">
            <v>n.a.</v>
          </cell>
          <cell r="P40">
            <v>1.0388224421589201</v>
          </cell>
          <cell r="Q40">
            <v>0.99491200395851798</v>
          </cell>
          <cell r="R40">
            <v>1.0303964451532399</v>
          </cell>
          <cell r="S40">
            <v>1.0457939044856599</v>
          </cell>
        </row>
        <row r="41">
          <cell r="A41">
            <v>20081</v>
          </cell>
          <cell r="B41">
            <v>0.99597378563024996</v>
          </cell>
          <cell r="C41">
            <v>1.03186963284063</v>
          </cell>
          <cell r="D41">
            <v>1.05947556864545</v>
          </cell>
          <cell r="E41">
            <v>0.91678757328727201</v>
          </cell>
          <cell r="F41">
            <v>0.94756991035508198</v>
          </cell>
          <cell r="G41">
            <v>1.1147347044587199</v>
          </cell>
          <cell r="H41">
            <v>0.87435428767636802</v>
          </cell>
          <cell r="I41">
            <v>1.00321574735455</v>
          </cell>
          <cell r="J41">
            <v>1.06214268972347</v>
          </cell>
          <cell r="K41">
            <v>0.96450347942535997</v>
          </cell>
          <cell r="L41">
            <v>0.95569555992145105</v>
          </cell>
          <cell r="M41">
            <v>0.92995594027762896</v>
          </cell>
          <cell r="N41">
            <v>0.96669769903382097</v>
          </cell>
          <cell r="O41" t="str">
            <v>n.a.</v>
          </cell>
          <cell r="P41">
            <v>0.93522325585938604</v>
          </cell>
          <cell r="Q41">
            <v>1.0187810242404201</v>
          </cell>
          <cell r="R41">
            <v>0.95707105547804205</v>
          </cell>
          <cell r="S41">
            <v>0.98365119120047695</v>
          </cell>
        </row>
        <row r="42">
          <cell r="A42">
            <v>20082</v>
          </cell>
          <cell r="B42">
            <v>0.95670602380550496</v>
          </cell>
          <cell r="C42">
            <v>1.0319285905009099</v>
          </cell>
          <cell r="D42">
            <v>0.88263515541298199</v>
          </cell>
          <cell r="E42">
            <v>0.97271827988780801</v>
          </cell>
          <cell r="F42">
            <v>0.96443746953212806</v>
          </cell>
          <cell r="G42">
            <v>0.99920823091581501</v>
          </cell>
          <cell r="H42">
            <v>0.94907558923073898</v>
          </cell>
          <cell r="I42">
            <v>0.93492024914676997</v>
          </cell>
          <cell r="J42">
            <v>0.92242699192848898</v>
          </cell>
          <cell r="K42">
            <v>0.97084602274952003</v>
          </cell>
          <cell r="L42">
            <v>0.99101709656113302</v>
          </cell>
          <cell r="M42">
            <v>1.01734253499476</v>
          </cell>
          <cell r="N42">
            <v>0.98488040468040094</v>
          </cell>
          <cell r="O42" t="str">
            <v>n.a.</v>
          </cell>
          <cell r="P42">
            <v>0.99200598509438098</v>
          </cell>
          <cell r="Q42">
            <v>0.94725414739437397</v>
          </cell>
          <cell r="R42">
            <v>0.97571435780023297</v>
          </cell>
          <cell r="S42">
            <v>0.96609023469691802</v>
          </cell>
        </row>
        <row r="43">
          <cell r="A43">
            <v>20083</v>
          </cell>
          <cell r="B43">
            <v>1.00223680674809</v>
          </cell>
          <cell r="C43">
            <v>0.97570065316799903</v>
          </cell>
          <cell r="D43">
            <v>1.06150569212906</v>
          </cell>
          <cell r="E43">
            <v>1.0902214356248601</v>
          </cell>
          <cell r="F43">
            <v>1.03998069397953</v>
          </cell>
          <cell r="G43">
            <v>1.0487375715254701</v>
          </cell>
          <cell r="H43">
            <v>1.1653612966099001</v>
          </cell>
          <cell r="I43">
            <v>1.0274748073954501</v>
          </cell>
          <cell r="J43">
            <v>1.07752401270871</v>
          </cell>
          <cell r="K43">
            <v>1.00079171948193</v>
          </cell>
          <cell r="L43">
            <v>1.0518015027412799</v>
          </cell>
          <cell r="M43">
            <v>1.01944267929028</v>
          </cell>
          <cell r="N43">
            <v>1.0182539287148</v>
          </cell>
          <cell r="O43" t="str">
            <v>n.a.</v>
          </cell>
          <cell r="P43">
            <v>1.0374364901005799</v>
          </cell>
          <cell r="Q43">
            <v>1.0381153930917999</v>
          </cell>
          <cell r="R43">
            <v>1.0673544745864301</v>
          </cell>
          <cell r="S43">
            <v>1.00413660165444</v>
          </cell>
        </row>
        <row r="44">
          <cell r="A44">
            <v>20084</v>
          </cell>
          <cell r="B44">
            <v>1.0548077041491499</v>
          </cell>
          <cell r="C44">
            <v>0.960857681242693</v>
          </cell>
          <cell r="D44">
            <v>0.99493906206459404</v>
          </cell>
          <cell r="E44">
            <v>1.04495531163399</v>
          </cell>
          <cell r="F44">
            <v>1.0481834135980299</v>
          </cell>
          <cell r="G44">
            <v>0.83863798692149605</v>
          </cell>
          <cell r="H44">
            <v>1.0177920370390801</v>
          </cell>
          <cell r="I44">
            <v>1.03120848428999</v>
          </cell>
          <cell r="J44">
            <v>0.94612757986339102</v>
          </cell>
          <cell r="K44">
            <v>1.0657261113682901</v>
          </cell>
          <cell r="L44">
            <v>1.0012813111511301</v>
          </cell>
          <cell r="M44">
            <v>1.0327304455856301</v>
          </cell>
          <cell r="N44">
            <v>1.0321439353186601</v>
          </cell>
          <cell r="O44" t="str">
            <v>n.a.</v>
          </cell>
          <cell r="P44">
            <v>1.0368442269504401</v>
          </cell>
          <cell r="Q44">
            <v>0.99673402710150805</v>
          </cell>
          <cell r="R44">
            <v>1.03509753307867</v>
          </cell>
          <cell r="S44">
            <v>1.04970379275604</v>
          </cell>
        </row>
        <row r="45">
          <cell r="A45">
            <v>20091</v>
          </cell>
          <cell r="B45">
            <v>0.97622105422706795</v>
          </cell>
          <cell r="C45">
            <v>1.02664867750128</v>
          </cell>
          <cell r="D45">
            <v>1.0649005994844101</v>
          </cell>
          <cell r="E45">
            <v>0.89727716046283001</v>
          </cell>
          <cell r="F45">
            <v>0.91267835274214804</v>
          </cell>
          <cell r="G45">
            <v>1.1052857006332699</v>
          </cell>
          <cell r="H45">
            <v>0.866852611974821</v>
          </cell>
          <cell r="I45">
            <v>1.01005489824435</v>
          </cell>
          <cell r="J45">
            <v>1.05276771025792</v>
          </cell>
          <cell r="K45">
            <v>0.93674985908141795</v>
          </cell>
          <cell r="L45">
            <v>0.95916223922309796</v>
          </cell>
          <cell r="M45">
            <v>0.93025793529691503</v>
          </cell>
          <cell r="N45">
            <v>0.962800515967145</v>
          </cell>
          <cell r="O45" t="str">
            <v>n.a.</v>
          </cell>
          <cell r="P45">
            <v>0.93174615677205197</v>
          </cell>
          <cell r="Q45">
            <v>1.0182216110319899</v>
          </cell>
          <cell r="R45">
            <v>0.93285257838472901</v>
          </cell>
          <cell r="S45">
            <v>0.97486436586505698</v>
          </cell>
        </row>
        <row r="46">
          <cell r="A46">
            <v>20092</v>
          </cell>
          <cell r="B46">
            <v>0.97470759182044997</v>
          </cell>
          <cell r="C46">
            <v>1.0392059774165601</v>
          </cell>
          <cell r="D46">
            <v>0.86450419037338799</v>
          </cell>
          <cell r="E46">
            <v>0.97087034336252098</v>
          </cell>
          <cell r="F46">
            <v>1.0013891447444201</v>
          </cell>
          <cell r="G46">
            <v>1.0041590798207201</v>
          </cell>
          <cell r="H46">
            <v>0.93985561301637299</v>
          </cell>
          <cell r="I46">
            <v>0.92972827667297298</v>
          </cell>
          <cell r="J46">
            <v>0.91721237974687297</v>
          </cell>
          <cell r="K46">
            <v>0.993856405516365</v>
          </cell>
          <cell r="L46">
            <v>0.98533715163615099</v>
          </cell>
          <cell r="M46">
            <v>1.0161333719919801</v>
          </cell>
          <cell r="N46">
            <v>0.98538952307870498</v>
          </cell>
          <cell r="O46" t="str">
            <v>n.a.</v>
          </cell>
          <cell r="P46">
            <v>0.99186800780721096</v>
          </cell>
          <cell r="Q46">
            <v>0.94675095628497496</v>
          </cell>
          <cell r="R46">
            <v>0.96973926928294396</v>
          </cell>
          <cell r="S46">
            <v>0.972416670995643</v>
          </cell>
        </row>
        <row r="47">
          <cell r="A47">
            <v>20093</v>
          </cell>
          <cell r="B47">
            <v>0.98792845610827695</v>
          </cell>
          <cell r="C47">
            <v>0.97545051938315797</v>
          </cell>
          <cell r="D47">
            <v>1.0915381259613199</v>
          </cell>
          <cell r="E47">
            <v>1.1025621122545199</v>
          </cell>
          <cell r="F47">
            <v>1.0427205079288899</v>
          </cell>
          <cell r="G47">
            <v>1.06140697755264</v>
          </cell>
          <cell r="H47">
            <v>1.1800110949768701</v>
          </cell>
          <cell r="I47">
            <v>1.03148584469937</v>
          </cell>
          <cell r="J47">
            <v>1.0840066833650901</v>
          </cell>
          <cell r="K47">
            <v>1.0062570984841801</v>
          </cell>
          <cell r="L47">
            <v>1.05349929591276</v>
          </cell>
          <cell r="M47">
            <v>1.0229155086877899</v>
          </cell>
          <cell r="N47">
            <v>1.0216061816232</v>
          </cell>
          <cell r="O47" t="str">
            <v>n.a.</v>
          </cell>
          <cell r="P47">
            <v>1.04280986948793</v>
          </cell>
          <cell r="Q47">
            <v>1.0374259296017401</v>
          </cell>
          <cell r="R47">
            <v>1.07161020593125</v>
          </cell>
          <cell r="S47">
            <v>1.00426843474937</v>
          </cell>
        </row>
        <row r="48">
          <cell r="A48">
            <v>20094</v>
          </cell>
          <cell r="B48">
            <v>1.06715813313993</v>
          </cell>
          <cell r="C48">
            <v>0.95846611375482504</v>
          </cell>
          <cell r="D48">
            <v>0.97372175366487701</v>
          </cell>
          <cell r="E48">
            <v>1.0347586030776501</v>
          </cell>
          <cell r="F48">
            <v>1.0427894126881601</v>
          </cell>
          <cell r="G48">
            <v>0.82777902574621598</v>
          </cell>
          <cell r="H48">
            <v>1.0176952089272</v>
          </cell>
          <cell r="I48">
            <v>1.02387202285804</v>
          </cell>
          <cell r="J48">
            <v>0.95250912299555202</v>
          </cell>
          <cell r="K48">
            <v>1.0643917372839</v>
          </cell>
          <cell r="L48">
            <v>0.99989752614178495</v>
          </cell>
          <cell r="M48">
            <v>1.0298923052715201</v>
          </cell>
          <cell r="N48">
            <v>1.0310505269708199</v>
          </cell>
          <cell r="O48" t="str">
            <v>n.a.</v>
          </cell>
          <cell r="P48">
            <v>1.03314576924908</v>
          </cell>
          <cell r="Q48">
            <v>0.99813320904189495</v>
          </cell>
          <cell r="R48">
            <v>1.03780950887043</v>
          </cell>
          <cell r="S48">
            <v>1.05197631941925</v>
          </cell>
        </row>
        <row r="49">
          <cell r="A49">
            <v>20101</v>
          </cell>
          <cell r="B49">
            <v>0.96246253843526797</v>
          </cell>
          <cell r="C49">
            <v>1.02231786206413</v>
          </cell>
          <cell r="D49">
            <v>1.0732790362339899</v>
          </cell>
          <cell r="E49">
            <v>0.89759695063682299</v>
          </cell>
          <cell r="F49">
            <v>0.93099299843461403</v>
          </cell>
          <cell r="G49">
            <v>1.10184448325225</v>
          </cell>
          <cell r="H49">
            <v>0.86249323668841604</v>
          </cell>
          <cell r="I49">
            <v>1.0185421686213401</v>
          </cell>
          <cell r="J49">
            <v>1.0458006805151701</v>
          </cell>
          <cell r="K49">
            <v>0.93563709843992005</v>
          </cell>
          <cell r="L49">
            <v>0.96537481937845704</v>
          </cell>
          <cell r="M49">
            <v>0.93146187257952595</v>
          </cell>
          <cell r="N49">
            <v>0.96054957913732397</v>
          </cell>
          <cell r="O49" t="str">
            <v>n.a.</v>
          </cell>
          <cell r="P49">
            <v>0.93127434514750995</v>
          </cell>
          <cell r="Q49">
            <v>1.0184056540359401</v>
          </cell>
          <cell r="R49">
            <v>0.934474402794227</v>
          </cell>
          <cell r="S49">
            <v>0.96549337813597502</v>
          </cell>
        </row>
        <row r="50">
          <cell r="A50">
            <v>20102</v>
          </cell>
          <cell r="B50">
            <v>0.98980039603163905</v>
          </cell>
          <cell r="C50">
            <v>1.0461799173277799</v>
          </cell>
          <cell r="D50">
            <v>0.84788701531130295</v>
          </cell>
          <cell r="E50">
            <v>0.97246580304563301</v>
          </cell>
          <cell r="F50">
            <v>0.98407211844153797</v>
          </cell>
          <cell r="G50">
            <v>1.0051506818713001</v>
          </cell>
          <cell r="H50">
            <v>0.931473463389073</v>
          </cell>
          <cell r="I50">
            <v>0.92406683451840199</v>
          </cell>
          <cell r="J50">
            <v>0.91173461855115301</v>
          </cell>
          <cell r="K50">
            <v>0.99106107158556001</v>
          </cell>
          <cell r="L50">
            <v>0.98123310460657098</v>
          </cell>
          <cell r="M50">
            <v>1.0144674033587</v>
          </cell>
          <cell r="N50">
            <v>0.98587862138461702</v>
          </cell>
          <cell r="O50" t="str">
            <v>n.a.</v>
          </cell>
          <cell r="P50">
            <v>0.99244847246602197</v>
          </cell>
          <cell r="Q50">
            <v>0.94513077860025496</v>
          </cell>
          <cell r="R50">
            <v>0.96171136086101705</v>
          </cell>
          <cell r="S50">
            <v>0.97928757084737905</v>
          </cell>
        </row>
        <row r="51">
          <cell r="A51">
            <v>20103</v>
          </cell>
          <cell r="B51">
            <v>0.97721816606506395</v>
          </cell>
          <cell r="C51">
            <v>0.97567681886548097</v>
          </cell>
          <cell r="D51">
            <v>1.1223359813698</v>
          </cell>
          <cell r="E51">
            <v>1.10583066997452</v>
          </cell>
          <cell r="F51">
            <v>1.0443541163983301</v>
          </cell>
          <cell r="G51">
            <v>1.0744025358956999</v>
          </cell>
          <cell r="H51">
            <v>1.1928467791842901</v>
          </cell>
          <cell r="I51">
            <v>1.03677364531202</v>
          </cell>
          <cell r="J51">
            <v>1.09070710924359</v>
          </cell>
          <cell r="K51">
            <v>1.0126506928300101</v>
          </cell>
          <cell r="L51">
            <v>1.0516034131560199</v>
          </cell>
          <cell r="M51">
            <v>1.02577489429276</v>
          </cell>
          <cell r="N51">
            <v>1.0244768781425799</v>
          </cell>
          <cell r="O51" t="str">
            <v>n.a.</v>
          </cell>
          <cell r="P51">
            <v>1.0448107947049701</v>
          </cell>
          <cell r="Q51">
            <v>1.03824489839596</v>
          </cell>
          <cell r="R51">
            <v>1.0749888104699601</v>
          </cell>
          <cell r="S51">
            <v>1.0048609540784199</v>
          </cell>
        </row>
        <row r="52">
          <cell r="A52">
            <v>20104</v>
          </cell>
          <cell r="B52">
            <v>1.0729690528782101</v>
          </cell>
          <cell r="C52">
            <v>0.954471033919715</v>
          </cell>
          <cell r="D52">
            <v>0.95008375747235296</v>
          </cell>
          <cell r="E52">
            <v>1.0300141689817499</v>
          </cell>
          <cell r="F52">
            <v>1.0383390000085599</v>
          </cell>
          <cell r="G52">
            <v>0.81657946535218495</v>
          </cell>
          <cell r="H52">
            <v>1.01528745073008</v>
          </cell>
          <cell r="I52">
            <v>1.01751877926606</v>
          </cell>
          <cell r="J52">
            <v>0.95706027803940896</v>
          </cell>
          <cell r="K52">
            <v>1.0605291025724299</v>
          </cell>
          <cell r="L52">
            <v>1.00002667180403</v>
          </cell>
          <cell r="M52">
            <v>1.0271161864683001</v>
          </cell>
          <cell r="N52">
            <v>1.0288218846077799</v>
          </cell>
          <cell r="O52" t="str">
            <v>n.a.</v>
          </cell>
          <cell r="P52">
            <v>1.0300190934057201</v>
          </cell>
          <cell r="Q52">
            <v>0.99841256994058702</v>
          </cell>
          <cell r="R52">
            <v>1.0392129946298201</v>
          </cell>
          <cell r="S52">
            <v>1.0529977939703301</v>
          </cell>
        </row>
        <row r="53">
          <cell r="A53">
            <v>20111</v>
          </cell>
          <cell r="B53">
            <v>0.95519197524336596</v>
          </cell>
          <cell r="C53">
            <v>1.0200528497525301</v>
          </cell>
          <cell r="D53">
            <v>1.0835940758807101</v>
          </cell>
          <cell r="E53">
            <v>0.89827597298933803</v>
          </cell>
          <cell r="F53">
            <v>0.89966433915388699</v>
          </cell>
          <cell r="G53">
            <v>1.0990427949072701</v>
          </cell>
          <cell r="H53">
            <v>0.86104856539320196</v>
          </cell>
          <cell r="I53">
            <v>1.0220450782739801</v>
          </cell>
          <cell r="J53">
            <v>1.0396641124000501</v>
          </cell>
          <cell r="K53">
            <v>0.93580689925858196</v>
          </cell>
          <cell r="L53">
            <v>0.96906023045112699</v>
          </cell>
          <cell r="M53">
            <v>0.93378117064849597</v>
          </cell>
          <cell r="N53">
            <v>0.95976841548245695</v>
          </cell>
          <cell r="O53" t="str">
            <v>n.a.</v>
          </cell>
          <cell r="P53">
            <v>0.93256242650435195</v>
          </cell>
          <cell r="Q53">
            <v>1.0188723046825401</v>
          </cell>
          <cell r="R53">
            <v>0.937983772634157</v>
          </cell>
          <cell r="S53">
            <v>0.95946949281775096</v>
          </cell>
        </row>
        <row r="54">
          <cell r="A54">
            <v>20112</v>
          </cell>
          <cell r="B54">
            <v>0.99878726859317402</v>
          </cell>
          <cell r="C54">
            <v>1.0522828447050101</v>
          </cell>
          <cell r="D54">
            <v>0.83092214366754102</v>
          </cell>
          <cell r="E54">
            <v>0.97524551023708295</v>
          </cell>
          <cell r="F54">
            <v>1.02101184092439</v>
          </cell>
          <cell r="G54">
            <v>1.00975282262758</v>
          </cell>
          <cell r="H54">
            <v>0.92406873280124402</v>
          </cell>
          <cell r="I54">
            <v>0.92332341206830804</v>
          </cell>
          <cell r="J54">
            <v>0.90731384226147205</v>
          </cell>
          <cell r="K54">
            <v>0.98919015384986797</v>
          </cell>
          <cell r="L54">
            <v>0.98096835138541505</v>
          </cell>
          <cell r="M54">
            <v>1.0122890084573799</v>
          </cell>
          <cell r="N54">
            <v>0.98720967730752096</v>
          </cell>
          <cell r="O54" t="str">
            <v>n.a.</v>
          </cell>
          <cell r="P54">
            <v>0.99380802424386006</v>
          </cell>
          <cell r="Q54">
            <v>0.94368087864161898</v>
          </cell>
          <cell r="R54">
            <v>0.95529228965087098</v>
          </cell>
          <cell r="S54">
            <v>0.98143774297943998</v>
          </cell>
        </row>
        <row r="55">
          <cell r="A55">
            <v>20113</v>
          </cell>
          <cell r="B55">
            <v>0.97259298182463705</v>
          </cell>
          <cell r="C55">
            <v>0.97505906657712704</v>
          </cell>
          <cell r="D55">
            <v>1.15111700881335</v>
          </cell>
          <cell r="E55">
            <v>1.1052300438073499</v>
          </cell>
          <cell r="F55">
            <v>1.0454882151131599</v>
          </cell>
          <cell r="G55">
            <v>1.0803314346427799</v>
          </cell>
          <cell r="H55">
            <v>1.20450476979912</v>
          </cell>
          <cell r="I55">
            <v>1.03991602119675</v>
          </cell>
          <cell r="J55">
            <v>1.0979747412507701</v>
          </cell>
          <cell r="K55">
            <v>1.01810390845652</v>
          </cell>
          <cell r="L55">
            <v>1.04896917730567</v>
          </cell>
          <cell r="M55">
            <v>1.02716937457883</v>
          </cell>
          <cell r="N55">
            <v>1.0255510594050801</v>
          </cell>
          <cell r="O55" t="str">
            <v>n.a.</v>
          </cell>
          <cell r="P55">
            <v>1.0441836680118399</v>
          </cell>
          <cell r="Q55">
            <v>1.03939682901355</v>
          </cell>
          <cell r="R55">
            <v>1.07651808496662</v>
          </cell>
          <cell r="S55">
            <v>1.0082772184100199</v>
          </cell>
        </row>
        <row r="56">
          <cell r="A56">
            <v>20114</v>
          </cell>
          <cell r="B56">
            <v>1.0726296288842301</v>
          </cell>
          <cell r="C56">
            <v>0.95144264919766297</v>
          </cell>
          <cell r="D56">
            <v>0.92572304671823302</v>
          </cell>
          <cell r="E56">
            <v>0.996657861012897</v>
          </cell>
          <cell r="F56">
            <v>1.0335039678759901</v>
          </cell>
          <cell r="G56">
            <v>0.810106851848721</v>
          </cell>
          <cell r="H56">
            <v>1.0107679421004601</v>
          </cell>
          <cell r="I56">
            <v>1.0126464734805201</v>
          </cell>
          <cell r="J56">
            <v>0.95853056089247002</v>
          </cell>
          <cell r="K56">
            <v>1.0561516502244299</v>
          </cell>
          <cell r="L56">
            <v>0.99907161713701698</v>
          </cell>
          <cell r="M56">
            <v>1.02652774624277</v>
          </cell>
          <cell r="N56">
            <v>1.0261656759070801</v>
          </cell>
          <cell r="O56" t="str">
            <v>n.a.</v>
          </cell>
          <cell r="P56">
            <v>1.0271821909318299</v>
          </cell>
          <cell r="Q56">
            <v>0.99752840325636105</v>
          </cell>
          <cell r="R56">
            <v>0.99963431567268202</v>
          </cell>
          <cell r="S56">
            <v>1.0515099495303499</v>
          </cell>
        </row>
        <row r="57">
          <cell r="A57">
            <v>20121</v>
          </cell>
          <cell r="B57">
            <v>0.95549388419379799</v>
          </cell>
          <cell r="C57">
            <v>1.01876596856714</v>
          </cell>
          <cell r="D57">
            <v>1.0992105599508899</v>
          </cell>
          <cell r="E57">
            <v>0.91835532015462495</v>
          </cell>
          <cell r="F57">
            <v>0.92243121737729405</v>
          </cell>
          <cell r="G57">
            <v>1.0936711685123901</v>
          </cell>
          <cell r="H57">
            <v>0.86097375711318103</v>
          </cell>
          <cell r="I57">
            <v>1.0236208586793301</v>
          </cell>
          <cell r="J57">
            <v>1.0354213804866801</v>
          </cell>
          <cell r="K57">
            <v>0.93682058313689498</v>
          </cell>
          <cell r="L57">
            <v>0.97112731086513604</v>
          </cell>
          <cell r="M57">
            <v>0.93468921855904097</v>
          </cell>
          <cell r="N57">
            <v>0.96083902841316104</v>
          </cell>
          <cell r="O57" t="str">
            <v>n.a.</v>
          </cell>
          <cell r="P57">
            <v>0.93508811978720696</v>
          </cell>
          <cell r="Q57">
            <v>1.0200781059548301</v>
          </cell>
          <cell r="R57">
            <v>0.964684818937116</v>
          </cell>
          <cell r="S57">
            <v>0.95880453633373897</v>
          </cell>
        </row>
        <row r="58">
          <cell r="A58">
            <v>20122</v>
          </cell>
          <cell r="B58">
            <v>0.99980354636087299</v>
          </cell>
          <cell r="C58">
            <v>1.05633182559755</v>
          </cell>
          <cell r="D58">
            <v>0.81298638242173105</v>
          </cell>
          <cell r="E58">
            <v>0.97992877787545596</v>
          </cell>
          <cell r="F58">
            <v>0.99916366641074705</v>
          </cell>
          <cell r="G58">
            <v>1.0187999826257199</v>
          </cell>
          <cell r="H58">
            <v>0.91834899449623297</v>
          </cell>
          <cell r="I58">
            <v>0.92376514618684402</v>
          </cell>
          <cell r="J58">
            <v>0.90324811584457898</v>
          </cell>
          <cell r="K58">
            <v>0.98734710294080297</v>
          </cell>
          <cell r="L58">
            <v>0.98275570627087905</v>
          </cell>
          <cell r="M58">
            <v>1.01083742514485</v>
          </cell>
          <cell r="N58">
            <v>0.98808511560774703</v>
          </cell>
          <cell r="O58" t="str">
            <v>n.a.</v>
          </cell>
          <cell r="P58">
            <v>0.99566682927670602</v>
          </cell>
          <cell r="Q58">
            <v>0.94275261554706802</v>
          </cell>
          <cell r="R58">
            <v>0.95027462157449405</v>
          </cell>
          <cell r="S58">
            <v>0.97979310778878903</v>
          </cell>
        </row>
        <row r="59">
          <cell r="A59">
            <v>20123</v>
          </cell>
          <cell r="B59">
            <v>0.97303669306478802</v>
          </cell>
          <cell r="C59">
            <v>0.97499471980335695</v>
          </cell>
          <cell r="D59">
            <v>1.1735980714679399</v>
          </cell>
          <cell r="E59">
            <v>1.06769602219757</v>
          </cell>
          <cell r="F59">
            <v>1.0457148670399199</v>
          </cell>
          <cell r="G59">
            <v>1.0800188660044701</v>
          </cell>
          <cell r="H59">
            <v>1.2159491336191399</v>
          </cell>
          <cell r="I59">
            <v>1.04170544610821</v>
          </cell>
          <cell r="J59">
            <v>1.10593550374091</v>
          </cell>
          <cell r="K59">
            <v>1.0233602199116101</v>
          </cell>
          <cell r="L59">
            <v>1.0478577851220301</v>
          </cell>
          <cell r="M59">
            <v>1.0283201219928699</v>
          </cell>
          <cell r="N59">
            <v>1.02583911152093</v>
          </cell>
          <cell r="O59" t="str">
            <v>n.a.</v>
          </cell>
          <cell r="P59">
            <v>1.0418593156875799</v>
          </cell>
          <cell r="Q59">
            <v>1.0396492573006599</v>
          </cell>
          <cell r="R59">
            <v>1.0358314800633399</v>
          </cell>
          <cell r="S59">
            <v>1.0101368620084099</v>
          </cell>
        </row>
        <row r="60">
          <cell r="A60">
            <v>20124</v>
          </cell>
          <cell r="B60">
            <v>1.0705892511731601</v>
          </cell>
          <cell r="C60">
            <v>0.948596138291252</v>
          </cell>
          <cell r="D60">
            <v>0.90434059933980804</v>
          </cell>
          <cell r="E60">
            <v>1.0260813102047399</v>
          </cell>
          <cell r="F60">
            <v>1.03092818364883</v>
          </cell>
          <cell r="G60">
            <v>0.80830733619276196</v>
          </cell>
          <cell r="H60">
            <v>1.0036085827213499</v>
          </cell>
          <cell r="I60">
            <v>1.0109490216730801</v>
          </cell>
          <cell r="J60">
            <v>0.95777703590664398</v>
          </cell>
          <cell r="K60">
            <v>1.0510873511713299</v>
          </cell>
          <cell r="L60">
            <v>0.99582894377245601</v>
          </cell>
          <cell r="M60">
            <v>1.02594951150623</v>
          </cell>
          <cell r="N60">
            <v>1.02372045135078</v>
          </cell>
          <cell r="O60" t="str">
            <v>n.a.</v>
          </cell>
          <cell r="P60">
            <v>1.025337741342</v>
          </cell>
          <cell r="Q60">
            <v>0.99732541784107698</v>
          </cell>
          <cell r="R60">
            <v>1.0384916985936401</v>
          </cell>
          <cell r="S60">
            <v>1.0513328544769101</v>
          </cell>
        </row>
        <row r="61">
          <cell r="A61">
            <v>20131</v>
          </cell>
          <cell r="B61">
            <v>0.95689903811162502</v>
          </cell>
          <cell r="C61">
            <v>1.01906850142306</v>
          </cell>
          <cell r="D61">
            <v>1.1190861864406101</v>
          </cell>
          <cell r="E61">
            <v>0.90170464248144899</v>
          </cell>
          <cell r="F61">
            <v>0.94284867439130804</v>
          </cell>
          <cell r="G61">
            <v>1.08590895746038</v>
          </cell>
          <cell r="H61">
            <v>0.86219203781569498</v>
          </cell>
          <cell r="I61">
            <v>1.02126357434506</v>
          </cell>
          <cell r="J61">
            <v>1.0313207722476001</v>
          </cell>
          <cell r="K61">
            <v>0.96390456799204405</v>
          </cell>
          <cell r="L61">
            <v>0.97367278903677201</v>
          </cell>
          <cell r="M61">
            <v>0.935044357696173</v>
          </cell>
          <cell r="N61">
            <v>0.96240756107944703</v>
          </cell>
          <cell r="O61" t="str">
            <v>n.a.</v>
          </cell>
          <cell r="P61">
            <v>0.93729469913829</v>
          </cell>
          <cell r="Q61">
            <v>1.02044069169466</v>
          </cell>
          <cell r="R61">
            <v>0.94714739644519397</v>
          </cell>
          <cell r="S61">
            <v>0.96034948165713097</v>
          </cell>
        </row>
        <row r="62">
          <cell r="A62">
            <v>20132</v>
          </cell>
          <cell r="B62">
            <v>0.99952297891414599</v>
          </cell>
          <cell r="C62">
            <v>1.05818636798094</v>
          </cell>
          <cell r="D62">
            <v>0.79304760876618996</v>
          </cell>
          <cell r="E62">
            <v>0.98493578675293203</v>
          </cell>
          <cell r="F62">
            <v>0.97979662967693104</v>
          </cell>
          <cell r="G62">
            <v>1.0304491533080999</v>
          </cell>
          <cell r="H62">
            <v>0.914659904301108</v>
          </cell>
          <cell r="I62">
            <v>0.92748079424864904</v>
          </cell>
          <cell r="J62">
            <v>0.902321159679072</v>
          </cell>
          <cell r="K62">
            <v>0.96029965816027796</v>
          </cell>
          <cell r="L62">
            <v>0.98401423288470602</v>
          </cell>
          <cell r="M62">
            <v>1.01090942435433</v>
          </cell>
          <cell r="N62">
            <v>0.98884374094596905</v>
          </cell>
          <cell r="O62" t="str">
            <v>n.a.</v>
          </cell>
          <cell r="P62">
            <v>0.997752123238694</v>
          </cell>
          <cell r="Q62">
            <v>0.94242464999862197</v>
          </cell>
          <cell r="R62">
            <v>0.94900941064779498</v>
          </cell>
          <cell r="S62">
            <v>0.97667427103426696</v>
          </cell>
        </row>
        <row r="63">
          <cell r="A63">
            <v>20133</v>
          </cell>
          <cell r="B63">
            <v>0.97289616710868299</v>
          </cell>
          <cell r="C63">
            <v>0.97494009041777696</v>
          </cell>
          <cell r="D63">
            <v>1.19278261868991</v>
          </cell>
          <cell r="E63">
            <v>1.09342626251717</v>
          </cell>
          <cell r="F63">
            <v>1.04495744389219</v>
          </cell>
          <cell r="G63">
            <v>1.0755527347941201</v>
          </cell>
          <cell r="H63">
            <v>1.2240508395645699</v>
          </cell>
          <cell r="I63">
            <v>1.04061604962482</v>
          </cell>
          <cell r="J63">
            <v>1.1111021744262299</v>
          </cell>
          <cell r="K63">
            <v>1.0263829713472301</v>
          </cell>
          <cell r="L63">
            <v>1.0458853199629301</v>
          </cell>
          <cell r="M63">
            <v>1.02749521040629</v>
          </cell>
          <cell r="N63">
            <v>1.02545450919729</v>
          </cell>
          <cell r="O63" t="str">
            <v>n.a.</v>
          </cell>
          <cell r="P63">
            <v>1.03888805213769</v>
          </cell>
          <cell r="Q63">
            <v>1.0402704457404299</v>
          </cell>
          <cell r="R63">
            <v>1.0739291935147199</v>
          </cell>
          <cell r="S63">
            <v>1.0116916826756099</v>
          </cell>
        </row>
        <row r="64">
          <cell r="A64">
            <v>20134</v>
          </cell>
          <cell r="B64">
            <v>1.07020954833582</v>
          </cell>
          <cell r="C64">
            <v>0.94687043209067601</v>
          </cell>
          <cell r="D64">
            <v>0.88601898129434897</v>
          </cell>
          <cell r="E64">
            <v>1.02546006351694</v>
          </cell>
          <cell r="F64">
            <v>1.0307588395237499</v>
          </cell>
          <cell r="G64">
            <v>0.80935112310456803</v>
          </cell>
          <cell r="H64">
            <v>0.99832887922206703</v>
          </cell>
          <cell r="I64">
            <v>1.01091632236131</v>
          </cell>
          <cell r="J64">
            <v>0.95656172841901699</v>
          </cell>
          <cell r="K64">
            <v>1.0482058881212699</v>
          </cell>
          <cell r="L64">
            <v>0.99669770983303296</v>
          </cell>
          <cell r="M64">
            <v>1.02691945065485</v>
          </cell>
          <cell r="N64">
            <v>1.0220276517793401</v>
          </cell>
          <cell r="O64" t="str">
            <v>n.a.</v>
          </cell>
          <cell r="P64">
            <v>1.02477229307169</v>
          </cell>
          <cell r="Q64">
            <v>0.99672914675896995</v>
          </cell>
          <cell r="R64">
            <v>1.03842712154395</v>
          </cell>
          <cell r="S64">
            <v>1.05097572224978</v>
          </cell>
        </row>
        <row r="65">
          <cell r="A65">
            <v>20141</v>
          </cell>
          <cell r="B65">
            <v>0.95830106632059298</v>
          </cell>
          <cell r="C65">
            <v>1.0200362201914599</v>
          </cell>
          <cell r="D65">
            <v>1.13665993982681</v>
          </cell>
          <cell r="E65">
            <v>0.90296931793189195</v>
          </cell>
          <cell r="F65">
            <v>0.90524934214324304</v>
          </cell>
          <cell r="G65">
            <v>1.07943711731207</v>
          </cell>
          <cell r="H65">
            <v>0.86281313556802497</v>
          </cell>
          <cell r="I65">
            <v>1.0196640507486601</v>
          </cell>
          <cell r="J65">
            <v>1.0285997867121699</v>
          </cell>
          <cell r="K65">
            <v>0.93947039501472496</v>
          </cell>
          <cell r="L65">
            <v>0.97309778935479496</v>
          </cell>
          <cell r="M65">
            <v>0.93439112277530301</v>
          </cell>
          <cell r="N65">
            <v>0.96408022927901305</v>
          </cell>
          <cell r="O65" t="str">
            <v>n.a.</v>
          </cell>
          <cell r="P65">
            <v>0.93872269773707895</v>
          </cell>
          <cell r="Q65">
            <v>1.0201262516685099</v>
          </cell>
          <cell r="R65">
            <v>0.94962377469401105</v>
          </cell>
          <cell r="S65">
            <v>0.96152005744852398</v>
          </cell>
        </row>
        <row r="66">
          <cell r="A66">
            <v>20142</v>
          </cell>
          <cell r="B66">
            <v>0.99829262369958605</v>
          </cell>
          <cell r="C66">
            <v>1.0583028492401301</v>
          </cell>
          <cell r="D66">
            <v>0.77805874643659501</v>
          </cell>
          <cell r="E66">
            <v>0.98918763495276296</v>
          </cell>
          <cell r="F66">
            <v>1.0210088114357101</v>
          </cell>
          <cell r="G66">
            <v>1.0387649525385001</v>
          </cell>
          <cell r="H66">
            <v>0.91216016699398095</v>
          </cell>
          <cell r="I66">
            <v>0.92995824470523702</v>
          </cell>
          <cell r="J66">
            <v>0.90227627845820702</v>
          </cell>
          <cell r="K66">
            <v>0.98582630229229795</v>
          </cell>
          <cell r="L66">
            <v>0.98367562482820203</v>
          </cell>
          <cell r="M66">
            <v>1.01179630382328</v>
          </cell>
          <cell r="N66">
            <v>0.98873548737574501</v>
          </cell>
          <cell r="O66" t="str">
            <v>n.a.</v>
          </cell>
          <cell r="P66">
            <v>0.99926363018825903</v>
          </cell>
          <cell r="Q66">
            <v>0.94274427768003899</v>
          </cell>
          <cell r="R66">
            <v>0.94868927495007305</v>
          </cell>
          <cell r="S66">
            <v>0.97585921241811202</v>
          </cell>
        </row>
        <row r="67">
          <cell r="A67">
            <v>20143</v>
          </cell>
          <cell r="B67">
            <v>0.97291721457466196</v>
          </cell>
          <cell r="C67">
            <v>0.97506860027110298</v>
          </cell>
          <cell r="D67">
            <v>1.20510353462367</v>
          </cell>
          <cell r="E67">
            <v>1.08825354468411</v>
          </cell>
          <cell r="F67">
            <v>1.0442943262789499</v>
          </cell>
          <cell r="G67">
            <v>1.0724996283011099</v>
          </cell>
          <cell r="H67">
            <v>1.2302374199207899</v>
          </cell>
          <cell r="I67">
            <v>1.0385947020781101</v>
          </cell>
          <cell r="J67">
            <v>1.11433134158116</v>
          </cell>
          <cell r="K67">
            <v>1.0280495136126799</v>
          </cell>
          <cell r="L67">
            <v>1.0471889561657901</v>
          </cell>
          <cell r="M67">
            <v>1.0263952959304401</v>
          </cell>
          <cell r="N67">
            <v>1.02537265258199</v>
          </cell>
          <cell r="O67" t="str">
            <v>n.a.</v>
          </cell>
          <cell r="P67">
            <v>1.03627312222986</v>
          </cell>
          <cell r="Q67">
            <v>1.0414459152212401</v>
          </cell>
          <cell r="R67">
            <v>1.0723602971612001</v>
          </cell>
          <cell r="S67">
            <v>1.0110481101864801</v>
          </cell>
        </row>
        <row r="68">
          <cell r="A68">
            <v>20144</v>
          </cell>
          <cell r="B68">
            <v>1.07037013836271</v>
          </cell>
          <cell r="C68">
            <v>0.94606238737469805</v>
          </cell>
          <cell r="D68">
            <v>0.874949747856263</v>
          </cell>
          <cell r="E68">
            <v>1.0261487379474701</v>
          </cell>
          <cell r="F68">
            <v>1.03161977257584</v>
          </cell>
          <cell r="G68">
            <v>0.81032512749813301</v>
          </cell>
          <cell r="H68">
            <v>0.99402823675694996</v>
          </cell>
          <cell r="I68">
            <v>1.0127740913151799</v>
          </cell>
          <cell r="J68">
            <v>0.95528118586746502</v>
          </cell>
          <cell r="K68">
            <v>1.0463206304253601</v>
          </cell>
          <cell r="L68">
            <v>0.99710758922700704</v>
          </cell>
          <cell r="M68">
            <v>1.0276189981737001</v>
          </cell>
          <cell r="N68">
            <v>1.0211573339947</v>
          </cell>
          <cell r="O68" t="str">
            <v>n.a.</v>
          </cell>
          <cell r="P68">
            <v>1.02540098877026</v>
          </cell>
          <cell r="Q68">
            <v>0.99516378547048401</v>
          </cell>
          <cell r="R68">
            <v>1.03854578462234</v>
          </cell>
          <cell r="S68">
            <v>1.0514616736526099</v>
          </cell>
        </row>
        <row r="69">
          <cell r="A69">
            <v>20151</v>
          </cell>
          <cell r="B69">
            <v>0.95881717808761802</v>
          </cell>
          <cell r="C69">
            <v>1.0208478662410601</v>
          </cell>
          <cell r="D69">
            <v>1.1463301916870301</v>
          </cell>
          <cell r="E69">
            <v>0.90349836795927696</v>
          </cell>
          <cell r="F69">
            <v>0.93385875210855496</v>
          </cell>
          <cell r="G69">
            <v>1.0753422146703</v>
          </cell>
          <cell r="H69">
            <v>0.86372491505529603</v>
          </cell>
          <cell r="I69">
            <v>1.01773477819484</v>
          </cell>
          <cell r="J69">
            <v>1.0273715441726501</v>
          </cell>
          <cell r="K69">
            <v>0.93987785521686396</v>
          </cell>
          <cell r="L69">
            <v>0.97131011417911595</v>
          </cell>
          <cell r="M69">
            <v>0.93406066286511402</v>
          </cell>
          <cell r="N69">
            <v>0.965087085147317</v>
          </cell>
          <cell r="O69" t="str">
            <v>n.a.</v>
          </cell>
          <cell r="P69">
            <v>0.93918193798094796</v>
          </cell>
          <cell r="Q69">
            <v>1.0200540572644501</v>
          </cell>
          <cell r="R69">
            <v>0.95039901084243905</v>
          </cell>
          <cell r="S69">
            <v>0.96178211797977098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0"/>
      <sheetData sheetId="2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1432.1519271180382</v>
          </cell>
          <cell r="C5">
            <v>5323.9052648683328</v>
          </cell>
          <cell r="D5">
            <v>925.87808895001035</v>
          </cell>
          <cell r="E5">
            <v>2548.6338304979781</v>
          </cell>
          <cell r="F5">
            <v>4172.8427822768699</v>
          </cell>
          <cell r="G5">
            <v>478.79419211108484</v>
          </cell>
          <cell r="H5">
            <v>1282.1889973407315</v>
          </cell>
          <cell r="I5">
            <v>8211.5200015620685</v>
          </cell>
          <cell r="J5">
            <v>1224.3688921095561</v>
          </cell>
          <cell r="K5">
            <v>3493.5174573297368</v>
          </cell>
          <cell r="L5">
            <v>799.91873539983374</v>
          </cell>
          <cell r="M5">
            <v>7133.0073389691115</v>
          </cell>
          <cell r="N5">
            <v>28861.07246237811</v>
          </cell>
          <cell r="O5" t="str">
            <v>n.a.</v>
          </cell>
          <cell r="P5">
            <v>22115.112860773937</v>
          </cell>
          <cell r="Q5">
            <v>4594.8779132839636</v>
          </cell>
          <cell r="R5">
            <v>2811.6226768369816</v>
          </cell>
          <cell r="S5">
            <v>9065.5054013251556</v>
          </cell>
        </row>
        <row r="6">
          <cell r="A6">
            <v>19992</v>
          </cell>
          <cell r="B6">
            <v>1365.6717595041623</v>
          </cell>
          <cell r="C6">
            <v>5646.3062548013795</v>
          </cell>
          <cell r="D6">
            <v>957.96721250816086</v>
          </cell>
          <cell r="E6">
            <v>2578.8321282175002</v>
          </cell>
          <cell r="F6">
            <v>4268.4521632508095</v>
          </cell>
          <cell r="G6">
            <v>529.36916129937333</v>
          </cell>
          <cell r="H6">
            <v>1261.5087446014188</v>
          </cell>
          <cell r="I6">
            <v>8457.4849994588239</v>
          </cell>
          <cell r="J6">
            <v>1334.7189738451052</v>
          </cell>
          <cell r="K6">
            <v>3547.4595357453386</v>
          </cell>
          <cell r="L6">
            <v>1061.0867654788913</v>
          </cell>
          <cell r="M6">
            <v>7029.4218771981441</v>
          </cell>
          <cell r="N6">
            <v>28591.393793831892</v>
          </cell>
          <cell r="O6" t="str">
            <v>n.a.</v>
          </cell>
          <cell r="P6">
            <v>21635.875694618477</v>
          </cell>
          <cell r="Q6">
            <v>4760.193703307692</v>
          </cell>
          <cell r="R6">
            <v>3200.3293025160597</v>
          </cell>
          <cell r="S6">
            <v>8726.4961129451749</v>
          </cell>
        </row>
        <row r="7">
          <cell r="A7">
            <v>19993</v>
          </cell>
          <cell r="B7">
            <v>1413.3217184756284</v>
          </cell>
          <cell r="C7">
            <v>6031.0937585451175</v>
          </cell>
          <cell r="D7">
            <v>1010.4424944795961</v>
          </cell>
          <cell r="E7">
            <v>2686.7002755767421</v>
          </cell>
          <cell r="F7">
            <v>4421.0986295170133</v>
          </cell>
          <cell r="G7">
            <v>532.84265688028631</v>
          </cell>
          <cell r="H7">
            <v>1385.0936417006162</v>
          </cell>
          <cell r="I7">
            <v>8891.1297542568227</v>
          </cell>
          <cell r="J7">
            <v>1380.8482848185729</v>
          </cell>
          <cell r="K7">
            <v>3535.8481566018195</v>
          </cell>
          <cell r="L7">
            <v>1009.5174846799985</v>
          </cell>
          <cell r="M7">
            <v>8049.2504179108564</v>
          </cell>
          <cell r="N7">
            <v>29473.31609748994</v>
          </cell>
          <cell r="O7" t="str">
            <v>n.a.</v>
          </cell>
          <cell r="P7">
            <v>23573.49476274343</v>
          </cell>
          <cell r="Q7">
            <v>4960.9745966313258</v>
          </cell>
          <cell r="R7">
            <v>3077.1129758008801</v>
          </cell>
          <cell r="S7">
            <v>8847.7472538732582</v>
          </cell>
        </row>
        <row r="8">
          <cell r="A8">
            <v>19994</v>
          </cell>
          <cell r="B8">
            <v>1417.2075949021712</v>
          </cell>
          <cell r="C8">
            <v>5866.5587217851744</v>
          </cell>
          <cell r="D8">
            <v>1125.2892040622326</v>
          </cell>
          <cell r="E8">
            <v>2405.4187657077787</v>
          </cell>
          <cell r="F8">
            <v>4133.9214249553061</v>
          </cell>
          <cell r="G8">
            <v>562.58598970925573</v>
          </cell>
          <cell r="H8">
            <v>1410.0776163572345</v>
          </cell>
          <cell r="I8">
            <v>8243.0472447222801</v>
          </cell>
          <cell r="J8">
            <v>1455.7028492267666</v>
          </cell>
          <cell r="K8">
            <v>3597.0538503231037</v>
          </cell>
          <cell r="L8">
            <v>1033.8720144412766</v>
          </cell>
          <cell r="M8">
            <v>7763.5263659218917</v>
          </cell>
          <cell r="N8">
            <v>29990.675646300053</v>
          </cell>
          <cell r="O8" t="str">
            <v>n.a.</v>
          </cell>
          <cell r="P8">
            <v>22739.415681864142</v>
          </cell>
          <cell r="Q8">
            <v>5147.9337867770155</v>
          </cell>
          <cell r="R8">
            <v>3299.4520448460794</v>
          </cell>
          <cell r="S8">
            <v>9244.5582318564102</v>
          </cell>
        </row>
        <row r="9">
          <cell r="A9">
            <v>20001</v>
          </cell>
          <cell r="B9">
            <v>1509.7494743360182</v>
          </cell>
          <cell r="C9">
            <v>6138.6252926976358</v>
          </cell>
          <cell r="D9">
            <v>1130.4863903101268</v>
          </cell>
          <cell r="E9">
            <v>2536.3060073888341</v>
          </cell>
          <cell r="F9">
            <v>3943.0846760426252</v>
          </cell>
          <cell r="G9">
            <v>584.70079760093847</v>
          </cell>
          <cell r="H9">
            <v>1372.3114981834294</v>
          </cell>
          <cell r="I9">
            <v>9123.3343459876887</v>
          </cell>
          <cell r="J9">
            <v>1549.0759471595075</v>
          </cell>
          <cell r="K9">
            <v>3716.001166476638</v>
          </cell>
          <cell r="L9">
            <v>882.82889722808773</v>
          </cell>
          <cell r="M9">
            <v>7688.4759804840642</v>
          </cell>
          <cell r="N9">
            <v>30000.4642069537</v>
          </cell>
          <cell r="O9" t="str">
            <v>n.a.</v>
          </cell>
          <cell r="P9">
            <v>22649.373731167812</v>
          </cell>
          <cell r="Q9">
            <v>5130.3937103962762</v>
          </cell>
          <cell r="R9">
            <v>2401.3857394055271</v>
          </cell>
          <cell r="S9">
            <v>9351.5626285589533</v>
          </cell>
        </row>
        <row r="10">
          <cell r="A10">
            <v>20002</v>
          </cell>
          <cell r="B10">
            <v>1609.4177754481868</v>
          </cell>
          <cell r="C10">
            <v>6104.7201429319575</v>
          </cell>
          <cell r="D10">
            <v>1244.3024886564756</v>
          </cell>
          <cell r="E10">
            <v>2587.018731928737</v>
          </cell>
          <cell r="F10">
            <v>4015.2925346831335</v>
          </cell>
          <cell r="G10">
            <v>708.75623700062465</v>
          </cell>
          <cell r="H10">
            <v>1448.3858445182741</v>
          </cell>
          <cell r="I10">
            <v>9405.4982094945008</v>
          </cell>
          <cell r="J10">
            <v>1675.7733877132257</v>
          </cell>
          <cell r="K10">
            <v>3784.0752583942349</v>
          </cell>
          <cell r="L10">
            <v>910.34979032466333</v>
          </cell>
          <cell r="M10">
            <v>7979.5997101984913</v>
          </cell>
          <cell r="N10">
            <v>31349.778137892255</v>
          </cell>
          <cell r="O10" t="str">
            <v>n.a.</v>
          </cell>
          <cell r="P10">
            <v>23438.350694637571</v>
          </cell>
          <cell r="Q10">
            <v>5595.3026716816539</v>
          </cell>
          <cell r="R10">
            <v>2774.5192814760276</v>
          </cell>
          <cell r="S10">
            <v>9668.463292466884</v>
          </cell>
        </row>
        <row r="11">
          <cell r="A11">
            <v>20003</v>
          </cell>
          <cell r="B11">
            <v>1692.7276709711282</v>
          </cell>
          <cell r="C11">
            <v>6292.2591995205094</v>
          </cell>
          <cell r="D11">
            <v>1353.6522250112057</v>
          </cell>
          <cell r="E11">
            <v>2683.6650919128974</v>
          </cell>
          <cell r="F11">
            <v>3920.3580820808806</v>
          </cell>
          <cell r="G11">
            <v>731.69123852738278</v>
          </cell>
          <cell r="H11">
            <v>1416.2115651710483</v>
          </cell>
          <cell r="I11">
            <v>9303.5329637310024</v>
          </cell>
          <cell r="J11">
            <v>1686.8463535763324</v>
          </cell>
          <cell r="K11">
            <v>4061.0538805656056</v>
          </cell>
          <cell r="L11">
            <v>1015.8476310358647</v>
          </cell>
          <cell r="M11">
            <v>8047.0111378049942</v>
          </cell>
          <cell r="N11">
            <v>31898.437309341462</v>
          </cell>
          <cell r="O11" t="str">
            <v>n.a.</v>
          </cell>
          <cell r="P11">
            <v>23723.275362590542</v>
          </cell>
          <cell r="Q11">
            <v>5565.384115928654</v>
          </cell>
          <cell r="R11">
            <v>2841.8109672586565</v>
          </cell>
          <cell r="S11">
            <v>9914.418827957179</v>
          </cell>
        </row>
        <row r="12">
          <cell r="A12">
            <v>20004</v>
          </cell>
          <cell r="B12">
            <v>1681.760079244666</v>
          </cell>
          <cell r="C12">
            <v>6272.3073648498976</v>
          </cell>
          <cell r="D12">
            <v>1370.2158960221907</v>
          </cell>
          <cell r="E12">
            <v>2543.7981687695315</v>
          </cell>
          <cell r="F12">
            <v>3968.8717071933606</v>
          </cell>
          <cell r="G12">
            <v>763.57472687105371</v>
          </cell>
          <cell r="H12">
            <v>1469.120092127248</v>
          </cell>
          <cell r="I12">
            <v>9030.0424807868021</v>
          </cell>
          <cell r="J12">
            <v>1749.5593115509348</v>
          </cell>
          <cell r="K12">
            <v>4219.290694563525</v>
          </cell>
          <cell r="L12">
            <v>650.72268141138454</v>
          </cell>
          <cell r="M12">
            <v>7990.9561715124491</v>
          </cell>
          <cell r="N12">
            <v>31569.175345812597</v>
          </cell>
          <cell r="O12" t="str">
            <v>n.a.</v>
          </cell>
          <cell r="P12">
            <v>23673.790211604093</v>
          </cell>
          <cell r="Q12">
            <v>5760.5365019934152</v>
          </cell>
          <cell r="R12">
            <v>2578.0070118597891</v>
          </cell>
          <cell r="S12">
            <v>9478.8282510169902</v>
          </cell>
        </row>
        <row r="13">
          <cell r="A13">
            <v>20011</v>
          </cell>
          <cell r="B13">
            <v>1577.0683941185516</v>
          </cell>
          <cell r="C13">
            <v>6326.0704084641475</v>
          </cell>
          <cell r="D13">
            <v>1375.8109645978323</v>
          </cell>
          <cell r="E13">
            <v>2481.4023277117485</v>
          </cell>
          <cell r="F13">
            <v>3899.7803226299925</v>
          </cell>
          <cell r="G13">
            <v>785.24323103751374</v>
          </cell>
          <cell r="H13">
            <v>1435.0450904684501</v>
          </cell>
          <cell r="I13">
            <v>8727.8145556571963</v>
          </cell>
          <cell r="J13">
            <v>1642.630177966354</v>
          </cell>
          <cell r="K13">
            <v>4144.1535561723731</v>
          </cell>
          <cell r="L13">
            <v>866.14058304737409</v>
          </cell>
          <cell r="M13">
            <v>7721.6523074237039</v>
          </cell>
          <cell r="N13">
            <v>30655.70343825248</v>
          </cell>
          <cell r="O13" t="str">
            <v>n.a.</v>
          </cell>
          <cell r="P13">
            <v>22743.474689873288</v>
          </cell>
          <cell r="Q13">
            <v>5711.2377919796991</v>
          </cell>
          <cell r="R13">
            <v>2480.8965343009559</v>
          </cell>
          <cell r="S13">
            <v>9290.8381041067532</v>
          </cell>
        </row>
        <row r="14">
          <cell r="A14">
            <v>20012</v>
          </cell>
          <cell r="B14">
            <v>1617.148936260334</v>
          </cell>
          <cell r="C14">
            <v>6230.7883618477981</v>
          </cell>
          <cell r="D14">
            <v>1370.7724863226226</v>
          </cell>
          <cell r="E14">
            <v>2540.2335220692712</v>
          </cell>
          <cell r="F14">
            <v>3781.919263410995</v>
          </cell>
          <cell r="G14">
            <v>818.97894246584519</v>
          </cell>
          <cell r="H14">
            <v>1359.2146345863157</v>
          </cell>
          <cell r="I14">
            <v>8296.3564252251745</v>
          </cell>
          <cell r="J14">
            <v>1536.46776660359</v>
          </cell>
          <cell r="K14">
            <v>4205.2849319340376</v>
          </cell>
          <cell r="L14">
            <v>710.53097573503317</v>
          </cell>
          <cell r="M14">
            <v>7556.8804786302881</v>
          </cell>
          <cell r="N14">
            <v>30417.85580458336</v>
          </cell>
          <cell r="O14" t="str">
            <v>n.a.</v>
          </cell>
          <cell r="P14">
            <v>22627.469231191604</v>
          </cell>
          <cell r="Q14">
            <v>5316.2909710649674</v>
          </cell>
          <cell r="R14">
            <v>2487.2892695829419</v>
          </cell>
          <cell r="S14">
            <v>9281.0213969324686</v>
          </cell>
        </row>
        <row r="15">
          <cell r="A15">
            <v>20013</v>
          </cell>
          <cell r="B15">
            <v>1419.5366553580905</v>
          </cell>
          <cell r="C15">
            <v>6107.5485340505047</v>
          </cell>
          <cell r="D15">
            <v>1354.9171346643197</v>
          </cell>
          <cell r="E15">
            <v>2429.8437124666029</v>
          </cell>
          <cell r="F15">
            <v>3681.6402932002129</v>
          </cell>
          <cell r="G15">
            <v>810.85663243972772</v>
          </cell>
          <cell r="H15">
            <v>1307.725854004954</v>
          </cell>
          <cell r="I15">
            <v>7909.7309571308197</v>
          </cell>
          <cell r="J15">
            <v>1588.9650372057963</v>
          </cell>
          <cell r="K15">
            <v>4213.5555972667335</v>
          </cell>
          <cell r="L15">
            <v>708.4733371418622</v>
          </cell>
          <cell r="M15">
            <v>7505.4641919383739</v>
          </cell>
          <cell r="N15">
            <v>29456.579657164137</v>
          </cell>
          <cell r="O15" t="str">
            <v>n.a.</v>
          </cell>
          <cell r="P15">
            <v>22039.541116649976</v>
          </cell>
          <cell r="Q15">
            <v>5148.6201282339962</v>
          </cell>
          <cell r="R15">
            <v>2681.3181914819352</v>
          </cell>
          <cell r="S15">
            <v>8874.8360114927527</v>
          </cell>
        </row>
        <row r="16">
          <cell r="A16">
            <v>20014</v>
          </cell>
          <cell r="B16">
            <v>1144.5560142630243</v>
          </cell>
          <cell r="C16">
            <v>6014.3326956375513</v>
          </cell>
          <cell r="D16">
            <v>1271.395414415226</v>
          </cell>
          <cell r="E16">
            <v>2292.8014377523768</v>
          </cell>
          <cell r="F16">
            <v>3288.063120758799</v>
          </cell>
          <cell r="G16">
            <v>724.2201940569131</v>
          </cell>
          <cell r="H16">
            <v>1128.8404209402811</v>
          </cell>
          <cell r="I16">
            <v>6130.2590619868124</v>
          </cell>
          <cell r="J16">
            <v>1548.8960182242606</v>
          </cell>
          <cell r="K16">
            <v>4141.2169146268552</v>
          </cell>
          <cell r="L16">
            <v>671.9991040757302</v>
          </cell>
          <cell r="M16">
            <v>7315.8550220076331</v>
          </cell>
          <cell r="N16">
            <v>28075.177100000012</v>
          </cell>
          <cell r="O16" t="str">
            <v>n.a.</v>
          </cell>
          <cell r="P16">
            <v>20922.248962285117</v>
          </cell>
          <cell r="Q16">
            <v>4813.5641087213389</v>
          </cell>
          <cell r="R16">
            <v>2491.5900046341653</v>
          </cell>
          <cell r="S16">
            <v>7957.6704874680272</v>
          </cell>
        </row>
        <row r="17">
          <cell r="A17">
            <v>20021</v>
          </cell>
          <cell r="B17">
            <v>1526.158089483522</v>
          </cell>
          <cell r="C17">
            <v>6016.5369627574692</v>
          </cell>
          <cell r="D17">
            <v>1414.6033440876013</v>
          </cell>
          <cell r="E17">
            <v>2482.8824548948814</v>
          </cell>
          <cell r="F17">
            <v>3648.6827286797115</v>
          </cell>
          <cell r="G17">
            <v>800.01233446874789</v>
          </cell>
          <cell r="H17">
            <v>1196.7650576639121</v>
          </cell>
          <cell r="I17">
            <v>7415.6645047904858</v>
          </cell>
          <cell r="J17">
            <v>1623.6946608680039</v>
          </cell>
          <cell r="K17">
            <v>4360.0160218216151</v>
          </cell>
          <cell r="L17">
            <v>678.96790518002865</v>
          </cell>
          <cell r="M17">
            <v>7506.989476751749</v>
          </cell>
          <cell r="N17">
            <v>29838.037439123098</v>
          </cell>
          <cell r="O17" t="str">
            <v>n.a.</v>
          </cell>
          <cell r="P17">
            <v>22401.12543953268</v>
          </cell>
          <cell r="Q17">
            <v>5061.3329528955219</v>
          </cell>
          <cell r="R17">
            <v>2594.821892840187</v>
          </cell>
          <cell r="S17">
            <v>8790.4755295303275</v>
          </cell>
        </row>
        <row r="18">
          <cell r="A18">
            <v>20022</v>
          </cell>
          <cell r="B18">
            <v>1411.5408732787789</v>
          </cell>
          <cell r="C18">
            <v>6244.9082214504433</v>
          </cell>
          <cell r="D18">
            <v>1464.4462456237334</v>
          </cell>
          <cell r="E18">
            <v>2609.2819399374389</v>
          </cell>
          <cell r="F18">
            <v>3960.1283718563041</v>
          </cell>
          <cell r="G18">
            <v>754.53988785904505</v>
          </cell>
          <cell r="H18">
            <v>1294.296829915736</v>
          </cell>
          <cell r="I18">
            <v>7755.3369471812211</v>
          </cell>
          <cell r="J18">
            <v>1730.6970612919197</v>
          </cell>
          <cell r="K18">
            <v>4506.3491414832579</v>
          </cell>
          <cell r="L18">
            <v>588.88546241732013</v>
          </cell>
          <cell r="M18">
            <v>7854.1829103990704</v>
          </cell>
          <cell r="N18">
            <v>29932.714320624927</v>
          </cell>
          <cell r="O18" t="str">
            <v>n.a.</v>
          </cell>
          <cell r="P18">
            <v>23432.275432623508</v>
          </cell>
          <cell r="Q18">
            <v>5355.7180851833009</v>
          </cell>
          <cell r="R18">
            <v>2457.9916480393795</v>
          </cell>
          <cell r="S18">
            <v>8519.4133290257723</v>
          </cell>
        </row>
        <row r="19">
          <cell r="A19">
            <v>20023</v>
          </cell>
          <cell r="B19">
            <v>1288.2042605282766</v>
          </cell>
          <cell r="C19">
            <v>6369.7864552113388</v>
          </cell>
          <cell r="D19">
            <v>1457.6127705755321</v>
          </cell>
          <cell r="E19">
            <v>2755.9470388539999</v>
          </cell>
          <cell r="F19">
            <v>3982.9153489638184</v>
          </cell>
          <cell r="G19">
            <v>805.9475599462927</v>
          </cell>
          <cell r="H19">
            <v>1349.6703124714813</v>
          </cell>
          <cell r="I19">
            <v>7695.3386404926659</v>
          </cell>
          <cell r="J19">
            <v>1677.3078901370848</v>
          </cell>
          <cell r="K19">
            <v>4502.5298071093821</v>
          </cell>
          <cell r="L19">
            <v>553.40203636241904</v>
          </cell>
          <cell r="M19">
            <v>8264.5084649385062</v>
          </cell>
          <cell r="N19">
            <v>30048.462935747742</v>
          </cell>
          <cell r="O19" t="str">
            <v>n.a.</v>
          </cell>
          <cell r="P19">
            <v>24254.018431851142</v>
          </cell>
          <cell r="Q19">
            <v>5254.7407931270936</v>
          </cell>
          <cell r="R19">
            <v>2251.7714255968772</v>
          </cell>
          <cell r="S19">
            <v>8412.3643719977135</v>
          </cell>
        </row>
        <row r="20">
          <cell r="A20">
            <v>20024</v>
          </cell>
          <cell r="B20">
            <v>1199.5637767094233</v>
          </cell>
          <cell r="C20">
            <v>6522.1273605807519</v>
          </cell>
          <cell r="D20">
            <v>1483.9686397131331</v>
          </cell>
          <cell r="E20">
            <v>2942.9345663136796</v>
          </cell>
          <cell r="F20">
            <v>4130.6345505001673</v>
          </cell>
          <cell r="G20">
            <v>823.36321772591441</v>
          </cell>
          <cell r="H20">
            <v>1444.8217999488706</v>
          </cell>
          <cell r="I20">
            <v>7607.2029075356213</v>
          </cell>
          <cell r="J20">
            <v>1851.7383877029918</v>
          </cell>
          <cell r="K20">
            <v>4480.6230295857449</v>
          </cell>
          <cell r="L20">
            <v>583.80059604023222</v>
          </cell>
          <cell r="M20">
            <v>8400.3811479106716</v>
          </cell>
          <cell r="N20">
            <v>29830.397304504244</v>
          </cell>
          <cell r="O20" t="str">
            <v>n.a.</v>
          </cell>
          <cell r="P20">
            <v>25082.260695992663</v>
          </cell>
          <cell r="Q20">
            <v>5202.236168794082</v>
          </cell>
          <cell r="R20">
            <v>2337.2290335235548</v>
          </cell>
          <cell r="S20">
            <v>8086.1137694461868</v>
          </cell>
        </row>
        <row r="21">
          <cell r="A21">
            <v>20031</v>
          </cell>
          <cell r="B21">
            <v>1152.8304997701291</v>
          </cell>
          <cell r="C21">
            <v>6601.5115756883224</v>
          </cell>
          <cell r="D21">
            <v>1380.6205263924949</v>
          </cell>
          <cell r="E21">
            <v>2796.9632407512763</v>
          </cell>
          <cell r="F21">
            <v>4107.342040586248</v>
          </cell>
          <cell r="G21">
            <v>861.83280831196976</v>
          </cell>
          <cell r="H21">
            <v>1553.3932965383397</v>
          </cell>
          <cell r="I21">
            <v>6929.9208414254099</v>
          </cell>
          <cell r="J21">
            <v>1681.2927658450001</v>
          </cell>
          <cell r="K21">
            <v>4645.2290754083278</v>
          </cell>
          <cell r="L21">
            <v>460.58925759140897</v>
          </cell>
          <cell r="M21">
            <v>8426.8499314340461</v>
          </cell>
          <cell r="N21">
            <v>29399.42457134297</v>
          </cell>
          <cell r="O21" t="str">
            <v>n.a.</v>
          </cell>
          <cell r="P21">
            <v>24726.509498362982</v>
          </cell>
          <cell r="Q21">
            <v>5135.4070798117555</v>
          </cell>
          <cell r="R21">
            <v>2159.6075744982727</v>
          </cell>
          <cell r="S21">
            <v>7600.3456146545095</v>
          </cell>
        </row>
        <row r="22">
          <cell r="A22">
            <v>20032</v>
          </cell>
          <cell r="B22">
            <v>1188.2962646092433</v>
          </cell>
          <cell r="C22">
            <v>6843.5453676675133</v>
          </cell>
          <cell r="D22">
            <v>1365.2241295874567</v>
          </cell>
          <cell r="E22">
            <v>2549.3998562210213</v>
          </cell>
          <cell r="F22">
            <v>3877.3830724248769</v>
          </cell>
          <cell r="G22">
            <v>863.01763232214205</v>
          </cell>
          <cell r="H22">
            <v>1280.4188291817384</v>
          </cell>
          <cell r="I22">
            <v>6870.3472735802607</v>
          </cell>
          <cell r="J22">
            <v>1711.1740946032296</v>
          </cell>
          <cell r="K22">
            <v>4541.1032504751729</v>
          </cell>
          <cell r="L22">
            <v>458.76202534267929</v>
          </cell>
          <cell r="M22">
            <v>8465.0834866432524</v>
          </cell>
          <cell r="N22">
            <v>29182.235698994617</v>
          </cell>
          <cell r="O22" t="str">
            <v>n.a.</v>
          </cell>
          <cell r="P22">
            <v>23995.635780144752</v>
          </cell>
          <cell r="Q22">
            <v>5012.789493913775</v>
          </cell>
          <cell r="R22">
            <v>2177.1349386254988</v>
          </cell>
          <cell r="S22">
            <v>7426.2619566177691</v>
          </cell>
        </row>
        <row r="23">
          <cell r="A23">
            <v>20033</v>
          </cell>
          <cell r="B23">
            <v>1195.6413315425457</v>
          </cell>
          <cell r="C23">
            <v>6970.4250696531763</v>
          </cell>
          <cell r="D23">
            <v>1499.6482200438281</v>
          </cell>
          <cell r="E23">
            <v>2677.2651088632247</v>
          </cell>
          <cell r="F23">
            <v>4303.4441546750086</v>
          </cell>
          <cell r="G23">
            <v>968.31020791776371</v>
          </cell>
          <cell r="H23">
            <v>1352.9632611978027</v>
          </cell>
          <cell r="I23">
            <v>7830.4055823643221</v>
          </cell>
          <cell r="J23">
            <v>1859.9055068295079</v>
          </cell>
          <cell r="K23">
            <v>4618.7509107144397</v>
          </cell>
          <cell r="L23">
            <v>492.78964077073522</v>
          </cell>
          <cell r="M23">
            <v>8823.6315029627767</v>
          </cell>
          <cell r="N23">
            <v>31143.068741374944</v>
          </cell>
          <cell r="O23" t="str">
            <v>n.a.</v>
          </cell>
          <cell r="P23">
            <v>25203.160931041079</v>
          </cell>
          <cell r="Q23">
            <v>5612.5981994394679</v>
          </cell>
          <cell r="R23">
            <v>2619.8161068334293</v>
          </cell>
          <cell r="S23">
            <v>8000.6799116265456</v>
          </cell>
        </row>
        <row r="24">
          <cell r="A24">
            <v>20034</v>
          </cell>
          <cell r="B24">
            <v>1227.8279040780815</v>
          </cell>
          <cell r="C24">
            <v>7149.1499869909876</v>
          </cell>
          <cell r="D24">
            <v>1633.9851239762215</v>
          </cell>
          <cell r="E24">
            <v>2897.5167941644791</v>
          </cell>
          <cell r="F24">
            <v>4563.215732313869</v>
          </cell>
          <cell r="G24">
            <v>1079.0113514481243</v>
          </cell>
          <cell r="H24">
            <v>1502.01261308212</v>
          </cell>
          <cell r="I24">
            <v>8385.5503026300084</v>
          </cell>
          <cell r="J24">
            <v>1930.2326327222625</v>
          </cell>
          <cell r="K24">
            <v>4701.0127634020573</v>
          </cell>
          <cell r="L24">
            <v>537.89407629517621</v>
          </cell>
          <cell r="M24">
            <v>8972.6100789599295</v>
          </cell>
          <cell r="N24">
            <v>32462.326988287485</v>
          </cell>
          <cell r="O24" t="str">
            <v>n.a.</v>
          </cell>
          <cell r="P24">
            <v>26579.068790451183</v>
          </cell>
          <cell r="Q24">
            <v>5757.944226835004</v>
          </cell>
          <cell r="R24">
            <v>3232.417380042797</v>
          </cell>
          <cell r="S24">
            <v>7890.8315171011755</v>
          </cell>
        </row>
        <row r="25">
          <cell r="A25">
            <v>20041</v>
          </cell>
          <cell r="B25">
            <v>1262.3464540319228</v>
          </cell>
          <cell r="C25">
            <v>7473.8925016496714</v>
          </cell>
          <cell r="D25">
            <v>1792.1832312799843</v>
          </cell>
          <cell r="E25">
            <v>3150.9103577118112</v>
          </cell>
          <cell r="F25">
            <v>4657.907385319696</v>
          </cell>
          <cell r="G25">
            <v>1058.9176546376634</v>
          </cell>
          <cell r="H25">
            <v>1615.4787174644719</v>
          </cell>
          <cell r="I25">
            <v>8457.9941236834438</v>
          </cell>
          <cell r="J25">
            <v>2089.1891480424879</v>
          </cell>
          <cell r="K25">
            <v>4720.4878756892185</v>
          </cell>
          <cell r="L25">
            <v>791.14826290095527</v>
          </cell>
          <cell r="M25">
            <v>10099.532953426782</v>
          </cell>
          <cell r="N25">
            <v>34920.679358127571</v>
          </cell>
          <cell r="O25" t="str">
            <v>n.a.</v>
          </cell>
          <cell r="P25">
            <v>28641.306166330021</v>
          </cell>
          <cell r="Q25">
            <v>5785.9931446054134</v>
          </cell>
          <cell r="R25">
            <v>3656.1688790122857</v>
          </cell>
          <cell r="S25">
            <v>8522.1307970604757</v>
          </cell>
        </row>
        <row r="26">
          <cell r="A26">
            <v>20042</v>
          </cell>
          <cell r="B26">
            <v>1151.3264051025412</v>
          </cell>
          <cell r="C26">
            <v>7167.9379176349003</v>
          </cell>
          <cell r="D26">
            <v>1814.284248493324</v>
          </cell>
          <cell r="E26">
            <v>3171.7959444866069</v>
          </cell>
          <cell r="F26">
            <v>4853.7881598026361</v>
          </cell>
          <cell r="G26">
            <v>1066.2999567410066</v>
          </cell>
          <cell r="H26">
            <v>1597.7747789437637</v>
          </cell>
          <cell r="I26">
            <v>8787.8729236108702</v>
          </cell>
          <cell r="J26">
            <v>2004.5594932523879</v>
          </cell>
          <cell r="K26">
            <v>4832.4792041380688</v>
          </cell>
          <cell r="L26">
            <v>635.77815319110709</v>
          </cell>
          <cell r="M26">
            <v>10360.842279671448</v>
          </cell>
          <cell r="N26">
            <v>36050.931006860148</v>
          </cell>
          <cell r="O26" t="str">
            <v>n.a.</v>
          </cell>
          <cell r="P26">
            <v>30295.735867060946</v>
          </cell>
          <cell r="Q26">
            <v>5682.3711527730657</v>
          </cell>
          <cell r="R26">
            <v>3398.3329894390631</v>
          </cell>
          <cell r="S26">
            <v>8890.1396110120859</v>
          </cell>
        </row>
        <row r="27">
          <cell r="A27">
            <v>20043</v>
          </cell>
          <cell r="B27">
            <v>1260.758505250348</v>
          </cell>
          <cell r="C27">
            <v>7168.6921032124901</v>
          </cell>
          <cell r="D27">
            <v>1818.1006460663129</v>
          </cell>
          <cell r="E27">
            <v>3215.3110076744524</v>
          </cell>
          <cell r="F27">
            <v>4895.6972077779565</v>
          </cell>
          <cell r="G27">
            <v>1166.5641549778475</v>
          </cell>
          <cell r="H27">
            <v>1482.4164887252032</v>
          </cell>
          <cell r="I27">
            <v>9089.4820906597724</v>
          </cell>
          <cell r="J27">
            <v>2059.8444295854883</v>
          </cell>
          <cell r="K27">
            <v>4955.1437886357126</v>
          </cell>
          <cell r="L27">
            <v>573.58577285673152</v>
          </cell>
          <cell r="M27">
            <v>10546.830476462241</v>
          </cell>
          <cell r="N27">
            <v>35895.866508459621</v>
          </cell>
          <cell r="O27" t="str">
            <v>n.a.</v>
          </cell>
          <cell r="P27">
            <v>30645.808644756708</v>
          </cell>
          <cell r="Q27">
            <v>5742.3412190258705</v>
          </cell>
          <cell r="R27">
            <v>3369.147498205125</v>
          </cell>
          <cell r="S27">
            <v>8725.9635238660285</v>
          </cell>
        </row>
        <row r="28">
          <cell r="A28">
            <v>20044</v>
          </cell>
          <cell r="B28">
            <v>1257.6256356151878</v>
          </cell>
          <cell r="C28">
            <v>7716.8674775029367</v>
          </cell>
          <cell r="D28">
            <v>1910.7408741603797</v>
          </cell>
          <cell r="E28">
            <v>3291.5656901271291</v>
          </cell>
          <cell r="F28">
            <v>4968.7352470997084</v>
          </cell>
          <cell r="G28">
            <v>1146.2922336434824</v>
          </cell>
          <cell r="H28">
            <v>1660.5370148665618</v>
          </cell>
          <cell r="I28">
            <v>9130.6508620459153</v>
          </cell>
          <cell r="J28">
            <v>2028.2409291196352</v>
          </cell>
          <cell r="K28">
            <v>4951.3341315369998</v>
          </cell>
          <cell r="L28">
            <v>552.4118110512062</v>
          </cell>
          <cell r="M28">
            <v>11255.124290439533</v>
          </cell>
          <cell r="N28">
            <v>38380.817126552662</v>
          </cell>
          <cell r="O28" t="str">
            <v>n.a.</v>
          </cell>
          <cell r="P28">
            <v>31915.377321852324</v>
          </cell>
          <cell r="Q28">
            <v>5574.2894835956495</v>
          </cell>
          <cell r="R28">
            <v>3521.133633343527</v>
          </cell>
          <cell r="S28">
            <v>10511.641068061412</v>
          </cell>
        </row>
        <row r="29">
          <cell r="A29">
            <v>20051</v>
          </cell>
          <cell r="B29">
            <v>1363.4697850984003</v>
          </cell>
          <cell r="C29">
            <v>7970.0587511513095</v>
          </cell>
          <cell r="D29">
            <v>2069.5760329248642</v>
          </cell>
          <cell r="E29">
            <v>3196.3126532410738</v>
          </cell>
          <cell r="F29">
            <v>5253.691146593731</v>
          </cell>
          <cell r="G29">
            <v>1311.0037633308973</v>
          </cell>
          <cell r="H29">
            <v>1730.222183511496</v>
          </cell>
          <cell r="I29">
            <v>9772.3524103372765</v>
          </cell>
          <cell r="J29">
            <v>2314.7823244410934</v>
          </cell>
          <cell r="K29">
            <v>5401.8839270208327</v>
          </cell>
          <cell r="L29">
            <v>617.94458282379469</v>
          </cell>
          <cell r="M29">
            <v>11851.281579345461</v>
          </cell>
          <cell r="N29">
            <v>38712.681067672216</v>
          </cell>
          <cell r="O29" t="str">
            <v>n.a.</v>
          </cell>
          <cell r="P29">
            <v>33218.693691636523</v>
          </cell>
          <cell r="Q29">
            <v>6207.5773851038548</v>
          </cell>
          <cell r="R29">
            <v>4039.2288975307279</v>
          </cell>
          <cell r="S29">
            <v>9436.3111519233353</v>
          </cell>
        </row>
        <row r="30">
          <cell r="A30">
            <v>20052</v>
          </cell>
          <cell r="B30">
            <v>1438.795285101626</v>
          </cell>
          <cell r="C30">
            <v>8093.9246804824179</v>
          </cell>
          <cell r="D30">
            <v>2118.1981863206756</v>
          </cell>
          <cell r="E30">
            <v>3267.2251528500365</v>
          </cell>
          <cell r="F30">
            <v>4979.7241435600463</v>
          </cell>
          <cell r="G30">
            <v>1231.9654850073714</v>
          </cell>
          <cell r="H30">
            <v>1787.5382177243191</v>
          </cell>
          <cell r="I30">
            <v>9952.0462784332158</v>
          </cell>
          <cell r="J30">
            <v>2374.3010475687815</v>
          </cell>
          <cell r="K30">
            <v>5597.1372031199526</v>
          </cell>
          <cell r="L30">
            <v>609.8267827916834</v>
          </cell>
          <cell r="M30">
            <v>10634.828233082522</v>
          </cell>
          <cell r="N30">
            <v>39737.913213926236</v>
          </cell>
          <cell r="O30" t="str">
            <v>n.a.</v>
          </cell>
          <cell r="P30">
            <v>31990.765086683943</v>
          </cell>
          <cell r="Q30">
            <v>6366.4676030830224</v>
          </cell>
          <cell r="R30">
            <v>4532.7846798881883</v>
          </cell>
          <cell r="S30">
            <v>9486.2588519754281</v>
          </cell>
        </row>
        <row r="31">
          <cell r="A31">
            <v>20053</v>
          </cell>
          <cell r="B31">
            <v>1510.4840998688981</v>
          </cell>
          <cell r="C31">
            <v>8278.7756238340226</v>
          </cell>
          <cell r="D31">
            <v>2227.822486082162</v>
          </cell>
          <cell r="E31">
            <v>3147.5538169670444</v>
          </cell>
          <cell r="F31">
            <v>4962.9828886201649</v>
          </cell>
          <cell r="G31">
            <v>1294.7823792830125</v>
          </cell>
          <cell r="H31">
            <v>1795.0715985480729</v>
          </cell>
          <cell r="I31">
            <v>10006.556540080248</v>
          </cell>
          <cell r="J31">
            <v>2210.2974404546321</v>
          </cell>
          <cell r="K31">
            <v>5687.6494941187802</v>
          </cell>
          <cell r="L31">
            <v>583.60421909381125</v>
          </cell>
          <cell r="M31">
            <v>10721.456523759141</v>
          </cell>
          <cell r="N31">
            <v>40915.64516665267</v>
          </cell>
          <cell r="O31" t="str">
            <v>n.a.</v>
          </cell>
          <cell r="P31">
            <v>32222.440074640679</v>
          </cell>
          <cell r="Q31">
            <v>6264.5367462772092</v>
          </cell>
          <cell r="R31">
            <v>4403.8316392959705</v>
          </cell>
          <cell r="S31">
            <v>10097.78504749145</v>
          </cell>
        </row>
        <row r="32">
          <cell r="A32">
            <v>20054</v>
          </cell>
          <cell r="B32">
            <v>1573.9188299310754</v>
          </cell>
          <cell r="C32">
            <v>8451.5879445322535</v>
          </cell>
          <cell r="D32">
            <v>2282.6082946722991</v>
          </cell>
          <cell r="E32">
            <v>3281.192376941844</v>
          </cell>
          <cell r="F32">
            <v>5176.4798212260584</v>
          </cell>
          <cell r="G32">
            <v>1380.4273723787189</v>
          </cell>
          <cell r="H32">
            <v>1787.5390002161109</v>
          </cell>
          <cell r="I32">
            <v>9807.5887711492614</v>
          </cell>
          <cell r="J32">
            <v>2461.5941875354924</v>
          </cell>
          <cell r="K32">
            <v>5846.1093757404342</v>
          </cell>
          <cell r="L32">
            <v>752.87141529071039</v>
          </cell>
          <cell r="M32">
            <v>11105.59866381288</v>
          </cell>
          <cell r="N32">
            <v>42367.127551748876</v>
          </cell>
          <cell r="O32" t="str">
            <v>n.a.</v>
          </cell>
          <cell r="P32">
            <v>33423.258147038869</v>
          </cell>
          <cell r="Q32">
            <v>6559.6372655359164</v>
          </cell>
          <cell r="R32">
            <v>4437.2027832851109</v>
          </cell>
          <cell r="S32">
            <v>10833.59694860978</v>
          </cell>
        </row>
        <row r="33">
          <cell r="A33">
            <v>20061</v>
          </cell>
          <cell r="B33">
            <v>1673.4612469785593</v>
          </cell>
          <cell r="C33">
            <v>9040.7633365496422</v>
          </cell>
          <cell r="D33">
            <v>2385.356763490553</v>
          </cell>
          <cell r="E33">
            <v>3213.293143722477</v>
          </cell>
          <cell r="F33">
            <v>4751.3639065038551</v>
          </cell>
          <cell r="G33">
            <v>1549.9972402693988</v>
          </cell>
          <cell r="H33">
            <v>1739.8504248191025</v>
          </cell>
          <cell r="I33">
            <v>9928.5209856331458</v>
          </cell>
          <cell r="J33">
            <v>2600.8539206862938</v>
          </cell>
          <cell r="K33">
            <v>5775.9398731773581</v>
          </cell>
          <cell r="L33">
            <v>649.81443355393878</v>
          </cell>
          <cell r="M33">
            <v>11999.526799662566</v>
          </cell>
          <cell r="N33">
            <v>44066.91991984078</v>
          </cell>
          <cell r="O33" t="str">
            <v>n.a.</v>
          </cell>
          <cell r="P33">
            <v>34381.353660980007</v>
          </cell>
          <cell r="Q33">
            <v>6800.525921138651</v>
          </cell>
          <cell r="R33">
            <v>4705.5087595062041</v>
          </cell>
          <cell r="S33">
            <v>11498.574770578285</v>
          </cell>
        </row>
        <row r="34">
          <cell r="A34">
            <v>20062</v>
          </cell>
          <cell r="B34">
            <v>1805.4603851404136</v>
          </cell>
          <cell r="C34">
            <v>9386.3490597928085</v>
          </cell>
          <cell r="D34">
            <v>2766.8719040905621</v>
          </cell>
          <cell r="E34">
            <v>3208.9305465087027</v>
          </cell>
          <cell r="F34">
            <v>4883.5508826513997</v>
          </cell>
          <cell r="G34">
            <v>1570.5479387821877</v>
          </cell>
          <cell r="H34">
            <v>1840.6354899949085</v>
          </cell>
          <cell r="I34">
            <v>10225.98264349865</v>
          </cell>
          <cell r="J34">
            <v>2779.9872882070813</v>
          </cell>
          <cell r="K34">
            <v>6016.4545052033518</v>
          </cell>
          <cell r="L34">
            <v>789.72888369366206</v>
          </cell>
          <cell r="M34">
            <v>11853.954877451552</v>
          </cell>
          <cell r="N34">
            <v>46208.342389940328</v>
          </cell>
          <cell r="O34" t="str">
            <v>n.a.</v>
          </cell>
          <cell r="P34">
            <v>35149.060588130997</v>
          </cell>
          <cell r="Q34">
            <v>7191.3481005404119</v>
          </cell>
          <cell r="R34">
            <v>5747.2526520913916</v>
          </cell>
          <cell r="S34">
            <v>11826.701158544738</v>
          </cell>
        </row>
        <row r="35">
          <cell r="A35">
            <v>20063</v>
          </cell>
          <cell r="B35">
            <v>1910.1221663508029</v>
          </cell>
          <cell r="C35">
            <v>9630.0834550749096</v>
          </cell>
          <cell r="D35">
            <v>2649.8874205187954</v>
          </cell>
          <cell r="E35">
            <v>3268.1359968357829</v>
          </cell>
          <cell r="F35">
            <v>5015.6786331872599</v>
          </cell>
          <cell r="G35">
            <v>1583.0842884061258</v>
          </cell>
          <cell r="H35">
            <v>1913.0915609593803</v>
          </cell>
          <cell r="I35">
            <v>9479.104635852982</v>
          </cell>
          <cell r="J35">
            <v>2824.8266897818989</v>
          </cell>
          <cell r="K35">
            <v>5936.8068906573644</v>
          </cell>
          <cell r="L35">
            <v>846.82616274275597</v>
          </cell>
          <cell r="M35">
            <v>12448.575785503106</v>
          </cell>
          <cell r="N35">
            <v>46557.134980051909</v>
          </cell>
          <cell r="O35" t="str">
            <v>n.a.</v>
          </cell>
          <cell r="P35">
            <v>36150.286881130225</v>
          </cell>
          <cell r="Q35">
            <v>7140.5672822892902</v>
          </cell>
          <cell r="R35">
            <v>5034.9651456694301</v>
          </cell>
          <cell r="S35">
            <v>12124.928198164895</v>
          </cell>
        </row>
        <row r="36">
          <cell r="A36">
            <v>20064</v>
          </cell>
          <cell r="B36">
            <v>2050.1840545302243</v>
          </cell>
          <cell r="C36">
            <v>9795.7642465826393</v>
          </cell>
          <cell r="D36">
            <v>2775.4800789000892</v>
          </cell>
          <cell r="E36">
            <v>3353.5093189330382</v>
          </cell>
          <cell r="F36">
            <v>5300.4806976574828</v>
          </cell>
          <cell r="G36">
            <v>1842.3107335422876</v>
          </cell>
          <cell r="H36">
            <v>1971.4134122266075</v>
          </cell>
          <cell r="I36">
            <v>9574.213845015227</v>
          </cell>
          <cell r="J36">
            <v>2870.1112883247247</v>
          </cell>
          <cell r="K36">
            <v>6072.5381129619282</v>
          </cell>
          <cell r="L36">
            <v>923.09354840964352</v>
          </cell>
          <cell r="M36">
            <v>13392.443807382773</v>
          </cell>
          <cell r="N36">
            <v>50040.227470166938</v>
          </cell>
          <cell r="O36" t="str">
            <v>n.a.</v>
          </cell>
          <cell r="P36">
            <v>38690.765909758775</v>
          </cell>
          <cell r="Q36">
            <v>7225.9564370316493</v>
          </cell>
          <cell r="R36">
            <v>5540.5029717329689</v>
          </cell>
          <cell r="S36">
            <v>13843.809882712081</v>
          </cell>
        </row>
        <row r="37">
          <cell r="A37">
            <v>20071</v>
          </cell>
          <cell r="B37">
            <v>2213.5822484895061</v>
          </cell>
          <cell r="C37">
            <v>9733.0261325966658</v>
          </cell>
          <cell r="D37">
            <v>2898.3058175594547</v>
          </cell>
          <cell r="E37">
            <v>3619.0064441089075</v>
          </cell>
          <cell r="F37">
            <v>6011.9153828310536</v>
          </cell>
          <cell r="G37">
            <v>1920.8360798575375</v>
          </cell>
          <cell r="H37">
            <v>2194.3104138828116</v>
          </cell>
          <cell r="I37">
            <v>9276.5770923283799</v>
          </cell>
          <cell r="J37">
            <v>2936.703324694387</v>
          </cell>
          <cell r="K37">
            <v>6065.755946321975</v>
          </cell>
          <cell r="L37">
            <v>1070.8795835172175</v>
          </cell>
          <cell r="M37">
            <v>13802.948906106329</v>
          </cell>
          <cell r="N37">
            <v>53155.638039633915</v>
          </cell>
          <cell r="O37" t="str">
            <v>n.a.</v>
          </cell>
          <cell r="P37">
            <v>41794.303357396333</v>
          </cell>
          <cell r="Q37">
            <v>7417.5051769385072</v>
          </cell>
          <cell r="R37">
            <v>5578.6799332517976</v>
          </cell>
          <cell r="S37">
            <v>14092.729101511406</v>
          </cell>
        </row>
        <row r="38">
          <cell r="A38">
            <v>20072</v>
          </cell>
          <cell r="B38">
            <v>2298.0742281978705</v>
          </cell>
          <cell r="C38">
            <v>10186.397163346857</v>
          </cell>
          <cell r="D38">
            <v>3153.3124283577931</v>
          </cell>
          <cell r="E38">
            <v>3741.9879591531881</v>
          </cell>
          <cell r="F38">
            <v>5877.0565048558474</v>
          </cell>
          <cell r="G38">
            <v>2191.9064028486828</v>
          </cell>
          <cell r="H38">
            <v>2406.7292693721033</v>
          </cell>
          <cell r="I38">
            <v>9144.7599584921045</v>
          </cell>
          <cell r="J38">
            <v>3038.686993832483</v>
          </cell>
          <cell r="K38">
            <v>6080.8575414667339</v>
          </cell>
          <cell r="L38">
            <v>1171.39016013542</v>
          </cell>
          <cell r="M38">
            <v>14636.920607503022</v>
          </cell>
          <cell r="N38">
            <v>54794.245401896682</v>
          </cell>
          <cell r="O38" t="str">
            <v>n.a.</v>
          </cell>
          <cell r="P38">
            <v>43628.813426039575</v>
          </cell>
          <cell r="Q38">
            <v>7875.9513037637171</v>
          </cell>
          <cell r="R38">
            <v>5585.4939308759795</v>
          </cell>
          <cell r="S38">
            <v>15659.352096875526</v>
          </cell>
        </row>
        <row r="39">
          <cell r="A39">
            <v>20073</v>
          </cell>
          <cell r="B39">
            <v>2660.5858111362354</v>
          </cell>
          <cell r="C39">
            <v>11303.667369554634</v>
          </cell>
          <cell r="D39">
            <v>3414.8785000525327</v>
          </cell>
          <cell r="E39">
            <v>3658.3438882152136</v>
          </cell>
          <cell r="F39">
            <v>6161.0790451259754</v>
          </cell>
          <cell r="G39">
            <v>2169.6223215900859</v>
          </cell>
          <cell r="H39">
            <v>2115.2780180993996</v>
          </cell>
          <cell r="I39">
            <v>9586.4830945863559</v>
          </cell>
          <cell r="J39">
            <v>3222.2473841536062</v>
          </cell>
          <cell r="K39">
            <v>6348.280893079419</v>
          </cell>
          <cell r="L39">
            <v>1197.9696049797701</v>
          </cell>
          <cell r="M39">
            <v>15404.601640412875</v>
          </cell>
          <cell r="N39">
            <v>57145.729549805008</v>
          </cell>
          <cell r="O39" t="str">
            <v>n.a.</v>
          </cell>
          <cell r="P39">
            <v>44694.507481902685</v>
          </cell>
          <cell r="Q39">
            <v>8166.7478907496952</v>
          </cell>
          <cell r="R39">
            <v>5693.9119875846909</v>
          </cell>
          <cell r="S39">
            <v>16580.660914307686</v>
          </cell>
        </row>
        <row r="40">
          <cell r="A40">
            <v>20074</v>
          </cell>
          <cell r="B40">
            <v>2885.9640321763873</v>
          </cell>
          <cell r="C40">
            <v>11439.442524501837</v>
          </cell>
          <cell r="D40">
            <v>3669.2875750302205</v>
          </cell>
          <cell r="E40">
            <v>4078.3536775226908</v>
          </cell>
          <cell r="F40">
            <v>6400.6871491871216</v>
          </cell>
          <cell r="G40">
            <v>2370.6517517036932</v>
          </cell>
          <cell r="H40">
            <v>2444.0087626456848</v>
          </cell>
          <cell r="I40">
            <v>9940.2403635931587</v>
          </cell>
          <cell r="J40">
            <v>3287.6638623195254</v>
          </cell>
          <cell r="K40">
            <v>6483.4323811318718</v>
          </cell>
          <cell r="L40">
            <v>1048.9655263675918</v>
          </cell>
          <cell r="M40">
            <v>15340.616365977776</v>
          </cell>
          <cell r="N40">
            <v>60996.313748664383</v>
          </cell>
          <cell r="O40" t="str">
            <v>n.a.</v>
          </cell>
          <cell r="P40">
            <v>46101.251414661412</v>
          </cell>
          <cell r="Q40">
            <v>8271.1341955480821</v>
          </cell>
          <cell r="R40">
            <v>5914.1688502875277</v>
          </cell>
          <cell r="S40">
            <v>17172.851737305373</v>
          </cell>
        </row>
        <row r="41">
          <cell r="A41">
            <v>20081</v>
          </cell>
          <cell r="B41">
            <v>3151.2316272214889</v>
          </cell>
          <cell r="C41">
            <v>11842.203419212243</v>
          </cell>
          <cell r="D41">
            <v>3647.9807681161992</v>
          </cell>
          <cell r="E41">
            <v>4175.0466318207718</v>
          </cell>
          <cell r="F41">
            <v>6663.1938686454005</v>
          </cell>
          <cell r="G41">
            <v>2374.3459732078195</v>
          </cell>
          <cell r="H41">
            <v>2305.515189139528</v>
          </cell>
          <cell r="I41">
            <v>9696.9435128658915</v>
          </cell>
          <cell r="J41">
            <v>3304.044483951383</v>
          </cell>
          <cell r="K41">
            <v>6606.1740266497827</v>
          </cell>
          <cell r="L41">
            <v>1056.283170698232</v>
          </cell>
          <cell r="M41">
            <v>15106.799052780721</v>
          </cell>
          <cell r="N41">
            <v>60879.298379185842</v>
          </cell>
          <cell r="O41" t="str">
            <v>n.a.</v>
          </cell>
          <cell r="P41">
            <v>47258.960404485668</v>
          </cell>
          <cell r="Q41">
            <v>7969.4307655069897</v>
          </cell>
          <cell r="R41">
            <v>6059.4900193881194</v>
          </cell>
          <cell r="S41">
            <v>17655.298400021929</v>
          </cell>
        </row>
        <row r="42">
          <cell r="A42">
            <v>20082</v>
          </cell>
          <cell r="B42">
            <v>3184.8311708655351</v>
          </cell>
          <cell r="C42">
            <v>11817.542676376586</v>
          </cell>
          <cell r="D42">
            <v>4140.4071885049925</v>
          </cell>
          <cell r="E42">
            <v>4418.2073650734555</v>
          </cell>
          <cell r="F42">
            <v>7087.3163742363959</v>
          </cell>
          <cell r="G42">
            <v>2657.2030749720589</v>
          </cell>
          <cell r="H42">
            <v>2470.7475788082024</v>
          </cell>
          <cell r="I42">
            <v>10396.798847356054</v>
          </cell>
          <cell r="J42">
            <v>3513.1993967412172</v>
          </cell>
          <cell r="K42">
            <v>6563.9351142781952</v>
          </cell>
          <cell r="L42">
            <v>1136.5051631205592</v>
          </cell>
          <cell r="M42">
            <v>15627.731334538461</v>
          </cell>
          <cell r="N42">
            <v>63778.489224754419</v>
          </cell>
          <cell r="O42" t="str">
            <v>n.a.</v>
          </cell>
          <cell r="P42">
            <v>50043.394959091507</v>
          </cell>
          <cell r="Q42">
            <v>8295.5579275658911</v>
          </cell>
          <cell r="R42">
            <v>6703.4802360519352</v>
          </cell>
          <cell r="S42">
            <v>17355.845481822424</v>
          </cell>
        </row>
        <row r="43">
          <cell r="A43">
            <v>20083</v>
          </cell>
          <cell r="B43">
            <v>3309.7995944711697</v>
          </cell>
          <cell r="C43">
            <v>11613.863829968395</v>
          </cell>
          <cell r="D43">
            <v>3906.5149373102518</v>
          </cell>
          <cell r="E43">
            <v>4646.1632012942737</v>
          </cell>
          <cell r="F43">
            <v>6921.0999969837458</v>
          </cell>
          <cell r="G43">
            <v>2485.3167336937227</v>
          </cell>
          <cell r="H43">
            <v>2472.7944612470928</v>
          </cell>
          <cell r="I43">
            <v>9872.9267932578623</v>
          </cell>
          <cell r="J43">
            <v>3478.205692641397</v>
          </cell>
          <cell r="K43">
            <v>6565.9515119929192</v>
          </cell>
          <cell r="L43">
            <v>1294.4902102355622</v>
          </cell>
          <cell r="M43">
            <v>15474.540272188133</v>
          </cell>
          <cell r="N43">
            <v>63411.950659875634</v>
          </cell>
          <cell r="O43" t="str">
            <v>n.a.</v>
          </cell>
          <cell r="P43">
            <v>50033.581840704377</v>
          </cell>
          <cell r="Q43">
            <v>8440.1237148339787</v>
          </cell>
          <cell r="R43">
            <v>6917.1291673848</v>
          </cell>
          <cell r="S43">
            <v>17426.310064346697</v>
          </cell>
        </row>
        <row r="44">
          <cell r="A44">
            <v>20084</v>
          </cell>
          <cell r="B44">
            <v>3142.1988074418068</v>
          </cell>
          <cell r="C44">
            <v>10101.328225442778</v>
          </cell>
          <cell r="D44">
            <v>4150.5151790685559</v>
          </cell>
          <cell r="E44">
            <v>3992.1741868114982</v>
          </cell>
          <cell r="F44">
            <v>6816.822104134455</v>
          </cell>
          <cell r="G44">
            <v>2526.4392741263982</v>
          </cell>
          <cell r="H44">
            <v>2305.2749078051756</v>
          </cell>
          <cell r="I44">
            <v>9784.8271565201958</v>
          </cell>
          <cell r="J44">
            <v>3367.5579046660018</v>
          </cell>
          <cell r="K44">
            <v>6495.4612600791024</v>
          </cell>
          <cell r="L44">
            <v>1532.0694319456466</v>
          </cell>
          <cell r="M44">
            <v>13774.14123049268</v>
          </cell>
          <cell r="N44">
            <v>61773.054916184097</v>
          </cell>
          <cell r="O44" t="str">
            <v>n.a.</v>
          </cell>
          <cell r="P44">
            <v>46897.581405718454</v>
          </cell>
          <cell r="Q44">
            <v>7998.3992180931464</v>
          </cell>
          <cell r="R44">
            <v>6984.0457521751414</v>
          </cell>
          <cell r="S44">
            <v>17295.24737380895</v>
          </cell>
        </row>
        <row r="45">
          <cell r="A45">
            <v>20091</v>
          </cell>
          <cell r="B45">
            <v>3024.9442350296963</v>
          </cell>
          <cell r="C45">
            <v>10206.002141158082</v>
          </cell>
          <cell r="D45">
            <v>4153.1896736607487</v>
          </cell>
          <cell r="E45">
            <v>4031.6494060108244</v>
          </cell>
          <cell r="F45">
            <v>5918.7163574220758</v>
          </cell>
          <cell r="G45">
            <v>2477.1605196833698</v>
          </cell>
          <cell r="H45">
            <v>2147.9983886661826</v>
          </cell>
          <cell r="I45">
            <v>9832.2289864124959</v>
          </cell>
          <cell r="J45">
            <v>3217.2693699213</v>
          </cell>
          <cell r="K45">
            <v>6054.2689958636865</v>
          </cell>
          <cell r="L45">
            <v>1550.6620485192184</v>
          </cell>
          <cell r="M45">
            <v>12193.538000725388</v>
          </cell>
          <cell r="N45">
            <v>60457.85495255742</v>
          </cell>
          <cell r="O45" t="str">
            <v>n.a.</v>
          </cell>
          <cell r="P45">
            <v>42691.413806913777</v>
          </cell>
          <cell r="Q45">
            <v>8174.6821094080678</v>
          </cell>
          <cell r="R45">
            <v>6528.6018326780859</v>
          </cell>
          <cell r="S45">
            <v>17210.357356921511</v>
          </cell>
        </row>
        <row r="46">
          <cell r="A46">
            <v>20092</v>
          </cell>
          <cell r="B46">
            <v>3241.3235014921493</v>
          </cell>
          <cell r="C46">
            <v>10229.894990907358</v>
          </cell>
          <cell r="D46">
            <v>4131.4315415669862</v>
          </cell>
          <cell r="E46">
            <v>4560.9490539636909</v>
          </cell>
          <cell r="F46">
            <v>6170.9715449442456</v>
          </cell>
          <cell r="G46">
            <v>2416.2248393382356</v>
          </cell>
          <cell r="H46">
            <v>2103.6581171997873</v>
          </cell>
          <cell r="I46">
            <v>9019.6810995905635</v>
          </cell>
          <cell r="J46">
            <v>3260.7114523832283</v>
          </cell>
          <cell r="K46">
            <v>5323.6242486811443</v>
          </cell>
          <cell r="L46">
            <v>1476.5109143378854</v>
          </cell>
          <cell r="M46">
            <v>12846.344238329344</v>
          </cell>
          <cell r="N46">
            <v>60573.197099900361</v>
          </cell>
          <cell r="O46" t="str">
            <v>n.a.</v>
          </cell>
          <cell r="P46">
            <v>45019.346126177938</v>
          </cell>
          <cell r="Q46">
            <v>7666.1506418865083</v>
          </cell>
          <cell r="R46">
            <v>6634.1973903652288</v>
          </cell>
          <cell r="S46">
            <v>17139.156208161548</v>
          </cell>
        </row>
        <row r="47">
          <cell r="A47">
            <v>20093</v>
          </cell>
          <cell r="B47">
            <v>3379.7279332257117</v>
          </cell>
          <cell r="C47">
            <v>11193.775828866768</v>
          </cell>
          <cell r="D47">
            <v>4244.7423910594762</v>
          </cell>
          <cell r="E47">
            <v>3700.4520799947336</v>
          </cell>
          <cell r="F47">
            <v>6233.4761122530999</v>
          </cell>
          <cell r="G47">
            <v>2610.3138586516734</v>
          </cell>
          <cell r="H47">
            <v>2123.1794541379427</v>
          </cell>
          <cell r="I47">
            <v>9150.1634765583021</v>
          </cell>
          <cell r="J47">
            <v>3229.6386080758903</v>
          </cell>
          <cell r="K47">
            <v>5677.3978887609783</v>
          </cell>
          <cell r="L47">
            <v>1553.7273565749028</v>
          </cell>
          <cell r="M47">
            <v>12700.94888235078</v>
          </cell>
          <cell r="N47">
            <v>63006.597204574158</v>
          </cell>
          <cell r="O47" t="str">
            <v>n.a.</v>
          </cell>
          <cell r="P47">
            <v>42658.353545725549</v>
          </cell>
          <cell r="Q47">
            <v>8053.3223446298307</v>
          </cell>
          <cell r="R47">
            <v>7023.5806888344823</v>
          </cell>
          <cell r="S47">
            <v>17620.612145346662</v>
          </cell>
        </row>
        <row r="48">
          <cell r="A48">
            <v>20094</v>
          </cell>
          <cell r="B48">
            <v>3926.4785592524436</v>
          </cell>
          <cell r="C48">
            <v>11832.842579067797</v>
          </cell>
          <cell r="D48">
            <v>4531.5692147127884</v>
          </cell>
          <cell r="E48">
            <v>4075.6484430307519</v>
          </cell>
          <cell r="F48">
            <v>6252.4330263805805</v>
          </cell>
          <cell r="G48">
            <v>2473.3736663267223</v>
          </cell>
          <cell r="H48">
            <v>2138.4027689960867</v>
          </cell>
          <cell r="I48">
            <v>10039.54047243863</v>
          </cell>
          <cell r="J48">
            <v>3524.802912619582</v>
          </cell>
          <cell r="K48">
            <v>5885.1123046941875</v>
          </cell>
          <cell r="L48">
            <v>1595.0687535679933</v>
          </cell>
          <cell r="M48">
            <v>12864.929988594491</v>
          </cell>
          <cell r="N48">
            <v>64157.310072968037</v>
          </cell>
          <cell r="O48" t="str">
            <v>n.a.</v>
          </cell>
          <cell r="P48">
            <v>44747.075001182755</v>
          </cell>
          <cell r="Q48">
            <v>9515.2972480755907</v>
          </cell>
          <cell r="R48">
            <v>6513.052784122201</v>
          </cell>
          <cell r="S48">
            <v>18447.229339570276</v>
          </cell>
        </row>
        <row r="49">
          <cell r="A49">
            <v>20101</v>
          </cell>
          <cell r="B49">
            <v>4240.2965192599877</v>
          </cell>
          <cell r="C49">
            <v>12546.262211619349</v>
          </cell>
          <cell r="D49">
            <v>5048.6566074321963</v>
          </cell>
          <cell r="E49">
            <v>3925.7100309650123</v>
          </cell>
          <cell r="F49">
            <v>6112.2512199223338</v>
          </cell>
          <cell r="G49">
            <v>2474.6852551795932</v>
          </cell>
          <cell r="H49">
            <v>2076.0510566805365</v>
          </cell>
          <cell r="I49">
            <v>10346.575104617485</v>
          </cell>
          <cell r="J49">
            <v>3725.7702962530293</v>
          </cell>
          <cell r="K49">
            <v>5982.1955169364783</v>
          </cell>
          <cell r="L49">
            <v>1387.8530836772068</v>
          </cell>
          <cell r="M49">
            <v>13039.693974676973</v>
          </cell>
          <cell r="N49">
            <v>63748.008891917452</v>
          </cell>
          <cell r="O49" t="str">
            <v>n.a.</v>
          </cell>
          <cell r="P49">
            <v>43298.551571856769</v>
          </cell>
          <cell r="Q49">
            <v>9763.8978906209759</v>
          </cell>
          <cell r="R49">
            <v>6187.2385335342815</v>
          </cell>
          <cell r="S49">
            <v>19237.357420228458</v>
          </cell>
        </row>
        <row r="50">
          <cell r="A50">
            <v>20102</v>
          </cell>
          <cell r="B50">
            <v>4498.3530994045632</v>
          </cell>
          <cell r="C50">
            <v>13192.707179482422</v>
          </cell>
          <cell r="D50">
            <v>5454.3313082435006</v>
          </cell>
          <cell r="E50">
            <v>3922.0783646816881</v>
          </cell>
          <cell r="F50">
            <v>6063.9146738720656</v>
          </cell>
          <cell r="G50">
            <v>2511.8774141435147</v>
          </cell>
          <cell r="H50">
            <v>1959.6967835126472</v>
          </cell>
          <cell r="I50">
            <v>10890.448886509706</v>
          </cell>
          <cell r="J50">
            <v>3753.2305794107274</v>
          </cell>
          <cell r="K50">
            <v>6112.0015801532809</v>
          </cell>
          <cell r="L50">
            <v>1442.3671271875883</v>
          </cell>
          <cell r="M50">
            <v>12800.278334541019</v>
          </cell>
          <cell r="N50">
            <v>64905.05040859968</v>
          </cell>
          <cell r="O50" t="str">
            <v>n.a.</v>
          </cell>
          <cell r="P50">
            <v>43214.760843939788</v>
          </cell>
          <cell r="Q50">
            <v>9910.2878684203915</v>
          </cell>
          <cell r="R50">
            <v>6097.4567199702915</v>
          </cell>
          <cell r="S50">
            <v>20423.854764717657</v>
          </cell>
        </row>
        <row r="51">
          <cell r="A51">
            <v>20103</v>
          </cell>
          <cell r="B51">
            <v>4638.6001008935145</v>
          </cell>
          <cell r="C51">
            <v>13411.591499222768</v>
          </cell>
          <cell r="D51">
            <v>5875.2394684817637</v>
          </cell>
          <cell r="E51">
            <v>4356.5874372770695</v>
          </cell>
          <cell r="F51">
            <v>6477.0713310370193</v>
          </cell>
          <cell r="G51">
            <v>2658.4090874214207</v>
          </cell>
          <cell r="H51">
            <v>2116.6212264791093</v>
          </cell>
          <cell r="I51">
            <v>11208.294698192653</v>
          </cell>
          <cell r="J51">
            <v>3928.5301552038859</v>
          </cell>
          <cell r="K51">
            <v>6194.006627829327</v>
          </cell>
          <cell r="L51">
            <v>1548.631682017131</v>
          </cell>
          <cell r="M51">
            <v>13682.485577799645</v>
          </cell>
          <cell r="N51">
            <v>67509.134707177072</v>
          </cell>
          <cell r="O51" t="str">
            <v>n.a.</v>
          </cell>
          <cell r="P51">
            <v>45621.228489815323</v>
          </cell>
          <cell r="Q51">
            <v>10467.398967396524</v>
          </cell>
          <cell r="R51">
            <v>6059.5504271088757</v>
          </cell>
          <cell r="S51">
            <v>20570.646796786852</v>
          </cell>
        </row>
        <row r="52">
          <cell r="A52">
            <v>20104</v>
          </cell>
          <cell r="B52">
            <v>5027.8081154419333</v>
          </cell>
          <cell r="C52">
            <v>13975.888659675469</v>
          </cell>
          <cell r="D52">
            <v>6121.7943148425366</v>
          </cell>
          <cell r="E52">
            <v>4556.3382180762301</v>
          </cell>
          <cell r="F52">
            <v>6242.5817931685833</v>
          </cell>
          <cell r="G52">
            <v>2676.6362462554725</v>
          </cell>
          <cell r="H52">
            <v>2299.403478327707</v>
          </cell>
          <cell r="I52">
            <v>10814.016680680157</v>
          </cell>
          <cell r="J52">
            <v>4043.9437011323585</v>
          </cell>
          <cell r="K52">
            <v>6325.487383080912</v>
          </cell>
          <cell r="L52">
            <v>1504.0341071180749</v>
          </cell>
          <cell r="M52">
            <v>14045.122072982362</v>
          </cell>
          <cell r="N52">
            <v>69934.239382305808</v>
          </cell>
          <cell r="O52" t="str">
            <v>n.a.</v>
          </cell>
          <cell r="P52">
            <v>47102.627884388115</v>
          </cell>
          <cell r="Q52">
            <v>11206.727308562111</v>
          </cell>
          <cell r="R52">
            <v>6242.3106903865555</v>
          </cell>
          <cell r="S52">
            <v>21447.118928267031</v>
          </cell>
        </row>
        <row r="53">
          <cell r="A53">
            <v>20111</v>
          </cell>
          <cell r="B53">
            <v>5372.5123120883509</v>
          </cell>
          <cell r="C53">
            <v>14224.128671418663</v>
          </cell>
          <cell r="D53">
            <v>6408.9216737609668</v>
          </cell>
          <cell r="E53">
            <v>4714.8118185675075</v>
          </cell>
          <cell r="F53">
            <v>6675.1902837050002</v>
          </cell>
          <cell r="G53">
            <v>2948.9862055103745</v>
          </cell>
          <cell r="H53">
            <v>2303.6918233196411</v>
          </cell>
          <cell r="I53">
            <v>10977.950588851425</v>
          </cell>
          <cell r="J53">
            <v>4133.7801123747731</v>
          </cell>
          <cell r="K53">
            <v>6454.2466045443407</v>
          </cell>
          <cell r="L53">
            <v>1586.1131809277965</v>
          </cell>
          <cell r="M53">
            <v>14225.437071804095</v>
          </cell>
          <cell r="N53">
            <v>72597.227240897933</v>
          </cell>
          <cell r="O53" t="str">
            <v>n.a.</v>
          </cell>
          <cell r="P53">
            <v>49048.138391461282</v>
          </cell>
          <cell r="Q53">
            <v>10978.417673531865</v>
          </cell>
          <cell r="R53">
            <v>6635.466987504079</v>
          </cell>
          <cell r="S53">
            <v>21663.772651734413</v>
          </cell>
        </row>
        <row r="54">
          <cell r="A54">
            <v>20112</v>
          </cell>
          <cell r="B54">
            <v>5807.3163877696443</v>
          </cell>
          <cell r="C54">
            <v>14803.968867106991</v>
          </cell>
          <cell r="D54">
            <v>7020.2821896043097</v>
          </cell>
          <cell r="E54">
            <v>4618.2722423242476</v>
          </cell>
          <cell r="F54">
            <v>6897.213848856275</v>
          </cell>
          <cell r="G54">
            <v>2905.5394510513565</v>
          </cell>
          <cell r="H54">
            <v>2385.8220678079792</v>
          </cell>
          <cell r="I54">
            <v>10721.93964312537</v>
          </cell>
          <cell r="J54">
            <v>4079.0346277053341</v>
          </cell>
          <cell r="K54">
            <v>6600.4258418795753</v>
          </cell>
          <cell r="L54">
            <v>1643.8163855112375</v>
          </cell>
          <cell r="M54">
            <v>14315.358199847244</v>
          </cell>
          <cell r="N54">
            <v>75868.206910113353</v>
          </cell>
          <cell r="O54" t="str">
            <v>n.a.</v>
          </cell>
          <cell r="P54">
            <v>50378.775229068837</v>
          </cell>
          <cell r="Q54">
            <v>11065.620552861514</v>
          </cell>
          <cell r="R54">
            <v>6685.5197789270751</v>
          </cell>
          <cell r="S54">
            <v>23468.353821654815</v>
          </cell>
        </row>
        <row r="55">
          <cell r="A55">
            <v>20113</v>
          </cell>
          <cell r="B55">
            <v>6029.9426993491033</v>
          </cell>
          <cell r="C55">
            <v>14697.964124051585</v>
          </cell>
          <cell r="D55">
            <v>7416.9634282615316</v>
          </cell>
          <cell r="E55">
            <v>4757.3414388903539</v>
          </cell>
          <cell r="F55">
            <v>6780.1843755747295</v>
          </cell>
          <cell r="G55">
            <v>2950.289383554235</v>
          </cell>
          <cell r="H55">
            <v>2337.7091308249574</v>
          </cell>
          <cell r="I55">
            <v>11124.352205657027</v>
          </cell>
          <cell r="J55">
            <v>4221.6978503990949</v>
          </cell>
          <cell r="K55">
            <v>6865.6017828320955</v>
          </cell>
          <cell r="L55">
            <v>1548.3123056098568</v>
          </cell>
          <cell r="M55">
            <v>14593.734941284374</v>
          </cell>
          <cell r="N55">
            <v>77744.585701351825</v>
          </cell>
          <cell r="O55" t="str">
            <v>n.a.</v>
          </cell>
          <cell r="P55">
            <v>50838.65176200452</v>
          </cell>
          <cell r="Q55">
            <v>11776.615219787289</v>
          </cell>
          <cell r="R55">
            <v>6907.3431074096643</v>
          </cell>
          <cell r="S55">
            <v>23917.734411174486</v>
          </cell>
        </row>
        <row r="56">
          <cell r="A56">
            <v>20114</v>
          </cell>
          <cell r="B56">
            <v>6059.7688617929034</v>
          </cell>
          <cell r="C56">
            <v>14592.738917422757</v>
          </cell>
          <cell r="D56">
            <v>7588.5709083731927</v>
          </cell>
          <cell r="E56">
            <v>4630.9153582178942</v>
          </cell>
          <cell r="F56">
            <v>6717.7038348639944</v>
          </cell>
          <cell r="G56">
            <v>2975.0785308840345</v>
          </cell>
          <cell r="H56">
            <v>2171.6839360474219</v>
          </cell>
          <cell r="I56">
            <v>11005.340564366179</v>
          </cell>
          <cell r="J56">
            <v>4229.1002225207958</v>
          </cell>
          <cell r="K56">
            <v>6515.7550567439903</v>
          </cell>
          <cell r="L56">
            <v>1686.8331279511092</v>
          </cell>
          <cell r="M56">
            <v>14179.087387064284</v>
          </cell>
          <cell r="N56">
            <v>74069.618207636944</v>
          </cell>
          <cell r="O56" t="str">
            <v>n.a.</v>
          </cell>
          <cell r="P56">
            <v>48957.391107465352</v>
          </cell>
          <cell r="Q56">
            <v>11733.771313819336</v>
          </cell>
          <cell r="R56">
            <v>7034.9541931591848</v>
          </cell>
          <cell r="S56">
            <v>22821.824245436284</v>
          </cell>
        </row>
        <row r="57">
          <cell r="A57">
            <v>20121</v>
          </cell>
          <cell r="B57">
            <v>6072.8817139163011</v>
          </cell>
          <cell r="C57">
            <v>14861.747012925651</v>
          </cell>
          <cell r="D57">
            <v>7798.5193605638369</v>
          </cell>
          <cell r="E57">
            <v>4498.2665494969833</v>
          </cell>
          <cell r="F57">
            <v>6794.5429982120168</v>
          </cell>
          <cell r="G57">
            <v>3049.2013979997159</v>
          </cell>
          <cell r="H57">
            <v>2204.014547322814</v>
          </cell>
          <cell r="I57">
            <v>11519.412946590599</v>
          </cell>
          <cell r="J57">
            <v>4275.5044842762218</v>
          </cell>
          <cell r="K57">
            <v>6984.8135025199645</v>
          </cell>
          <cell r="L57">
            <v>1951.215674234433</v>
          </cell>
          <cell r="M57">
            <v>14543.98895683612</v>
          </cell>
          <cell r="N57">
            <v>76088.763738490903</v>
          </cell>
          <cell r="O57" t="str">
            <v>n.a.</v>
          </cell>
          <cell r="P57">
            <v>49744.178454718865</v>
          </cell>
          <cell r="Q57">
            <v>12156.408913074698</v>
          </cell>
          <cell r="R57">
            <v>6887.4576281553</v>
          </cell>
          <cell r="S57">
            <v>23010.446040734681</v>
          </cell>
        </row>
        <row r="58">
          <cell r="A58">
            <v>20122</v>
          </cell>
          <cell r="B58">
            <v>6162.3031405228985</v>
          </cell>
          <cell r="C58">
            <v>15284.013153791242</v>
          </cell>
          <cell r="D58">
            <v>8202.4613028120712</v>
          </cell>
          <cell r="E58">
            <v>4538.3617035140996</v>
          </cell>
          <cell r="F58">
            <v>6869.3612143311693</v>
          </cell>
          <cell r="G58">
            <v>3039.424949300118</v>
          </cell>
          <cell r="H58">
            <v>2181.4444818552506</v>
          </cell>
          <cell r="I58">
            <v>11764.100405200012</v>
          </cell>
          <cell r="J58">
            <v>4513.3481216289128</v>
          </cell>
          <cell r="K58">
            <v>6898.6545849349814</v>
          </cell>
          <cell r="L58">
            <v>1896.0747184794718</v>
          </cell>
          <cell r="M58">
            <v>14637.69401209006</v>
          </cell>
          <cell r="N58">
            <v>76963.538254102343</v>
          </cell>
          <cell r="O58" t="str">
            <v>n.a.</v>
          </cell>
          <cell r="P58">
            <v>49766.308957253794</v>
          </cell>
          <cell r="Q58">
            <v>12592.904171989741</v>
          </cell>
          <cell r="R58">
            <v>6982.0893748200551</v>
          </cell>
          <cell r="S58">
            <v>23123.489336657571</v>
          </cell>
        </row>
        <row r="59">
          <cell r="A59">
            <v>20123</v>
          </cell>
          <cell r="B59">
            <v>6345.3767897806147</v>
          </cell>
          <cell r="C59">
            <v>15735.015401731422</v>
          </cell>
          <cell r="D59">
            <v>8396.9459501021265</v>
          </cell>
          <cell r="E59">
            <v>4348.0186002371456</v>
          </cell>
          <cell r="F59">
            <v>6714.7413994144645</v>
          </cell>
          <cell r="G59">
            <v>3081.0646868374643</v>
          </cell>
          <cell r="H59">
            <v>2109.3383135551153</v>
          </cell>
          <cell r="I59">
            <v>11616.855236291451</v>
          </cell>
          <cell r="J59">
            <v>4504.0357447117258</v>
          </cell>
          <cell r="K59">
            <v>7039.6252198829743</v>
          </cell>
          <cell r="L59">
            <v>1848.9785214482888</v>
          </cell>
          <cell r="M59">
            <v>14669.810339753796</v>
          </cell>
          <cell r="N59">
            <v>77171.453062210625</v>
          </cell>
          <cell r="O59" t="str">
            <v>n.a.</v>
          </cell>
          <cell r="P59">
            <v>49270.688119602695</v>
          </cell>
          <cell r="Q59">
            <v>12216.492984755847</v>
          </cell>
          <cell r="R59">
            <v>7213.204871709775</v>
          </cell>
          <cell r="S59">
            <v>23730.285824964038</v>
          </cell>
        </row>
        <row r="60">
          <cell r="A60">
            <v>20124</v>
          </cell>
          <cell r="B60">
            <v>6465.0536427801844</v>
          </cell>
          <cell r="C60">
            <v>15651.84730155169</v>
          </cell>
          <cell r="D60">
            <v>8692.1711265219601</v>
          </cell>
          <cell r="E60">
            <v>4473.0384887517694</v>
          </cell>
          <cell r="F60">
            <v>6625.1537330423516</v>
          </cell>
          <cell r="G60">
            <v>3180.600279862701</v>
          </cell>
          <cell r="H60">
            <v>2220.9591552668198</v>
          </cell>
          <cell r="I60">
            <v>11628.265251917946</v>
          </cell>
          <cell r="J60">
            <v>4692.6195113831391</v>
          </cell>
          <cell r="K60">
            <v>7282.0296666620816</v>
          </cell>
          <cell r="L60">
            <v>2250.348085837808</v>
          </cell>
          <cell r="M60">
            <v>15321.787041320023</v>
          </cell>
          <cell r="N60">
            <v>79191.49656519611</v>
          </cell>
          <cell r="O60" t="str">
            <v>n.a.</v>
          </cell>
          <cell r="P60">
            <v>50667.864728424625</v>
          </cell>
          <cell r="Q60">
            <v>12518.970030179717</v>
          </cell>
          <cell r="R60">
            <v>7479.6675303148704</v>
          </cell>
          <cell r="S60">
            <v>24642.2532976437</v>
          </cell>
        </row>
        <row r="61">
          <cell r="A61">
            <v>20131</v>
          </cell>
          <cell r="B61">
            <v>6635.4121004477438</v>
          </cell>
          <cell r="C61">
            <v>15856.516085826925</v>
          </cell>
          <cell r="D61">
            <v>8935.4307961246395</v>
          </cell>
          <cell r="E61">
            <v>4727.3271836319764</v>
          </cell>
          <cell r="F61">
            <v>6655.6392660491374</v>
          </cell>
          <cell r="G61">
            <v>3207.2993758669563</v>
          </cell>
          <cell r="H61">
            <v>2281.5650151351051</v>
          </cell>
          <cell r="I61">
            <v>11628.871330788106</v>
          </cell>
          <cell r="J61">
            <v>4785.3326366809388</v>
          </cell>
          <cell r="K61">
            <v>7351.0194058984052</v>
          </cell>
          <cell r="L61">
            <v>2148.2979505838862</v>
          </cell>
          <cell r="M61">
            <v>14906.659925591892</v>
          </cell>
          <cell r="N61">
            <v>80806.059710420639</v>
          </cell>
          <cell r="O61" t="str">
            <v>n.a.</v>
          </cell>
          <cell r="P61">
            <v>51526.729075467476</v>
          </cell>
          <cell r="Q61">
            <v>12931.528261487463</v>
          </cell>
          <cell r="R61">
            <v>7560.0398523068488</v>
          </cell>
          <cell r="S61">
            <v>25078.702864457198</v>
          </cell>
        </row>
        <row r="62">
          <cell r="A62">
            <v>20132</v>
          </cell>
          <cell r="B62">
            <v>6679.2995105844948</v>
          </cell>
          <cell r="C62">
            <v>15832.895717086096</v>
          </cell>
          <cell r="D62">
            <v>9091.6615344782931</v>
          </cell>
          <cell r="E62">
            <v>5130.2635762658692</v>
          </cell>
          <cell r="F62">
            <v>6932.9142027861344</v>
          </cell>
          <cell r="G62">
            <v>3413.8553028495812</v>
          </cell>
          <cell r="H62">
            <v>2238.7830569713724</v>
          </cell>
          <cell r="I62">
            <v>11557.660108761427</v>
          </cell>
          <cell r="J62">
            <v>5042.7947266625879</v>
          </cell>
          <cell r="K62">
            <v>7469.3179926358707</v>
          </cell>
          <cell r="L62">
            <v>2267.3365225724333</v>
          </cell>
          <cell r="M62">
            <v>15108.731687704461</v>
          </cell>
          <cell r="N62">
            <v>80460.531184204694</v>
          </cell>
          <cell r="O62" t="str">
            <v>n.a.</v>
          </cell>
          <cell r="P62">
            <v>51700.850554291646</v>
          </cell>
          <cell r="Q62">
            <v>12992.852448571139</v>
          </cell>
          <cell r="R62">
            <v>7461.2921409326736</v>
          </cell>
          <cell r="S62">
            <v>25129.952377735557</v>
          </cell>
        </row>
        <row r="63">
          <cell r="A63">
            <v>20133</v>
          </cell>
          <cell r="B63">
            <v>6633.8819291243026</v>
          </cell>
          <cell r="C63">
            <v>15649.223261224382</v>
          </cell>
          <cell r="D63">
            <v>9814.9146168849129</v>
          </cell>
          <cell r="E63">
            <v>4753.1173930243094</v>
          </cell>
          <cell r="F63">
            <v>6668.7958268250932</v>
          </cell>
          <cell r="G63">
            <v>3390.0664719713814</v>
          </cell>
          <cell r="H63">
            <v>2537.9730405095265</v>
          </cell>
          <cell r="I63">
            <v>11527.47464025276</v>
          </cell>
          <cell r="J63">
            <v>5801.1498794356266</v>
          </cell>
          <cell r="K63">
            <v>7588.5920015182764</v>
          </cell>
          <cell r="L63">
            <v>2595.859703886847</v>
          </cell>
          <cell r="M63">
            <v>15139.609288417572</v>
          </cell>
          <cell r="N63">
            <v>80927.593552591105</v>
          </cell>
          <cell r="O63" t="str">
            <v>n.a.</v>
          </cell>
          <cell r="P63">
            <v>51099.391184346314</v>
          </cell>
          <cell r="Q63">
            <v>13994.050619646807</v>
          </cell>
          <cell r="R63">
            <v>8038.1162941745488</v>
          </cell>
          <cell r="S63">
            <v>25538.249968373198</v>
          </cell>
        </row>
        <row r="64">
          <cell r="A64">
            <v>20134</v>
          </cell>
          <cell r="B64">
            <v>6691.1498088434573</v>
          </cell>
          <cell r="C64">
            <v>15942.125515862595</v>
          </cell>
          <cell r="D64">
            <v>9919.1433795121447</v>
          </cell>
          <cell r="E64">
            <v>4876.9739440778412</v>
          </cell>
          <cell r="F64">
            <v>7271.1792693396328</v>
          </cell>
          <cell r="G64">
            <v>3458.6393573120836</v>
          </cell>
          <cell r="H64">
            <v>2293.9316473839963</v>
          </cell>
          <cell r="I64">
            <v>11556.055870197706</v>
          </cell>
          <cell r="J64">
            <v>5274.6375602208473</v>
          </cell>
          <cell r="K64">
            <v>7445.9548279474466</v>
          </cell>
          <cell r="L64">
            <v>2228.9908229568332</v>
          </cell>
          <cell r="M64">
            <v>15113.570818286074</v>
          </cell>
          <cell r="N64">
            <v>81158.233382783583</v>
          </cell>
          <cell r="O64" t="str">
            <v>n.a.</v>
          </cell>
          <cell r="P64">
            <v>51585.044545894547</v>
          </cell>
          <cell r="Q64">
            <v>13294.305500294584</v>
          </cell>
          <cell r="R64">
            <v>8016.1270585859265</v>
          </cell>
          <cell r="S64">
            <v>25861.180479434057</v>
          </cell>
        </row>
        <row r="65">
          <cell r="A65">
            <v>20141</v>
          </cell>
          <cell r="B65">
            <v>6835.9855086589578</v>
          </cell>
          <cell r="C65">
            <v>15688.038345575975</v>
          </cell>
          <cell r="D65">
            <v>10204.790709811914</v>
          </cell>
          <cell r="E65">
            <v>5226.7826988956303</v>
          </cell>
          <cell r="F65">
            <v>7105.3827467816081</v>
          </cell>
          <cell r="G65">
            <v>3486.9641073791454</v>
          </cell>
          <cell r="H65">
            <v>2453.0564952011332</v>
          </cell>
          <cell r="I65">
            <v>11751.536120040806</v>
          </cell>
          <cell r="J65">
            <v>5228.5537722213576</v>
          </cell>
          <cell r="K65">
            <v>7406.3507546195142</v>
          </cell>
          <cell r="L65">
            <v>2555.3074184750712</v>
          </cell>
          <cell r="M65">
            <v>15291.869724725582</v>
          </cell>
          <cell r="N65">
            <v>81749.155026879933</v>
          </cell>
          <cell r="O65" t="str">
            <v>n.a.</v>
          </cell>
          <cell r="P65">
            <v>52810.910850794295</v>
          </cell>
          <cell r="Q65">
            <v>13421.084781346219</v>
          </cell>
          <cell r="R65">
            <v>8324.9471826359259</v>
          </cell>
          <cell r="S65">
            <v>24886.706737275807</v>
          </cell>
        </row>
        <row r="66">
          <cell r="A66">
            <v>20142</v>
          </cell>
          <cell r="B66">
            <v>6851.5654511830853</v>
          </cell>
          <cell r="C66">
            <v>15875.409607579953</v>
          </cell>
          <cell r="D66">
            <v>10506.061302745264</v>
          </cell>
          <cell r="E66">
            <v>5278.6058097484665</v>
          </cell>
          <cell r="F66">
            <v>7176.023190935357</v>
          </cell>
          <cell r="G66">
            <v>3697.8628257354803</v>
          </cell>
          <cell r="H66">
            <v>2536.2017617321212</v>
          </cell>
          <cell r="I66">
            <v>12364.701715592248</v>
          </cell>
          <cell r="J66">
            <v>5274.0104941497884</v>
          </cell>
          <cell r="K66">
            <v>7353.7576728131489</v>
          </cell>
          <cell r="L66">
            <v>1929.0757912959482</v>
          </cell>
          <cell r="M66">
            <v>15629.684475793536</v>
          </cell>
          <cell r="N66">
            <v>83659.159197317742</v>
          </cell>
          <cell r="O66" t="str">
            <v>n.a.</v>
          </cell>
          <cell r="P66">
            <v>54485.562260672494</v>
          </cell>
          <cell r="Q66">
            <v>14595.751083645475</v>
          </cell>
          <cell r="R66">
            <v>7369.254086851488</v>
          </cell>
          <cell r="S66">
            <v>25629.841804867701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19948.59354015654</v>
          </cell>
          <cell r="C76">
            <v>47338.635064137401</v>
          </cell>
          <cell r="D76">
            <v>27842.006947487847</v>
          </cell>
          <cell r="E76">
            <v>14610.708152922154</v>
          </cell>
          <cell r="F76">
            <v>20257.349295660366</v>
          </cell>
          <cell r="G76">
            <v>10011.221150687918</v>
          </cell>
          <cell r="H76">
            <v>7058.321112616004</v>
          </cell>
          <cell r="I76">
            <v>34714.00607980229</v>
          </cell>
          <cell r="J76">
            <v>15629.277242779153</v>
          </cell>
          <cell r="K76">
            <v>22408.929400052555</v>
          </cell>
          <cell r="L76">
            <v>7011.4941770431669</v>
          </cell>
          <cell r="M76">
            <v>45155.000901713924</v>
          </cell>
          <cell r="N76">
            <v>242194.18444721645</v>
          </cell>
          <cell r="O76">
            <v>0</v>
          </cell>
          <cell r="P76">
            <v>154326.97081410544</v>
          </cell>
          <cell r="Q76">
            <v>39918.43132970541</v>
          </cell>
          <cell r="R76">
            <v>23059.44828741407</v>
          </cell>
          <cell r="S76">
            <v>75746.90521056595</v>
          </cell>
        </row>
        <row r="77">
          <cell r="A77" t="str">
            <v>20143 YTD</v>
          </cell>
          <cell r="B77">
            <v>20920.616915904589</v>
          </cell>
          <cell r="C77">
            <v>47153.59393016938</v>
          </cell>
          <cell r="D77">
            <v>30897.709438610647</v>
          </cell>
          <cell r="E77">
            <v>15196.518016100992</v>
          </cell>
          <cell r="F77">
            <v>21155.647669469192</v>
          </cell>
          <cell r="G77">
            <v>10883.985045351357</v>
          </cell>
          <cell r="H77">
            <v>6765.4503894088539</v>
          </cell>
          <cell r="I77">
            <v>35055.171971690463</v>
          </cell>
          <cell r="J77">
            <v>15462.466499757724</v>
          </cell>
          <cell r="K77">
            <v>22287.5340974672</v>
          </cell>
          <cell r="L77">
            <v>6960.0727802284837</v>
          </cell>
          <cell r="M77">
            <v>46810.51368668233</v>
          </cell>
          <cell r="N77">
            <v>250534.54888102727</v>
          </cell>
          <cell r="O77">
            <v>0</v>
          </cell>
          <cell r="P77">
            <v>162771.66388886108</v>
          </cell>
          <cell r="Q77">
            <v>42392.904493216862</v>
          </cell>
          <cell r="R77">
            <v>23983.412800960148</v>
          </cell>
          <cell r="S77">
            <v>75270.541256007709</v>
          </cell>
        </row>
        <row r="78">
          <cell r="A78" t="str">
            <v>$ Chg</v>
          </cell>
          <cell r="B78">
            <v>972.02337574804915</v>
          </cell>
          <cell r="C78">
            <v>-185.04113396802131</v>
          </cell>
          <cell r="D78">
            <v>3055.7024911228</v>
          </cell>
          <cell r="E78">
            <v>585.80986317883799</v>
          </cell>
          <cell r="F78">
            <v>898.298373808826</v>
          </cell>
          <cell r="G78">
            <v>872.76389466343971</v>
          </cell>
          <cell r="H78">
            <v>-292.87072320715015</v>
          </cell>
          <cell r="I78">
            <v>341.16589188817306</v>
          </cell>
          <cell r="J78">
            <v>-166.81074302142952</v>
          </cell>
          <cell r="K78">
            <v>-121.39530258535524</v>
          </cell>
          <cell r="L78">
            <v>-51.421396814683249</v>
          </cell>
          <cell r="M78">
            <v>1655.5127849684068</v>
          </cell>
          <cell r="N78">
            <v>8340.3644338108134</v>
          </cell>
          <cell r="O78">
            <v>0</v>
          </cell>
          <cell r="P78">
            <v>8444.6930747556326</v>
          </cell>
          <cell r="Q78">
            <v>2474.4731635114513</v>
          </cell>
          <cell r="R78">
            <v>923.9645135460778</v>
          </cell>
          <cell r="S78">
            <v>-476.36395455824095</v>
          </cell>
        </row>
        <row r="79">
          <cell r="A79" t="str">
            <v>% Chg</v>
          </cell>
          <cell r="B79">
            <v>4.872641140295756E-2</v>
          </cell>
          <cell r="C79">
            <v>-3.9088819041215653E-3</v>
          </cell>
          <cell r="D79">
            <v>0.10975151672385142</v>
          </cell>
          <cell r="E79">
            <v>4.0094556475120308E-2</v>
          </cell>
          <cell r="F79">
            <v>4.4344319718141213E-2</v>
          </cell>
          <cell r="G79">
            <v>8.7178565084786691E-2</v>
          </cell>
          <cell r="H79">
            <v>-4.149297241289783E-2</v>
          </cell>
          <cell r="I79">
            <v>9.827903213011021E-3</v>
          </cell>
          <cell r="J79">
            <v>-1.0672965897927069E-2</v>
          </cell>
          <cell r="K79">
            <v>-5.4172736420451456E-3</v>
          </cell>
          <cell r="L79">
            <v>-7.3338714282963693E-3</v>
          </cell>
          <cell r="M79">
            <v>3.6662888980378013E-2</v>
          </cell>
          <cell r="N79">
            <v>3.4436683328490508E-2</v>
          </cell>
          <cell r="O79" t="e">
            <v>#DIV/0!</v>
          </cell>
          <cell r="P79">
            <v>5.471948960190301E-2</v>
          </cell>
          <cell r="Q79">
            <v>6.198823653849507E-2</v>
          </cell>
          <cell r="R79">
            <v>4.0068803990006167E-2</v>
          </cell>
          <cell r="S79">
            <v>-6.2888899980007747E-3</v>
          </cell>
        </row>
        <row r="80">
          <cell r="N80">
            <v>514179.7275122758</v>
          </cell>
        </row>
        <row r="81">
          <cell r="N81">
            <v>530083.82932186848</v>
          </cell>
        </row>
        <row r="82">
          <cell r="N82">
            <v>15904.101809592685</v>
          </cell>
        </row>
        <row r="83">
          <cell r="N83">
            <v>3.0931016838296063E-2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2"/>
      <sheetData sheetId="23"/>
      <sheetData sheetId="24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2386.7440937659203</v>
          </cell>
          <cell r="C5">
            <v>47553.681577734103</v>
          </cell>
          <cell r="D5">
            <v>16445.302135338301</v>
          </cell>
          <cell r="E5">
            <v>6012.4071034016197</v>
          </cell>
          <cell r="F5">
            <v>12560.8694834168</v>
          </cell>
          <cell r="G5">
            <v>2156.83467281101</v>
          </cell>
          <cell r="H5">
            <v>5234.7646161351404</v>
          </cell>
          <cell r="I5">
            <v>31219.322683727201</v>
          </cell>
          <cell r="J5">
            <v>6493.7027648623307</v>
          </cell>
          <cell r="K5">
            <v>24905.214178586</v>
          </cell>
          <cell r="L5">
            <v>1383.3786601141101</v>
          </cell>
          <cell r="M5">
            <v>8967.8790952324016</v>
          </cell>
          <cell r="N5">
            <v>66170.298276750807</v>
          </cell>
          <cell r="O5">
            <v>3523.1067982674899</v>
          </cell>
          <cell r="P5">
            <v>44967.329940329597</v>
          </cell>
          <cell r="Q5">
            <v>21009.364972649801</v>
          </cell>
          <cell r="R5">
            <v>7562.7212410296897</v>
          </cell>
          <cell r="S5">
            <v>12431.7825359288</v>
          </cell>
        </row>
        <row r="6">
          <cell r="A6">
            <v>19992</v>
          </cell>
          <cell r="B6">
            <v>2883.5759356273397</v>
          </cell>
          <cell r="C6">
            <v>50226.0648096644</v>
          </cell>
          <cell r="D6">
            <v>19325.1450952749</v>
          </cell>
          <cell r="E6">
            <v>6314.8097599462499</v>
          </cell>
          <cell r="F6">
            <v>13880.845147275999</v>
          </cell>
          <cell r="G6">
            <v>2086.7699267026401</v>
          </cell>
          <cell r="H6">
            <v>5658.1940653138508</v>
          </cell>
          <cell r="I6">
            <v>30993.0880572961</v>
          </cell>
          <cell r="J6">
            <v>7525.2019334514198</v>
          </cell>
          <cell r="K6">
            <v>27171.368030266702</v>
          </cell>
          <cell r="L6">
            <v>1803.17624367393</v>
          </cell>
          <cell r="M6">
            <v>9862.5317194490399</v>
          </cell>
          <cell r="N6">
            <v>73149.540338967301</v>
          </cell>
          <cell r="O6">
            <v>3784.6748251655404</v>
          </cell>
          <cell r="P6">
            <v>48623.019105372499</v>
          </cell>
          <cell r="Q6">
            <v>23254.4509560962</v>
          </cell>
          <cell r="R6">
            <v>9726.1403650663106</v>
          </cell>
          <cell r="S6">
            <v>14060.922924812499</v>
          </cell>
        </row>
        <row r="7">
          <cell r="A7">
            <v>19993</v>
          </cell>
          <cell r="B7">
            <v>3076.32076065305</v>
          </cell>
          <cell r="C7">
            <v>49841.214943691593</v>
          </cell>
          <cell r="D7">
            <v>23662.335155462399</v>
          </cell>
          <cell r="E7">
            <v>6647.5700957055305</v>
          </cell>
          <cell r="F7">
            <v>13985.2645041797</v>
          </cell>
          <cell r="G7">
            <v>2568.0123144787699</v>
          </cell>
          <cell r="H7">
            <v>5698.1768287547502</v>
          </cell>
          <cell r="I7">
            <v>33433.195581399203</v>
          </cell>
          <cell r="J7">
            <v>8190.00480168586</v>
          </cell>
          <cell r="K7">
            <v>28883.898873713002</v>
          </cell>
          <cell r="L7">
            <v>2448.3972907692801</v>
          </cell>
          <cell r="M7">
            <v>10148.008495316501</v>
          </cell>
          <cell r="N7">
            <v>81537.6574780519</v>
          </cell>
          <cell r="O7">
            <v>4079.3010398864103</v>
          </cell>
          <cell r="P7">
            <v>49661.684738286203</v>
          </cell>
          <cell r="Q7">
            <v>25340.824758770697</v>
          </cell>
          <cell r="R7">
            <v>12346.455810092601</v>
          </cell>
          <cell r="S7">
            <v>15943.867324344201</v>
          </cell>
        </row>
        <row r="8">
          <cell r="A8">
            <v>19994</v>
          </cell>
          <cell r="B8">
            <v>2984.3151743672702</v>
          </cell>
          <cell r="C8">
            <v>53636.044021469905</v>
          </cell>
          <cell r="D8">
            <v>22481.813389131403</v>
          </cell>
          <cell r="E8">
            <v>6893.2604560227601</v>
          </cell>
          <cell r="F8">
            <v>15263.0430022727</v>
          </cell>
          <cell r="G8">
            <v>2271.3273158250699</v>
          </cell>
          <cell r="H8">
            <v>5850.4565174427898</v>
          </cell>
          <cell r="I8">
            <v>36153.198328467697</v>
          </cell>
          <cell r="J8">
            <v>9115.0409838075702</v>
          </cell>
          <cell r="K8">
            <v>29678.757446166899</v>
          </cell>
          <cell r="L8">
            <v>2657.5640001134302</v>
          </cell>
          <cell r="M8">
            <v>10699.875569547199</v>
          </cell>
          <cell r="N8">
            <v>85416.743054967606</v>
          </cell>
          <cell r="O8">
            <v>4015.1477385645599</v>
          </cell>
          <cell r="P8">
            <v>53621.149063416196</v>
          </cell>
          <cell r="Q8">
            <v>26395.380193329398</v>
          </cell>
          <cell r="R8">
            <v>12675.420655602</v>
          </cell>
          <cell r="S8">
            <v>16245.727556665301</v>
          </cell>
        </row>
        <row r="9">
          <cell r="A9">
            <v>20001</v>
          </cell>
          <cell r="B9">
            <v>3245.0811569819598</v>
          </cell>
          <cell r="C9">
            <v>57118.907641597099</v>
          </cell>
          <cell r="D9">
            <v>19940.779653030801</v>
          </cell>
          <cell r="E9">
            <v>7095.7733064161303</v>
          </cell>
          <cell r="F9">
            <v>14226.4998732532</v>
          </cell>
          <cell r="G9">
            <v>2704.8810304213198</v>
          </cell>
          <cell r="H9">
            <v>5914.8875996261195</v>
          </cell>
          <cell r="I9">
            <v>35052.121867471804</v>
          </cell>
          <cell r="J9">
            <v>8959.660021463631</v>
          </cell>
          <cell r="K9">
            <v>31896.196338185502</v>
          </cell>
          <cell r="L9">
            <v>3345.1232647562497</v>
          </cell>
          <cell r="M9">
            <v>10745.726819314101</v>
          </cell>
          <cell r="N9">
            <v>85898.485842334791</v>
          </cell>
          <cell r="O9">
            <v>3875.69835178325</v>
          </cell>
          <cell r="P9">
            <v>52663.089363533501</v>
          </cell>
          <cell r="Q9">
            <v>25255.201203447399</v>
          </cell>
          <cell r="R9">
            <v>14659.1570653462</v>
          </cell>
          <cell r="S9">
            <v>17557.324767824201</v>
          </cell>
        </row>
        <row r="10">
          <cell r="A10">
            <v>20002</v>
          </cell>
          <cell r="B10">
            <v>3548.69641280728</v>
          </cell>
          <cell r="C10">
            <v>59541.187884021303</v>
          </cell>
          <cell r="D10">
            <v>23523.395774930697</v>
          </cell>
          <cell r="E10">
            <v>7476.9355441999705</v>
          </cell>
          <cell r="F10">
            <v>14600.851341544902</v>
          </cell>
          <cell r="G10">
            <v>2691.22709938771</v>
          </cell>
          <cell r="H10">
            <v>6147.2629759747197</v>
          </cell>
          <cell r="I10">
            <v>36921.389364926596</v>
          </cell>
          <cell r="J10">
            <v>9671.1809084702309</v>
          </cell>
          <cell r="K10">
            <v>34152.611254654301</v>
          </cell>
          <cell r="L10">
            <v>3501.3662004268199</v>
          </cell>
          <cell r="M10">
            <v>11036.8641448046</v>
          </cell>
          <cell r="N10">
            <v>90844.075824726693</v>
          </cell>
          <cell r="O10">
            <v>4143.3464578622797</v>
          </cell>
          <cell r="P10">
            <v>55067.155940238503</v>
          </cell>
          <cell r="Q10">
            <v>27425.724341477002</v>
          </cell>
          <cell r="R10">
            <v>16599.019557024199</v>
          </cell>
          <cell r="S10">
            <v>18201.068860348201</v>
          </cell>
        </row>
        <row r="11">
          <cell r="A11">
            <v>20003</v>
          </cell>
          <cell r="B11">
            <v>3805.63355358127</v>
          </cell>
          <cell r="C11">
            <v>56743.612172579698</v>
          </cell>
          <cell r="D11">
            <v>29413.340012388002</v>
          </cell>
          <cell r="E11">
            <v>6988.6637251083803</v>
          </cell>
          <cell r="F11">
            <v>15090.1759228386</v>
          </cell>
          <cell r="G11">
            <v>2934.8513251077902</v>
          </cell>
          <cell r="H11">
            <v>6694.8513545714595</v>
          </cell>
          <cell r="I11">
            <v>36992.133028996999</v>
          </cell>
          <cell r="J11">
            <v>10775.002840488702</v>
          </cell>
          <cell r="K11">
            <v>35861.751717098297</v>
          </cell>
          <cell r="L11">
            <v>3856.9547982807899</v>
          </cell>
          <cell r="M11">
            <v>10758.944808381701</v>
          </cell>
          <cell r="N11">
            <v>99617.960358492404</v>
          </cell>
          <cell r="O11">
            <v>4215.7848700736695</v>
          </cell>
          <cell r="P11">
            <v>55109.424409760999</v>
          </cell>
          <cell r="Q11">
            <v>30771.502169620901</v>
          </cell>
          <cell r="R11">
            <v>18292.336639461799</v>
          </cell>
          <cell r="S11">
            <v>18969.9390370736</v>
          </cell>
        </row>
        <row r="12">
          <cell r="A12">
            <v>20004</v>
          </cell>
          <cell r="B12">
            <v>3254.42093884524</v>
          </cell>
          <cell r="C12">
            <v>60107.067392401295</v>
          </cell>
          <cell r="D12">
            <v>27353.147231863801</v>
          </cell>
          <cell r="E12">
            <v>8425.758044734881</v>
          </cell>
          <cell r="F12">
            <v>15115.6892418199</v>
          </cell>
          <cell r="G12">
            <v>2372.4098183239298</v>
          </cell>
          <cell r="H12">
            <v>6306.5135227217706</v>
          </cell>
          <cell r="I12">
            <v>38921.706394229397</v>
          </cell>
          <cell r="J12">
            <v>11097.998921557601</v>
          </cell>
          <cell r="K12">
            <v>35147.310977356596</v>
          </cell>
          <cell r="L12">
            <v>3689.84746192067</v>
          </cell>
          <cell r="M12">
            <v>11620.1150661061</v>
          </cell>
          <cell r="N12">
            <v>98975.16764637109</v>
          </cell>
          <cell r="O12">
            <v>4007.0643368603901</v>
          </cell>
          <cell r="P12">
            <v>59259.876591015702</v>
          </cell>
          <cell r="Q12">
            <v>29644.271520299499</v>
          </cell>
          <cell r="R12">
            <v>17739.309399646001</v>
          </cell>
          <cell r="S12">
            <v>19008.713592592499</v>
          </cell>
        </row>
        <row r="13">
          <cell r="A13">
            <v>20011</v>
          </cell>
          <cell r="B13">
            <v>3620.4616249587698</v>
          </cell>
          <cell r="C13">
            <v>59309.294851606595</v>
          </cell>
          <cell r="D13">
            <v>22459.829411795799</v>
          </cell>
          <cell r="E13">
            <v>8235.6965848468608</v>
          </cell>
          <cell r="F13">
            <v>15183.317344428</v>
          </cell>
          <cell r="G13">
            <v>2483.54474732683</v>
          </cell>
          <cell r="H13">
            <v>6230.4482302533797</v>
          </cell>
          <cell r="I13">
            <v>34903.582577663699</v>
          </cell>
          <cell r="J13">
            <v>9586.1379213444598</v>
          </cell>
          <cell r="K13">
            <v>33357.5389513337</v>
          </cell>
          <cell r="L13">
            <v>3820.58500120285</v>
          </cell>
          <cell r="M13">
            <v>11168.7820779511</v>
          </cell>
          <cell r="N13">
            <v>90290.439954464906</v>
          </cell>
          <cell r="O13">
            <v>3752.2217304873502</v>
          </cell>
          <cell r="P13">
            <v>57392.0459964326</v>
          </cell>
          <cell r="Q13">
            <v>25163.632871266997</v>
          </cell>
          <cell r="R13">
            <v>16271.1645135004</v>
          </cell>
          <cell r="S13">
            <v>18292.475256733698</v>
          </cell>
        </row>
        <row r="14">
          <cell r="A14">
            <v>20012</v>
          </cell>
          <cell r="B14">
            <v>3534.6477390518999</v>
          </cell>
          <cell r="C14">
            <v>57862.685033786904</v>
          </cell>
          <cell r="D14">
            <v>23910.411652393701</v>
          </cell>
          <cell r="E14">
            <v>7713.9499238664503</v>
          </cell>
          <cell r="F14">
            <v>15518.466791310801</v>
          </cell>
          <cell r="G14">
            <v>2287.6322835465999</v>
          </cell>
          <cell r="H14">
            <v>5950.8987658240703</v>
          </cell>
          <cell r="I14">
            <v>31457.395360798801</v>
          </cell>
          <cell r="J14">
            <v>8507.2106387439089</v>
          </cell>
          <cell r="K14">
            <v>33730.719869960798</v>
          </cell>
          <cell r="L14">
            <v>3603.0188868902997</v>
          </cell>
          <cell r="M14">
            <v>10708.3461062027</v>
          </cell>
          <cell r="N14">
            <v>87538.886361882804</v>
          </cell>
          <cell r="O14">
            <v>3902.3140956959401</v>
          </cell>
          <cell r="P14">
            <v>56558.647099840695</v>
          </cell>
          <cell r="Q14">
            <v>23327.686117315301</v>
          </cell>
          <cell r="R14">
            <v>16496.3877495706</v>
          </cell>
          <cell r="S14">
            <v>17297.858374900599</v>
          </cell>
        </row>
        <row r="15">
          <cell r="A15">
            <v>20013</v>
          </cell>
          <cell r="B15">
            <v>3856.9399157975899</v>
          </cell>
          <cell r="C15">
            <v>51025.643173490404</v>
          </cell>
          <cell r="D15">
            <v>29035.317640613001</v>
          </cell>
          <cell r="E15">
            <v>6913.1024040796601</v>
          </cell>
          <cell r="F15">
            <v>14762.389006707899</v>
          </cell>
          <cell r="G15">
            <v>2692.36438187474</v>
          </cell>
          <cell r="H15">
            <v>5795.2898132004602</v>
          </cell>
          <cell r="I15">
            <v>30339.948039216302</v>
          </cell>
          <cell r="J15">
            <v>8472.2790564427105</v>
          </cell>
          <cell r="K15">
            <v>33123.725194832405</v>
          </cell>
          <cell r="L15">
            <v>3552.0646773767999</v>
          </cell>
          <cell r="M15">
            <v>9641.6434379726688</v>
          </cell>
          <cell r="N15">
            <v>84317.541457695697</v>
          </cell>
          <cell r="O15">
            <v>3966.1562289670401</v>
          </cell>
          <cell r="P15">
            <v>52809.243772254995</v>
          </cell>
          <cell r="Q15">
            <v>23274.035424870901</v>
          </cell>
          <cell r="R15">
            <v>15172.937429026899</v>
          </cell>
          <cell r="S15">
            <v>17058.432340934702</v>
          </cell>
        </row>
        <row r="16">
          <cell r="A16">
            <v>20014</v>
          </cell>
          <cell r="B16">
            <v>3487.24734679325</v>
          </cell>
          <cell r="C16">
            <v>50393.536755978203</v>
          </cell>
          <cell r="D16">
            <v>27164.694340436501</v>
          </cell>
          <cell r="E16">
            <v>7751.0495586334291</v>
          </cell>
          <cell r="F16">
            <v>14113.9206134258</v>
          </cell>
          <cell r="G16">
            <v>2309.9831710908697</v>
          </cell>
          <cell r="H16">
            <v>5844.3874888108703</v>
          </cell>
          <cell r="I16">
            <v>31015.0008861971</v>
          </cell>
          <cell r="J16">
            <v>9018.490775414939</v>
          </cell>
          <cell r="K16">
            <v>32496.864862208</v>
          </cell>
          <cell r="L16">
            <v>2337.5199497419599</v>
          </cell>
          <cell r="M16">
            <v>10438.470002391899</v>
          </cell>
          <cell r="N16">
            <v>80827.192582429896</v>
          </cell>
          <cell r="O16">
            <v>3757.4200089179003</v>
          </cell>
          <cell r="P16">
            <v>55262.931877350995</v>
          </cell>
          <cell r="Q16">
            <v>23084.473411652099</v>
          </cell>
          <cell r="R16">
            <v>12050.602258794501</v>
          </cell>
          <cell r="S16">
            <v>15162.6531717526</v>
          </cell>
        </row>
        <row r="17">
          <cell r="A17">
            <v>20021</v>
          </cell>
          <cell r="B17">
            <v>3232.6011049363196</v>
          </cell>
          <cell r="C17">
            <v>50575.803237918997</v>
          </cell>
          <cell r="D17">
            <v>23740.411595600799</v>
          </cell>
          <cell r="E17">
            <v>6978.2602232491099</v>
          </cell>
          <cell r="F17">
            <v>14172.293366456199</v>
          </cell>
          <cell r="G17">
            <v>2706.78915084657</v>
          </cell>
          <cell r="H17">
            <v>5406.4754728110602</v>
          </cell>
          <cell r="I17">
            <v>28788.731129485699</v>
          </cell>
          <cell r="J17">
            <v>8324.7501145596507</v>
          </cell>
          <cell r="K17">
            <v>31427.607871083899</v>
          </cell>
          <cell r="L17">
            <v>2454.659593979</v>
          </cell>
          <cell r="M17">
            <v>9278.0435117482884</v>
          </cell>
          <cell r="N17">
            <v>75307.56131827271</v>
          </cell>
          <cell r="O17">
            <v>3499.5491762525603</v>
          </cell>
          <cell r="P17">
            <v>51959.863975481501</v>
          </cell>
          <cell r="Q17">
            <v>21323.2472938553</v>
          </cell>
          <cell r="R17">
            <v>11002.204312314301</v>
          </cell>
          <cell r="S17">
            <v>14751.4875438321</v>
          </cell>
        </row>
        <row r="18">
          <cell r="A18">
            <v>20022</v>
          </cell>
          <cell r="B18">
            <v>3905.70554865852</v>
          </cell>
          <cell r="C18">
            <v>55075.880438836095</v>
          </cell>
          <cell r="D18">
            <v>29726.627574167702</v>
          </cell>
          <cell r="E18">
            <v>6988.3753915449497</v>
          </cell>
          <cell r="F18">
            <v>14802.830123818199</v>
          </cell>
          <cell r="G18">
            <v>2841.3053068327699</v>
          </cell>
          <cell r="H18">
            <v>6055.1011940734397</v>
          </cell>
          <cell r="I18">
            <v>30213.0756311962</v>
          </cell>
          <cell r="J18">
            <v>8989.6925577059701</v>
          </cell>
          <cell r="K18">
            <v>35148.772347790706</v>
          </cell>
          <cell r="L18">
            <v>3167.0685294057598</v>
          </cell>
          <cell r="M18">
            <v>10774.595492934901</v>
          </cell>
          <cell r="N18">
            <v>86401.673435854289</v>
          </cell>
          <cell r="O18">
            <v>4033.6617065558798</v>
          </cell>
          <cell r="P18">
            <v>56685.203166420601</v>
          </cell>
          <cell r="Q18">
            <v>23312.9910923961</v>
          </cell>
          <cell r="R18">
            <v>13378.308029404399</v>
          </cell>
          <cell r="S18">
            <v>16840.290701117701</v>
          </cell>
        </row>
        <row r="19">
          <cell r="A19">
            <v>20023</v>
          </cell>
          <cell r="B19">
            <v>4341.4632549358303</v>
          </cell>
          <cell r="C19">
            <v>52427.433811212701</v>
          </cell>
          <cell r="D19">
            <v>36283.964239255503</v>
          </cell>
          <cell r="E19">
            <v>7149.36427230358</v>
          </cell>
          <cell r="F19">
            <v>15909.024857582301</v>
          </cell>
          <cell r="G19">
            <v>3259.6275402218698</v>
          </cell>
          <cell r="H19">
            <v>6304.6764728265307</v>
          </cell>
          <cell r="I19">
            <v>30673.182912054799</v>
          </cell>
          <cell r="J19">
            <v>8988.6739994339005</v>
          </cell>
          <cell r="K19">
            <v>34971.704565006497</v>
          </cell>
          <cell r="L19">
            <v>3527.7468948682999</v>
          </cell>
          <cell r="M19">
            <v>10530.577991844901</v>
          </cell>
          <cell r="N19">
            <v>91015.928772115294</v>
          </cell>
          <cell r="O19">
            <v>4369.4415268848197</v>
          </cell>
          <cell r="P19">
            <v>57346.313474916096</v>
          </cell>
          <cell r="Q19">
            <v>24410.6228337875</v>
          </cell>
          <cell r="R19">
            <v>14863.8964994128</v>
          </cell>
          <cell r="S19">
            <v>19173.9700639312</v>
          </cell>
        </row>
        <row r="20">
          <cell r="A20">
            <v>20024</v>
          </cell>
          <cell r="B20">
            <v>4346.4149992908606</v>
          </cell>
          <cell r="C20">
            <v>53685.7011979694</v>
          </cell>
          <cell r="D20">
            <v>35747.223847517002</v>
          </cell>
          <cell r="E20">
            <v>7416.3733281060604</v>
          </cell>
          <cell r="F20">
            <v>17983.708839174098</v>
          </cell>
          <cell r="G20">
            <v>3028.7134580143597</v>
          </cell>
          <cell r="H20">
            <v>6491.6332017797695</v>
          </cell>
          <cell r="I20">
            <v>32803.510716909404</v>
          </cell>
          <cell r="J20">
            <v>9738.0965268843593</v>
          </cell>
          <cell r="K20">
            <v>34778.760925306196</v>
          </cell>
          <cell r="L20">
            <v>4027.8573593278397</v>
          </cell>
          <cell r="M20">
            <v>10689.603856349198</v>
          </cell>
          <cell r="N20">
            <v>90675.659983147707</v>
          </cell>
          <cell r="O20">
            <v>4216.2715684070699</v>
          </cell>
          <cell r="P20">
            <v>61688.494634990195</v>
          </cell>
          <cell r="Q20">
            <v>24664.8245891068</v>
          </cell>
          <cell r="R20">
            <v>14424.8377120603</v>
          </cell>
          <cell r="S20">
            <v>19130.107214499298</v>
          </cell>
        </row>
        <row r="21">
          <cell r="A21">
            <v>20031</v>
          </cell>
          <cell r="B21">
            <v>4299.1589371816899</v>
          </cell>
          <cell r="C21">
            <v>55413.488721524904</v>
          </cell>
          <cell r="D21">
            <v>31267.7157700149</v>
          </cell>
          <cell r="E21">
            <v>6959.3165464253698</v>
          </cell>
          <cell r="F21">
            <v>16126.265748020201</v>
          </cell>
          <cell r="G21">
            <v>3267.59511662458</v>
          </cell>
          <cell r="H21">
            <v>6123.3516255277391</v>
          </cell>
          <cell r="I21">
            <v>29308.652080158099</v>
          </cell>
          <cell r="J21">
            <v>8540.7344239286813</v>
          </cell>
          <cell r="K21">
            <v>33972.115616793999</v>
          </cell>
          <cell r="L21">
            <v>4704.1465040424991</v>
          </cell>
          <cell r="M21">
            <v>10378.2994806728</v>
          </cell>
          <cell r="N21">
            <v>89411.259473480299</v>
          </cell>
          <cell r="O21">
            <v>4043.2120415469399</v>
          </cell>
          <cell r="P21">
            <v>58100.711696036102</v>
          </cell>
          <cell r="Q21">
            <v>22108.694905651297</v>
          </cell>
          <cell r="R21">
            <v>16285.6997811848</v>
          </cell>
          <cell r="S21">
            <v>17671.238100357397</v>
          </cell>
        </row>
        <row r="22">
          <cell r="A22">
            <v>20032</v>
          </cell>
          <cell r="B22">
            <v>4322.4742947273098</v>
          </cell>
          <cell r="C22">
            <v>56415.0687701231</v>
          </cell>
          <cell r="D22">
            <v>35649.687858823505</v>
          </cell>
          <cell r="E22">
            <v>7182.1762364265096</v>
          </cell>
          <cell r="F22">
            <v>17708.677387566298</v>
          </cell>
          <cell r="G22">
            <v>3177.4491064509803</v>
          </cell>
          <cell r="H22">
            <v>6340.6046186437197</v>
          </cell>
          <cell r="I22">
            <v>29476.623396850497</v>
          </cell>
          <cell r="J22">
            <v>9337.5892765728004</v>
          </cell>
          <cell r="K22">
            <v>34529.028948662002</v>
          </cell>
          <cell r="L22">
            <v>5099.5456742623392</v>
          </cell>
          <cell r="M22">
            <v>10722.0684991122</v>
          </cell>
          <cell r="N22">
            <v>93910.937258853606</v>
          </cell>
          <cell r="O22">
            <v>4316.7006770540302</v>
          </cell>
          <cell r="P22">
            <v>62345.485344134104</v>
          </cell>
          <cell r="Q22">
            <v>23432.815782679601</v>
          </cell>
          <cell r="R22">
            <v>17801.638700806499</v>
          </cell>
          <cell r="S22">
            <v>19990.370834213401</v>
          </cell>
        </row>
        <row r="23">
          <cell r="A23">
            <v>20033</v>
          </cell>
          <cell r="B23">
            <v>4763.0139243696203</v>
          </cell>
          <cell r="C23">
            <v>54742.580881566704</v>
          </cell>
          <cell r="D23">
            <v>42062.710580977997</v>
          </cell>
          <cell r="E23">
            <v>7210.9233875183299</v>
          </cell>
          <cell r="F23">
            <v>16077.406519489901</v>
          </cell>
          <cell r="G23">
            <v>3531.1765650860202</v>
          </cell>
          <cell r="H23">
            <v>6455.9665769411495</v>
          </cell>
          <cell r="I23">
            <v>28985.7783579348</v>
          </cell>
          <cell r="J23">
            <v>9135.1986646521891</v>
          </cell>
          <cell r="K23">
            <v>34845.185713696803</v>
          </cell>
          <cell r="L23">
            <v>4487.2968094177595</v>
          </cell>
          <cell r="M23">
            <v>10651.975655538999</v>
          </cell>
          <cell r="N23">
            <v>99078.359293142697</v>
          </cell>
          <cell r="O23">
            <v>4396.7037302550798</v>
          </cell>
          <cell r="P23">
            <v>60863.824258081899</v>
          </cell>
          <cell r="Q23">
            <v>24037.653069219501</v>
          </cell>
          <cell r="R23">
            <v>17422.057888736999</v>
          </cell>
          <cell r="S23">
            <v>20725.974275387001</v>
          </cell>
        </row>
        <row r="24">
          <cell r="A24">
            <v>20034</v>
          </cell>
          <cell r="B24">
            <v>4604.5759157852599</v>
          </cell>
          <cell r="C24">
            <v>57936.139351343299</v>
          </cell>
          <cell r="D24">
            <v>43993.880100298797</v>
          </cell>
          <cell r="E24">
            <v>8123.8032955878298</v>
          </cell>
          <cell r="F24">
            <v>18800.940283200001</v>
          </cell>
          <cell r="G24">
            <v>3115.2583306749202</v>
          </cell>
          <cell r="H24">
            <v>6605.9801194613801</v>
          </cell>
          <cell r="I24">
            <v>31575.8362402147</v>
          </cell>
          <cell r="J24">
            <v>10783.901006089001</v>
          </cell>
          <cell r="K24">
            <v>36658.496783255599</v>
          </cell>
          <cell r="L24">
            <v>3864.8713330175501</v>
          </cell>
          <cell r="M24">
            <v>11592.397404773001</v>
          </cell>
          <cell r="N24">
            <v>98761.261078417898</v>
          </cell>
          <cell r="O24">
            <v>4264.4201446176103</v>
          </cell>
          <cell r="P24">
            <v>66608.777399265295</v>
          </cell>
          <cell r="Q24">
            <v>25504.7290798252</v>
          </cell>
          <cell r="R24">
            <v>17863.145205016801</v>
          </cell>
          <cell r="S24">
            <v>20901.861908311199</v>
          </cell>
        </row>
        <row r="25">
          <cell r="A25">
            <v>20041</v>
          </cell>
          <cell r="B25">
            <v>4135.1933958668897</v>
          </cell>
          <cell r="C25">
            <v>61549.689906268999</v>
          </cell>
          <cell r="D25">
            <v>39297.280533166202</v>
          </cell>
          <cell r="E25">
            <v>7222.5101106353595</v>
          </cell>
          <cell r="F25">
            <v>17978.395271710498</v>
          </cell>
          <cell r="G25">
            <v>3786.7314130692803</v>
          </cell>
          <cell r="H25">
            <v>6578.3649415991695</v>
          </cell>
          <cell r="I25">
            <v>31548.397730262299</v>
          </cell>
          <cell r="J25">
            <v>10355.7037004464</v>
          </cell>
          <cell r="K25">
            <v>37058.042095317498</v>
          </cell>
          <cell r="L25">
            <v>4174.6659104680102</v>
          </cell>
          <cell r="M25">
            <v>11052.856743230801</v>
          </cell>
          <cell r="N25">
            <v>101430.847820579</v>
          </cell>
          <cell r="O25">
            <v>4165.4129655484403</v>
          </cell>
          <cell r="P25">
            <v>64761.1355148906</v>
          </cell>
          <cell r="Q25">
            <v>24028.811716241198</v>
          </cell>
          <cell r="R25">
            <v>20045.6538857249</v>
          </cell>
          <cell r="S25">
            <v>21655.220318349202</v>
          </cell>
        </row>
        <row r="26">
          <cell r="A26">
            <v>20042</v>
          </cell>
          <cell r="B26">
            <v>5210.0600124778202</v>
          </cell>
          <cell r="C26">
            <v>66792.225452162398</v>
          </cell>
          <cell r="D26">
            <v>46863.698006310304</v>
          </cell>
          <cell r="E26">
            <v>7698.4287648760592</v>
          </cell>
          <cell r="F26">
            <v>19472.720719025201</v>
          </cell>
          <cell r="G26">
            <v>3636.6918407610797</v>
          </cell>
          <cell r="H26">
            <v>7092.8433125165502</v>
          </cell>
          <cell r="I26">
            <v>32494.250801177801</v>
          </cell>
          <cell r="J26">
            <v>11970.0889915933</v>
          </cell>
          <cell r="K26">
            <v>39992.189465987001</v>
          </cell>
          <cell r="L26">
            <v>4327.4912514294301</v>
          </cell>
          <cell r="M26">
            <v>12131.0353937732</v>
          </cell>
          <cell r="N26">
            <v>111489.520837267</v>
          </cell>
          <cell r="O26">
            <v>4464.5089733856803</v>
          </cell>
          <cell r="P26">
            <v>71708.473236027305</v>
          </cell>
          <cell r="Q26">
            <v>27089.9332680062</v>
          </cell>
          <cell r="R26">
            <v>23122.112394170701</v>
          </cell>
          <cell r="S26">
            <v>23960.920797575698</v>
          </cell>
        </row>
        <row r="27">
          <cell r="A27">
            <v>20043</v>
          </cell>
          <cell r="B27">
            <v>5979.6652018839195</v>
          </cell>
          <cell r="C27">
            <v>64344.331616457799</v>
          </cell>
          <cell r="D27">
            <v>54236.401207355397</v>
          </cell>
          <cell r="E27">
            <v>7760.1240170912706</v>
          </cell>
          <cell r="F27">
            <v>19370.440718127702</v>
          </cell>
          <cell r="G27">
            <v>4149.3882178488302</v>
          </cell>
          <cell r="H27">
            <v>7213.3864075295296</v>
          </cell>
          <cell r="I27">
            <v>32644.277606933199</v>
          </cell>
          <cell r="J27">
            <v>12184.386710430701</v>
          </cell>
          <cell r="K27">
            <v>39702.979730369698</v>
          </cell>
          <cell r="L27">
            <v>6051.0913510099399</v>
          </cell>
          <cell r="M27">
            <v>10845.7984619913</v>
          </cell>
          <cell r="N27">
            <v>117015.13152876601</v>
          </cell>
          <cell r="O27">
            <v>4701.5083480428402</v>
          </cell>
          <cell r="P27">
            <v>69128.520817655502</v>
          </cell>
          <cell r="Q27">
            <v>28618.139309310001</v>
          </cell>
          <cell r="R27">
            <v>26159.516106540403</v>
          </cell>
          <cell r="S27">
            <v>26177.914104776002</v>
          </cell>
        </row>
        <row r="28">
          <cell r="A28">
            <v>20044</v>
          </cell>
          <cell r="B28">
            <v>5924.8409559367001</v>
          </cell>
          <cell r="C28">
            <v>67026.208413172499</v>
          </cell>
          <cell r="D28">
            <v>57059.061018660403</v>
          </cell>
          <cell r="E28">
            <v>9246.3166323978403</v>
          </cell>
          <cell r="F28">
            <v>21188.7036748588</v>
          </cell>
          <cell r="G28">
            <v>4052.2649873886098</v>
          </cell>
          <cell r="H28">
            <v>7389.3484478716</v>
          </cell>
          <cell r="I28">
            <v>34830.429683139606</v>
          </cell>
          <cell r="J28">
            <v>12376.1366961164</v>
          </cell>
          <cell r="K28">
            <v>41845.556727513002</v>
          </cell>
          <cell r="L28">
            <v>6416.94981534416</v>
          </cell>
          <cell r="M28">
            <v>12731.685914119</v>
          </cell>
          <cell r="N28">
            <v>121424.45306540601</v>
          </cell>
          <cell r="O28">
            <v>4585.4217368990294</v>
          </cell>
          <cell r="P28">
            <v>75950.121470307597</v>
          </cell>
          <cell r="Q28">
            <v>28266.9577103874</v>
          </cell>
          <cell r="R28">
            <v>27038.1968470713</v>
          </cell>
          <cell r="S28">
            <v>27549.521724700902</v>
          </cell>
        </row>
        <row r="29">
          <cell r="A29">
            <v>20051</v>
          </cell>
          <cell r="B29">
            <v>5721.8412472483797</v>
          </cell>
          <cell r="C29">
            <v>68243.141291770604</v>
          </cell>
          <cell r="D29">
            <v>51231.594675993103</v>
          </cell>
          <cell r="E29">
            <v>8073.91204944936</v>
          </cell>
          <cell r="F29">
            <v>19950.710440824401</v>
          </cell>
          <cell r="G29">
            <v>4355.9007459078903</v>
          </cell>
          <cell r="H29">
            <v>7335.9971160501</v>
          </cell>
          <cell r="I29">
            <v>34462.601220274693</v>
          </cell>
          <cell r="J29">
            <v>11382.105730506</v>
          </cell>
          <cell r="K29">
            <v>39569.516276569295</v>
          </cell>
          <cell r="L29">
            <v>5541.8288814283396</v>
          </cell>
          <cell r="M29">
            <v>11714.2629633745</v>
          </cell>
          <cell r="N29">
            <v>118071.136998288</v>
          </cell>
          <cell r="O29">
            <v>4376.7455897198997</v>
          </cell>
          <cell r="P29">
            <v>72856.471060589</v>
          </cell>
          <cell r="Q29">
            <v>25495.2385514216</v>
          </cell>
          <cell r="R29">
            <v>26332.772807720499</v>
          </cell>
          <cell r="S29">
            <v>28074.394709759898</v>
          </cell>
        </row>
        <row r="30">
          <cell r="A30">
            <v>20052</v>
          </cell>
          <cell r="B30">
            <v>6204.7312603553801</v>
          </cell>
          <cell r="C30">
            <v>71668.370808763008</v>
          </cell>
          <cell r="D30">
            <v>58470.9053104595</v>
          </cell>
          <cell r="E30">
            <v>8919.4430047884598</v>
          </cell>
          <cell r="F30">
            <v>21608.402739681002</v>
          </cell>
          <cell r="G30">
            <v>4432.3776169391695</v>
          </cell>
          <cell r="H30">
            <v>7973.9801054008904</v>
          </cell>
          <cell r="I30">
            <v>35122.730792960901</v>
          </cell>
          <cell r="J30">
            <v>10999.761447153</v>
          </cell>
          <cell r="K30">
            <v>44409.2138758765</v>
          </cell>
          <cell r="L30">
            <v>6531.3323845197001</v>
          </cell>
          <cell r="M30">
            <v>12924.035187433501</v>
          </cell>
          <cell r="N30">
            <v>129179.36789114399</v>
          </cell>
          <cell r="O30">
            <v>4771.9818432789598</v>
          </cell>
          <cell r="P30">
            <v>79767.314664808204</v>
          </cell>
          <cell r="Q30">
            <v>25561.7626469967</v>
          </cell>
          <cell r="R30">
            <v>30541.833308337897</v>
          </cell>
          <cell r="S30">
            <v>30617.180678826302</v>
          </cell>
        </row>
        <row r="31">
          <cell r="A31">
            <v>20053</v>
          </cell>
          <cell r="B31">
            <v>6235.2986379043705</v>
          </cell>
          <cell r="C31">
            <v>73010.514832983594</v>
          </cell>
          <cell r="D31">
            <v>67349.754267680095</v>
          </cell>
          <cell r="E31">
            <v>8335.6544242092696</v>
          </cell>
          <cell r="F31">
            <v>21312.134846369703</v>
          </cell>
          <cell r="G31">
            <v>4942.9461669335897</v>
          </cell>
          <cell r="H31">
            <v>7961.9577121738594</v>
          </cell>
          <cell r="I31">
            <v>34331.1047311906</v>
          </cell>
          <cell r="J31">
            <v>10416.886890227899</v>
          </cell>
          <cell r="K31">
            <v>43109.673307293298</v>
          </cell>
          <cell r="L31">
            <v>7865.7532451102506</v>
          </cell>
          <cell r="M31">
            <v>12736.856868540801</v>
          </cell>
          <cell r="N31">
            <v>137318.15299770198</v>
          </cell>
          <cell r="O31">
            <v>4583.9883761415394</v>
          </cell>
          <cell r="P31">
            <v>77138.949644969805</v>
          </cell>
          <cell r="Q31">
            <v>26287.094504959598</v>
          </cell>
          <cell r="R31">
            <v>35793.831254542398</v>
          </cell>
          <cell r="S31">
            <v>32392.171704100201</v>
          </cell>
        </row>
        <row r="32">
          <cell r="A32">
            <v>20054</v>
          </cell>
          <cell r="B32">
            <v>6409.8045991870604</v>
          </cell>
          <cell r="C32">
            <v>81293.71536089349</v>
          </cell>
          <cell r="D32">
            <v>67646.660701299304</v>
          </cell>
          <cell r="E32">
            <v>8983.0113801646712</v>
          </cell>
          <cell r="F32">
            <v>22861.5616446487</v>
          </cell>
          <cell r="G32">
            <v>5164.8463964661596</v>
          </cell>
          <cell r="H32">
            <v>8020.8247014668996</v>
          </cell>
          <cell r="I32">
            <v>36471.720689637004</v>
          </cell>
          <cell r="J32">
            <v>11418.1830307114</v>
          </cell>
          <cell r="K32">
            <v>46682.852106369501</v>
          </cell>
          <cell r="L32">
            <v>7265.1213808351204</v>
          </cell>
          <cell r="M32">
            <v>14450.6419333183</v>
          </cell>
          <cell r="N32">
            <v>140124.746476667</v>
          </cell>
          <cell r="O32">
            <v>4593.9317559486599</v>
          </cell>
          <cell r="P32">
            <v>83202.745233723093</v>
          </cell>
          <cell r="Q32">
            <v>27471.458291051102</v>
          </cell>
          <cell r="R32">
            <v>34643.237785036799</v>
          </cell>
          <cell r="S32">
            <v>32532.402446001201</v>
          </cell>
        </row>
        <row r="33">
          <cell r="A33">
            <v>20061</v>
          </cell>
          <cell r="B33">
            <v>6126.2401294547599</v>
          </cell>
          <cell r="C33">
            <v>77093.042807667603</v>
          </cell>
          <cell r="D33">
            <v>60146.012950614604</v>
          </cell>
          <cell r="E33">
            <v>9067.6632884532501</v>
          </cell>
          <cell r="F33">
            <v>21748.9322671843</v>
          </cell>
          <cell r="G33">
            <v>5296.7190059497807</v>
          </cell>
          <cell r="H33">
            <v>7680.4533214460498</v>
          </cell>
          <cell r="I33">
            <v>36095.5877107212</v>
          </cell>
          <cell r="J33">
            <v>11313.3976542084</v>
          </cell>
          <cell r="K33">
            <v>48344.0243694823</v>
          </cell>
          <cell r="L33">
            <v>7170.4980512129096</v>
          </cell>
          <cell r="M33">
            <v>12621.0587022605</v>
          </cell>
          <cell r="N33">
            <v>136100.48708882299</v>
          </cell>
          <cell r="O33">
            <v>4521.1837169770406</v>
          </cell>
          <cell r="P33">
            <v>79126.396028833406</v>
          </cell>
          <cell r="Q33">
            <v>26502.579330135301</v>
          </cell>
          <cell r="R33">
            <v>33773.013413539302</v>
          </cell>
          <cell r="S33">
            <v>33013.072282512796</v>
          </cell>
        </row>
        <row r="34">
          <cell r="A34">
            <v>20062</v>
          </cell>
          <cell r="B34">
            <v>6310.6860273369903</v>
          </cell>
          <cell r="C34">
            <v>78917.45284992551</v>
          </cell>
          <cell r="D34">
            <v>68137.895755630205</v>
          </cell>
          <cell r="E34">
            <v>9590.8824829376699</v>
          </cell>
          <cell r="F34">
            <v>22822.486147441003</v>
          </cell>
          <cell r="G34">
            <v>5153.7246424473396</v>
          </cell>
          <cell r="H34">
            <v>8487.364417035129</v>
          </cell>
          <cell r="I34">
            <v>37290.445185397497</v>
          </cell>
          <cell r="J34">
            <v>11648.540618622401</v>
          </cell>
          <cell r="K34">
            <v>51473.6660823446</v>
          </cell>
          <cell r="L34">
            <v>8658.6859474861903</v>
          </cell>
          <cell r="M34">
            <v>14426.6099982871</v>
          </cell>
          <cell r="N34">
            <v>149941.23456871399</v>
          </cell>
          <cell r="O34">
            <v>4742.6143088629306</v>
          </cell>
          <cell r="P34">
            <v>86055.728560472198</v>
          </cell>
          <cell r="Q34">
            <v>27990.5943520773</v>
          </cell>
          <cell r="R34">
            <v>38972.9386917394</v>
          </cell>
          <cell r="S34">
            <v>34102.076527915</v>
          </cell>
        </row>
        <row r="35">
          <cell r="A35">
            <v>20063</v>
          </cell>
          <cell r="B35">
            <v>7562.4441480461501</v>
          </cell>
          <cell r="C35">
            <v>75195.717261744197</v>
          </cell>
          <cell r="D35">
            <v>79293.543970142593</v>
          </cell>
          <cell r="E35">
            <v>9151.7377837666299</v>
          </cell>
          <cell r="F35">
            <v>22108.644740301897</v>
          </cell>
          <cell r="G35">
            <v>5896.8992920083301</v>
          </cell>
          <cell r="H35">
            <v>8244.2550699230105</v>
          </cell>
          <cell r="I35">
            <v>37609.799701614196</v>
          </cell>
          <cell r="J35">
            <v>11777.503981073</v>
          </cell>
          <cell r="K35">
            <v>51418.693581329804</v>
          </cell>
          <cell r="L35">
            <v>8809.4529550692605</v>
          </cell>
          <cell r="M35">
            <v>13824.012358796101</v>
          </cell>
          <cell r="N35">
            <v>159665.48843782998</v>
          </cell>
          <cell r="O35">
            <v>4955.5083390753698</v>
          </cell>
          <cell r="P35">
            <v>84009.889733265707</v>
          </cell>
          <cell r="Q35">
            <v>29342.0583232766</v>
          </cell>
          <cell r="R35">
            <v>42413.882556705197</v>
          </cell>
          <cell r="S35">
            <v>36229.3629386635</v>
          </cell>
        </row>
        <row r="36">
          <cell r="A36">
            <v>20064</v>
          </cell>
          <cell r="B36">
            <v>6549.58923876267</v>
          </cell>
          <cell r="C36">
            <v>75008.209297379392</v>
          </cell>
          <cell r="D36">
            <v>81668.116552216903</v>
          </cell>
          <cell r="E36">
            <v>9720.6128891115204</v>
          </cell>
          <cell r="F36">
            <v>23299.9481542758</v>
          </cell>
          <cell r="G36">
            <v>5621.4391042364705</v>
          </cell>
          <cell r="H36">
            <v>8482.4208574253298</v>
          </cell>
          <cell r="I36">
            <v>39856.743348625096</v>
          </cell>
          <cell r="J36">
            <v>11687.4792746817</v>
          </cell>
          <cell r="K36">
            <v>50885.859341190204</v>
          </cell>
          <cell r="L36">
            <v>7096.4105522987902</v>
          </cell>
          <cell r="M36">
            <v>13646.531402394699</v>
          </cell>
          <cell r="N36">
            <v>142448.42835683402</v>
          </cell>
          <cell r="O36">
            <v>4713.4530177932793</v>
          </cell>
          <cell r="P36">
            <v>84941.587426876795</v>
          </cell>
          <cell r="Q36">
            <v>28229.681505350898</v>
          </cell>
          <cell r="R36">
            <v>32949.576919251202</v>
          </cell>
          <cell r="S36">
            <v>31367.483099776102</v>
          </cell>
        </row>
        <row r="37">
          <cell r="A37">
            <v>20071</v>
          </cell>
          <cell r="B37">
            <v>5958.6404462703304</v>
          </cell>
          <cell r="C37">
            <v>76768.085214413295</v>
          </cell>
          <cell r="D37">
            <v>71714.635802394099</v>
          </cell>
          <cell r="E37">
            <v>9736.3718049764702</v>
          </cell>
          <cell r="F37">
            <v>22395.5627917686</v>
          </cell>
          <cell r="G37">
            <v>5858.2403957491797</v>
          </cell>
          <cell r="H37">
            <v>8116.3665152121494</v>
          </cell>
          <cell r="I37">
            <v>36733.968051600197</v>
          </cell>
          <cell r="J37">
            <v>12230.856355386401</v>
          </cell>
          <cell r="K37">
            <v>49690.697229689904</v>
          </cell>
          <cell r="L37">
            <v>6235.6825768326598</v>
          </cell>
          <cell r="M37">
            <v>12776.2512489769</v>
          </cell>
          <cell r="N37">
            <v>140171.764185009</v>
          </cell>
          <cell r="O37">
            <v>4525.1601779940902</v>
          </cell>
          <cell r="P37">
            <v>84340.27718169459</v>
          </cell>
          <cell r="Q37">
            <v>27683.4869534561</v>
          </cell>
          <cell r="R37">
            <v>35774.305408228101</v>
          </cell>
          <cell r="S37">
            <v>30354.837180133203</v>
          </cell>
        </row>
        <row r="38">
          <cell r="A38">
            <v>20072</v>
          </cell>
          <cell r="B38">
            <v>6480.4083144715996</v>
          </cell>
          <cell r="C38">
            <v>81569.81104810629</v>
          </cell>
          <cell r="D38">
            <v>76953.456430421487</v>
          </cell>
          <cell r="E38">
            <v>10355.287033045099</v>
          </cell>
          <cell r="F38">
            <v>23571.351503707901</v>
          </cell>
          <cell r="G38">
            <v>5918.2461904289303</v>
          </cell>
          <cell r="H38">
            <v>8683.5106758805814</v>
          </cell>
          <cell r="I38">
            <v>36178.945742527198</v>
          </cell>
          <cell r="J38">
            <v>12609.912379602501</v>
          </cell>
          <cell r="K38">
            <v>53244.544229045401</v>
          </cell>
          <cell r="L38">
            <v>8577.6777320847195</v>
          </cell>
          <cell r="M38">
            <v>14930.1781837902</v>
          </cell>
          <cell r="N38">
            <v>152609.23330705601</v>
          </cell>
          <cell r="O38">
            <v>4924.84491151974</v>
          </cell>
          <cell r="P38">
            <v>91099.445720696895</v>
          </cell>
          <cell r="Q38">
            <v>28679.258480542198</v>
          </cell>
          <cell r="R38">
            <v>42611.519467469101</v>
          </cell>
          <cell r="S38">
            <v>33069.477370337197</v>
          </cell>
        </row>
        <row r="39">
          <cell r="A39">
            <v>20073</v>
          </cell>
          <cell r="B39">
            <v>6899.5193661326002</v>
          </cell>
          <cell r="C39">
            <v>78641.423072820093</v>
          </cell>
          <cell r="D39">
            <v>86863.745832971996</v>
          </cell>
          <cell r="E39">
            <v>10899.345671409999</v>
          </cell>
          <cell r="F39">
            <v>24329.399168719501</v>
          </cell>
          <cell r="G39">
            <v>5923.0621197340297</v>
          </cell>
          <cell r="H39">
            <v>9184.6995099538399</v>
          </cell>
          <cell r="I39">
            <v>36893.417626090399</v>
          </cell>
          <cell r="J39">
            <v>11863.2489218172</v>
          </cell>
          <cell r="K39">
            <v>54999.289774833102</v>
          </cell>
          <cell r="L39">
            <v>9702.0364306873798</v>
          </cell>
          <cell r="M39">
            <v>14584.025346845399</v>
          </cell>
          <cell r="N39">
            <v>157363.85147833402</v>
          </cell>
          <cell r="O39">
            <v>4972.1608703981892</v>
          </cell>
          <cell r="P39">
            <v>90202.956848778311</v>
          </cell>
          <cell r="Q39">
            <v>28566.7188502678</v>
          </cell>
          <cell r="R39">
            <v>46721.805186639394</v>
          </cell>
          <cell r="S39">
            <v>35248.9287377898</v>
          </cell>
        </row>
        <row r="40">
          <cell r="A40">
            <v>20074</v>
          </cell>
          <cell r="B40">
            <v>6492.6401076840802</v>
          </cell>
          <cell r="C40">
            <v>83047.516400585606</v>
          </cell>
          <cell r="D40">
            <v>87442.903021735197</v>
          </cell>
          <cell r="E40">
            <v>10973.683793177799</v>
          </cell>
          <cell r="F40">
            <v>24904.4951055329</v>
          </cell>
          <cell r="G40">
            <v>6533.3024115438202</v>
          </cell>
          <cell r="H40">
            <v>9312.2645214112308</v>
          </cell>
          <cell r="I40">
            <v>38474.360256624495</v>
          </cell>
          <cell r="J40">
            <v>12029.9511783615</v>
          </cell>
          <cell r="K40">
            <v>57187.002833086997</v>
          </cell>
          <cell r="L40">
            <v>11160.9457155576</v>
          </cell>
          <cell r="M40">
            <v>15545.302330205201</v>
          </cell>
          <cell r="N40">
            <v>165026.17303480301</v>
          </cell>
          <cell r="O40">
            <v>4685.4234674678</v>
          </cell>
          <cell r="P40">
            <v>94828.2308034288</v>
          </cell>
          <cell r="Q40">
            <v>28916.230469713002</v>
          </cell>
          <cell r="R40">
            <v>52405.971221836902</v>
          </cell>
          <cell r="S40">
            <v>37238.775753215203</v>
          </cell>
        </row>
        <row r="41">
          <cell r="A41">
            <v>20081</v>
          </cell>
          <cell r="B41">
            <v>6736.3162686586802</v>
          </cell>
          <cell r="C41">
            <v>85620.058684079995</v>
          </cell>
          <cell r="D41">
            <v>73137.979976398099</v>
          </cell>
          <cell r="E41">
            <v>10856.850772542499</v>
          </cell>
          <cell r="F41">
            <v>24541.335043821098</v>
          </cell>
          <cell r="G41">
            <v>6673.5268733698103</v>
          </cell>
          <cell r="H41">
            <v>8949.9895180563999</v>
          </cell>
          <cell r="I41">
            <v>38041.595673912198</v>
          </cell>
          <cell r="J41">
            <v>11960.524200992399</v>
          </cell>
          <cell r="K41">
            <v>53588.644166013102</v>
          </cell>
          <cell r="L41">
            <v>12151.2583212022</v>
          </cell>
          <cell r="M41">
            <v>14469.167012845301</v>
          </cell>
          <cell r="N41">
            <v>167803.40740219</v>
          </cell>
          <cell r="O41">
            <v>4740.1680639511405</v>
          </cell>
          <cell r="P41">
            <v>91361.645759965191</v>
          </cell>
          <cell r="Q41">
            <v>27652.058376520501</v>
          </cell>
          <cell r="R41">
            <v>57614.786008820804</v>
          </cell>
          <cell r="S41">
            <v>37628.105412185207</v>
          </cell>
        </row>
        <row r="42">
          <cell r="A42">
            <v>20082</v>
          </cell>
          <cell r="B42">
            <v>8262.69074103805</v>
          </cell>
          <cell r="C42">
            <v>93571.087841350993</v>
          </cell>
          <cell r="D42">
            <v>81991.982268000007</v>
          </cell>
          <cell r="E42">
            <v>11594.9260678912</v>
          </cell>
          <cell r="F42">
            <v>26995.926575270001</v>
          </cell>
          <cell r="G42">
            <v>6237.8943255133499</v>
          </cell>
          <cell r="H42">
            <v>9838.7908902568088</v>
          </cell>
          <cell r="I42">
            <v>37244.806031383501</v>
          </cell>
          <cell r="J42">
            <v>13030.500523057199</v>
          </cell>
          <cell r="K42">
            <v>58548.173724521497</v>
          </cell>
          <cell r="L42">
            <v>14669.7326295157</v>
          </cell>
          <cell r="M42">
            <v>16450.631125249001</v>
          </cell>
          <cell r="N42">
            <v>186671.805223959</v>
          </cell>
          <cell r="O42">
            <v>5221.0864545258901</v>
          </cell>
          <cell r="P42">
            <v>100669.885299666</v>
          </cell>
          <cell r="Q42">
            <v>28030.445698393698</v>
          </cell>
          <cell r="R42">
            <v>68925.744050493609</v>
          </cell>
          <cell r="S42">
            <v>43179.288838465895</v>
          </cell>
        </row>
        <row r="43">
          <cell r="A43">
            <v>20083</v>
          </cell>
          <cell r="B43">
            <v>8518.570368350609</v>
          </cell>
          <cell r="C43">
            <v>92504.425345848795</v>
          </cell>
          <cell r="D43">
            <v>96641.440777964206</v>
          </cell>
          <cell r="E43">
            <v>11360.810425486401</v>
          </cell>
          <cell r="F43">
            <v>24754.636727874902</v>
          </cell>
          <cell r="G43">
            <v>6731.51069654823</v>
          </cell>
          <cell r="H43">
            <v>9591.6162997948304</v>
          </cell>
          <cell r="I43">
            <v>35061.964555391598</v>
          </cell>
          <cell r="J43">
            <v>12897.1698636286</v>
          </cell>
          <cell r="K43">
            <v>57945.235410728106</v>
          </cell>
          <cell r="L43">
            <v>17430.7647831617</v>
          </cell>
          <cell r="M43">
            <v>15859.894434215099</v>
          </cell>
          <cell r="N43">
            <v>194118.99547101301</v>
          </cell>
          <cell r="O43">
            <v>5315.2639363693197</v>
          </cell>
          <cell r="P43">
            <v>95700.652778290605</v>
          </cell>
          <cell r="Q43">
            <v>28916.0813413668</v>
          </cell>
          <cell r="R43">
            <v>75346.56575429131</v>
          </cell>
          <cell r="S43">
            <v>47630.895504281601</v>
          </cell>
        </row>
        <row r="44">
          <cell r="A44">
            <v>20084</v>
          </cell>
          <cell r="B44">
            <v>7204.0013907698603</v>
          </cell>
          <cell r="C44">
            <v>70494.668556114702</v>
          </cell>
          <cell r="D44">
            <v>87809.301199537789</v>
          </cell>
          <cell r="E44">
            <v>10845.047448793501</v>
          </cell>
          <cell r="F44">
            <v>22645.654748348399</v>
          </cell>
          <cell r="G44">
            <v>6245.1019463038601</v>
          </cell>
          <cell r="H44">
            <v>8212.6571630431099</v>
          </cell>
          <cell r="I44">
            <v>32058.592989827499</v>
          </cell>
          <cell r="J44">
            <v>11513.635494436701</v>
          </cell>
          <cell r="K44">
            <v>50423.633741760299</v>
          </cell>
          <cell r="L44">
            <v>10566.443055321501</v>
          </cell>
          <cell r="M44">
            <v>13471.3151361565</v>
          </cell>
          <cell r="N44">
            <v>146739.87536303099</v>
          </cell>
          <cell r="O44">
            <v>4543.8717861785199</v>
          </cell>
          <cell r="P44">
            <v>86471.640925630403</v>
          </cell>
          <cell r="Q44">
            <v>25522.995698316299</v>
          </cell>
          <cell r="R44">
            <v>44484.338577433897</v>
          </cell>
          <cell r="S44">
            <v>32973.091264674804</v>
          </cell>
        </row>
        <row r="45">
          <cell r="A45">
            <v>20091</v>
          </cell>
          <cell r="B45">
            <v>4770.2764084176197</v>
          </cell>
          <cell r="C45">
            <v>53212.174577022597</v>
          </cell>
          <cell r="D45">
            <v>65138.4798416224</v>
          </cell>
          <cell r="E45">
            <v>8393.01440856724</v>
          </cell>
          <cell r="F45">
            <v>16994.8507566958</v>
          </cell>
          <cell r="G45">
            <v>5218.2105226253998</v>
          </cell>
          <cell r="H45">
            <v>6493.9502056556594</v>
          </cell>
          <cell r="I45">
            <v>22250.440487820801</v>
          </cell>
          <cell r="J45">
            <v>9850.0272906092796</v>
          </cell>
          <cell r="K45">
            <v>39496.2917825595</v>
          </cell>
          <cell r="L45">
            <v>4596.3588808140203</v>
          </cell>
          <cell r="M45">
            <v>10848.843433248199</v>
          </cell>
          <cell r="N45">
            <v>110179.051951562</v>
          </cell>
          <cell r="O45">
            <v>3836.2608941103804</v>
          </cell>
          <cell r="P45">
            <v>68037.036809136</v>
          </cell>
          <cell r="Q45">
            <v>21049.9805011278</v>
          </cell>
          <cell r="R45">
            <v>22262.7952224619</v>
          </cell>
          <cell r="S45">
            <v>24401.285837339001</v>
          </cell>
        </row>
        <row r="46">
          <cell r="A46">
            <v>20092</v>
          </cell>
          <cell r="B46">
            <v>4755.2555934943202</v>
          </cell>
          <cell r="C46">
            <v>52487.744896467098</v>
          </cell>
          <cell r="D46">
            <v>68947.186205385806</v>
          </cell>
          <cell r="E46">
            <v>8399.3865964141805</v>
          </cell>
          <cell r="F46">
            <v>16089.4455704512</v>
          </cell>
          <cell r="G46">
            <v>4977.1261924689506</v>
          </cell>
          <cell r="H46">
            <v>6311.7783647207807</v>
          </cell>
          <cell r="I46">
            <v>21308.4339526769</v>
          </cell>
          <cell r="J46">
            <v>9782.5924061349288</v>
          </cell>
          <cell r="K46">
            <v>41701.082468507004</v>
          </cell>
          <cell r="L46">
            <v>5132.7221735123903</v>
          </cell>
          <cell r="M46">
            <v>11315.851758869199</v>
          </cell>
          <cell r="N46">
            <v>115760.756744571</v>
          </cell>
          <cell r="O46">
            <v>4398.9713025711399</v>
          </cell>
          <cell r="P46">
            <v>67955.046975208505</v>
          </cell>
          <cell r="Q46">
            <v>21232.832716615398</v>
          </cell>
          <cell r="R46">
            <v>25659.995987276699</v>
          </cell>
          <cell r="S46">
            <v>25683.983888078499</v>
          </cell>
        </row>
        <row r="47">
          <cell r="A47">
            <v>20093</v>
          </cell>
          <cell r="B47">
            <v>5332.0436117366398</v>
          </cell>
          <cell r="C47">
            <v>58360.187645528298</v>
          </cell>
          <cell r="D47">
            <v>79757.841772324289</v>
          </cell>
          <cell r="E47">
            <v>8544.4826979263089</v>
          </cell>
          <cell r="F47">
            <v>18198.958624577703</v>
          </cell>
          <cell r="G47">
            <v>5572.2035305539903</v>
          </cell>
          <cell r="H47">
            <v>6902.1246628553399</v>
          </cell>
          <cell r="I47">
            <v>25430.701385508</v>
          </cell>
          <cell r="J47">
            <v>10122.627407530799</v>
          </cell>
          <cell r="K47">
            <v>46060.830701812498</v>
          </cell>
          <cell r="L47">
            <v>6141.7100583625097</v>
          </cell>
          <cell r="M47">
            <v>13083.260195416</v>
          </cell>
          <cell r="N47">
            <v>129930.03627861301</v>
          </cell>
          <cell r="O47">
            <v>5422.6268307910495</v>
          </cell>
          <cell r="P47">
            <v>72145.977078294687</v>
          </cell>
          <cell r="Q47">
            <v>22902.212115719201</v>
          </cell>
          <cell r="R47">
            <v>33136.2218655084</v>
          </cell>
          <cell r="S47">
            <v>29446.102660949102</v>
          </cell>
        </row>
        <row r="48">
          <cell r="A48">
            <v>20094</v>
          </cell>
          <cell r="B48">
            <v>5350.1962785976402</v>
          </cell>
          <cell r="C48">
            <v>63899.031728447604</v>
          </cell>
          <cell r="D48">
            <v>84028.75417299899</v>
          </cell>
          <cell r="E48">
            <v>9172.1011251324908</v>
          </cell>
          <cell r="F48">
            <v>21033.0938348497</v>
          </cell>
          <cell r="G48">
            <v>5568.3993730618804</v>
          </cell>
          <cell r="H48">
            <v>7032.3429982142497</v>
          </cell>
          <cell r="I48">
            <v>28814.111051702203</v>
          </cell>
          <cell r="J48">
            <v>10360.015483139401</v>
          </cell>
          <cell r="K48">
            <v>52379.397145811497</v>
          </cell>
          <cell r="L48">
            <v>6244.7534397909494</v>
          </cell>
          <cell r="M48">
            <v>13430.6921676577</v>
          </cell>
          <cell r="N48">
            <v>134864.03504271299</v>
          </cell>
          <cell r="O48">
            <v>5471.65696205527</v>
          </cell>
          <cell r="P48">
            <v>77353.255828937195</v>
          </cell>
          <cell r="Q48">
            <v>23873.5775168207</v>
          </cell>
          <cell r="R48">
            <v>33010.315959002</v>
          </cell>
          <cell r="S48">
            <v>29318.7928271684</v>
          </cell>
        </row>
        <row r="49">
          <cell r="A49">
            <v>20101</v>
          </cell>
          <cell r="B49">
            <v>5389.0864378070701</v>
          </cell>
          <cell r="C49">
            <v>67974.600972811299</v>
          </cell>
          <cell r="D49">
            <v>73071.151652599001</v>
          </cell>
          <cell r="E49">
            <v>9145.0813347024196</v>
          </cell>
          <cell r="F49">
            <v>18206.8087589762</v>
          </cell>
          <cell r="G49">
            <v>6578.8446729818197</v>
          </cell>
          <cell r="H49">
            <v>6512.7079782728097</v>
          </cell>
          <cell r="I49">
            <v>28127.011047727799</v>
          </cell>
          <cell r="J49">
            <v>10139.671336216999</v>
          </cell>
          <cell r="K49">
            <v>53194.673752923103</v>
          </cell>
          <cell r="L49">
            <v>6696.6232946032105</v>
          </cell>
          <cell r="M49">
            <v>12156.173938303</v>
          </cell>
          <cell r="N49">
            <v>136536.32548169099</v>
          </cell>
          <cell r="O49">
            <v>5404.2038524478703</v>
          </cell>
          <cell r="P49">
            <v>73741.502924292014</v>
          </cell>
          <cell r="Q49">
            <v>22308.937719946302</v>
          </cell>
          <cell r="R49">
            <v>35998.659864137495</v>
          </cell>
          <cell r="S49">
            <v>30977.473855235297</v>
          </cell>
        </row>
        <row r="50">
          <cell r="A50">
            <v>20102</v>
          </cell>
          <cell r="B50">
            <v>6165.7115412195899</v>
          </cell>
          <cell r="C50">
            <v>73206.634381973912</v>
          </cell>
          <cell r="D50">
            <v>88102.840153650293</v>
          </cell>
          <cell r="E50">
            <v>9526.2406560240997</v>
          </cell>
          <cell r="F50">
            <v>20524.740732091501</v>
          </cell>
          <cell r="G50">
            <v>7888.8389078338296</v>
          </cell>
          <cell r="H50">
            <v>7235.1854920805099</v>
          </cell>
          <cell r="I50">
            <v>28899.311993992502</v>
          </cell>
          <cell r="J50">
            <v>12687.4282231789</v>
          </cell>
          <cell r="K50">
            <v>58637.2236519297</v>
          </cell>
          <cell r="L50">
            <v>8612.5948731249591</v>
          </cell>
          <cell r="M50">
            <v>12790.2689161048</v>
          </cell>
          <cell r="N50">
            <v>149765.424947283</v>
          </cell>
          <cell r="O50">
            <v>6114.94438968343</v>
          </cell>
          <cell r="P50">
            <v>79667.282455871595</v>
          </cell>
          <cell r="Q50">
            <v>27353.429285607603</v>
          </cell>
          <cell r="R50">
            <v>40417.957491394896</v>
          </cell>
          <cell r="S50">
            <v>33105.081792837802</v>
          </cell>
        </row>
        <row r="51">
          <cell r="A51">
            <v>20103</v>
          </cell>
          <cell r="B51">
            <v>6248.17151274354</v>
          </cell>
          <cell r="C51">
            <v>68595.035320148105</v>
          </cell>
          <cell r="D51">
            <v>104128.75567473</v>
          </cell>
          <cell r="E51">
            <v>9855.8579788493316</v>
          </cell>
          <cell r="F51">
            <v>21758.372914666197</v>
          </cell>
          <cell r="G51">
            <v>7797.45996963783</v>
          </cell>
          <cell r="H51">
            <v>7288.9019584673097</v>
          </cell>
          <cell r="I51">
            <v>31485.833622295202</v>
          </cell>
          <cell r="J51">
            <v>13383.277515416099</v>
          </cell>
          <cell r="K51">
            <v>59103.878264993102</v>
          </cell>
          <cell r="L51">
            <v>7789.6242927678695</v>
          </cell>
          <cell r="M51">
            <v>13437.627084603901</v>
          </cell>
          <cell r="N51">
            <v>157289.13013800699</v>
          </cell>
          <cell r="O51">
            <v>6551.7245524714699</v>
          </cell>
          <cell r="P51">
            <v>83929.155818625703</v>
          </cell>
          <cell r="Q51">
            <v>29341.449485929003</v>
          </cell>
          <cell r="R51">
            <v>39795.904873292602</v>
          </cell>
          <cell r="S51">
            <v>34518.345970453003</v>
          </cell>
        </row>
        <row r="52">
          <cell r="A52">
            <v>20104</v>
          </cell>
          <cell r="B52">
            <v>6396.8147478008696</v>
          </cell>
          <cell r="C52">
            <v>72046.165832986895</v>
          </cell>
          <cell r="D52">
            <v>100822.90540859</v>
          </cell>
          <cell r="E52">
            <v>10289.495539150499</v>
          </cell>
          <cell r="F52">
            <v>23015.512034556097</v>
          </cell>
          <cell r="G52">
            <v>7417.7089087517597</v>
          </cell>
          <cell r="H52">
            <v>7759.7958940334302</v>
          </cell>
          <cell r="I52">
            <v>34416.9537275318</v>
          </cell>
          <cell r="J52">
            <v>13552.0207294147</v>
          </cell>
          <cell r="K52">
            <v>61867.753081658797</v>
          </cell>
          <cell r="L52">
            <v>8385.9666609235101</v>
          </cell>
          <cell r="M52">
            <v>13169.314139620199</v>
          </cell>
          <cell r="N52">
            <v>153876.93364094698</v>
          </cell>
          <cell r="O52">
            <v>6286.7082605491996</v>
          </cell>
          <cell r="P52">
            <v>86922.406337607099</v>
          </cell>
          <cell r="Q52">
            <v>29924.537643056501</v>
          </cell>
          <cell r="R52">
            <v>35953.814210348704</v>
          </cell>
          <cell r="S52">
            <v>34250.318023388099</v>
          </cell>
        </row>
        <row r="53">
          <cell r="A53">
            <v>20111</v>
          </cell>
          <cell r="B53">
            <v>6253.4363588378492</v>
          </cell>
          <cell r="C53">
            <v>77736.992770694313</v>
          </cell>
          <cell r="D53">
            <v>86505.568321539511</v>
          </cell>
          <cell r="E53">
            <v>9510.0091051399195</v>
          </cell>
          <cell r="F53">
            <v>23399.988513093398</v>
          </cell>
          <cell r="G53">
            <v>7954.6041526646904</v>
          </cell>
          <cell r="H53">
            <v>7747.3946208082898</v>
          </cell>
          <cell r="I53">
            <v>32947.746693581401</v>
          </cell>
          <cell r="J53">
            <v>13046.933791600901</v>
          </cell>
          <cell r="K53">
            <v>62894.461021727999</v>
          </cell>
          <cell r="L53">
            <v>9688.2597399625793</v>
          </cell>
          <cell r="M53">
            <v>12135.7836919532</v>
          </cell>
          <cell r="N53">
            <v>166818.157628566</v>
          </cell>
          <cell r="O53">
            <v>6497.2264459870194</v>
          </cell>
          <cell r="P53">
            <v>87801.655705165496</v>
          </cell>
          <cell r="Q53">
            <v>28287.195130215099</v>
          </cell>
          <cell r="R53">
            <v>44489.739512488995</v>
          </cell>
          <cell r="S53">
            <v>40078.196366519202</v>
          </cell>
        </row>
        <row r="54">
          <cell r="A54">
            <v>20112</v>
          </cell>
          <cell r="B54">
            <v>8211.331791571889</v>
          </cell>
          <cell r="C54">
            <v>81164.623514437393</v>
          </cell>
          <cell r="D54">
            <v>97072.5041017576</v>
          </cell>
          <cell r="E54">
            <v>10287.8944583464</v>
          </cell>
          <cell r="F54">
            <v>24319.011056059102</v>
          </cell>
          <cell r="G54">
            <v>10066.175971115801</v>
          </cell>
          <cell r="H54">
            <v>9139.4904530384592</v>
          </cell>
          <cell r="I54">
            <v>27308.565342084501</v>
          </cell>
          <cell r="J54">
            <v>15524.8755510807</v>
          </cell>
          <cell r="K54">
            <v>68058.081116805493</v>
          </cell>
          <cell r="L54">
            <v>11486.738629711701</v>
          </cell>
          <cell r="M54">
            <v>13510.969173884199</v>
          </cell>
          <cell r="N54">
            <v>190900.84750328801</v>
          </cell>
          <cell r="O54">
            <v>7631.4953689039403</v>
          </cell>
          <cell r="P54">
            <v>96904.070423344194</v>
          </cell>
          <cell r="Q54">
            <v>33152.1081525708</v>
          </cell>
          <cell r="R54">
            <v>51440.330646259004</v>
          </cell>
          <cell r="S54">
            <v>46110.202629922205</v>
          </cell>
        </row>
        <row r="55">
          <cell r="A55">
            <v>20113</v>
          </cell>
          <cell r="B55">
            <v>8116.1382574566296</v>
          </cell>
          <cell r="C55">
            <v>81374.562852929303</v>
          </cell>
          <cell r="D55">
            <v>109286.222185929</v>
          </cell>
          <cell r="E55">
            <v>9726.9201380498798</v>
          </cell>
          <cell r="F55">
            <v>25345.199979745499</v>
          </cell>
          <cell r="G55">
            <v>9637.8951387085399</v>
          </cell>
          <cell r="H55">
            <v>8622.6327379229297</v>
          </cell>
          <cell r="I55">
            <v>34262.799246160903</v>
          </cell>
          <cell r="J55">
            <v>14689.514623917801</v>
          </cell>
          <cell r="K55">
            <v>67705.285081752401</v>
          </cell>
          <cell r="L55">
            <v>13609.975745944999</v>
          </cell>
          <cell r="M55">
            <v>13235.4023796119</v>
          </cell>
          <cell r="N55">
            <v>185920.870878452</v>
          </cell>
          <cell r="O55">
            <v>7765.2283050681299</v>
          </cell>
          <cell r="P55">
            <v>93305.107977944499</v>
          </cell>
          <cell r="Q55">
            <v>31999.006975593602</v>
          </cell>
          <cell r="R55">
            <v>52816.527208810301</v>
          </cell>
          <cell r="S55">
            <v>45768.668632048895</v>
          </cell>
        </row>
        <row r="56">
          <cell r="A56">
            <v>20114</v>
          </cell>
          <cell r="B56">
            <v>8957.9115212526613</v>
          </cell>
          <cell r="C56">
            <v>80886.506235099398</v>
          </cell>
          <cell r="D56">
            <v>107767.70406011799</v>
          </cell>
          <cell r="E56">
            <v>11243.7310236414</v>
          </cell>
          <cell r="F56">
            <v>26932.9938930719</v>
          </cell>
          <cell r="G56">
            <v>8679.1694401366804</v>
          </cell>
          <cell r="H56">
            <v>8859.6806370698887</v>
          </cell>
          <cell r="I56">
            <v>37286.942582392599</v>
          </cell>
          <cell r="J56">
            <v>14325.4032002237</v>
          </cell>
          <cell r="K56">
            <v>68705.722808690101</v>
          </cell>
          <cell r="L56">
            <v>12779.6010355049</v>
          </cell>
          <cell r="M56">
            <v>13978.8085461913</v>
          </cell>
          <cell r="N56">
            <v>174257.54632618499</v>
          </cell>
          <cell r="O56">
            <v>7120.2083994961304</v>
          </cell>
          <cell r="P56">
            <v>97335.151189374898</v>
          </cell>
          <cell r="Q56">
            <v>30661.477321365699</v>
          </cell>
          <cell r="R56">
            <v>45576.586108663498</v>
          </cell>
          <cell r="S56">
            <v>43594.702037032999</v>
          </cell>
        </row>
        <row r="57">
          <cell r="A57">
            <v>20121</v>
          </cell>
          <cell r="B57">
            <v>8848.8303107679294</v>
          </cell>
          <cell r="C57">
            <v>83718.269491464293</v>
          </cell>
          <cell r="D57">
            <v>94205.308534860393</v>
          </cell>
          <cell r="E57">
            <v>10431.547314542298</v>
          </cell>
          <cell r="F57">
            <v>26106.085763188999</v>
          </cell>
          <cell r="G57">
            <v>9541.2766495604992</v>
          </cell>
          <cell r="H57">
            <v>8423.7863853498202</v>
          </cell>
          <cell r="I57">
            <v>38175.037785197601</v>
          </cell>
          <cell r="J57">
            <v>13949.0346054977</v>
          </cell>
          <cell r="K57">
            <v>70579.575673658997</v>
          </cell>
          <cell r="L57">
            <v>14125.6085818627</v>
          </cell>
          <cell r="M57">
            <v>13930.1573364795</v>
          </cell>
          <cell r="N57">
            <v>167691.640075823</v>
          </cell>
          <cell r="O57">
            <v>7590.4894133456901</v>
          </cell>
          <cell r="P57">
            <v>94357.317956421</v>
          </cell>
          <cell r="Q57">
            <v>29348.395032333301</v>
          </cell>
          <cell r="R57">
            <v>44942.074580610606</v>
          </cell>
          <cell r="S57">
            <v>45065.401506034599</v>
          </cell>
        </row>
        <row r="58">
          <cell r="A58">
            <v>20122</v>
          </cell>
          <cell r="B58">
            <v>8247.7397427588094</v>
          </cell>
          <cell r="C58">
            <v>84105.017983173704</v>
          </cell>
          <cell r="D58">
            <v>104187.25141628101</v>
          </cell>
          <cell r="E58">
            <v>10420.378759503099</v>
          </cell>
          <cell r="F58">
            <v>26610.7816420866</v>
          </cell>
          <cell r="G58">
            <v>10405.80474956</v>
          </cell>
          <cell r="H58">
            <v>9801.0325315231312</v>
          </cell>
          <cell r="I58">
            <v>36870.899928868595</v>
          </cell>
          <cell r="J58">
            <v>15893.851133408001</v>
          </cell>
          <cell r="K58">
            <v>72432.250916405508</v>
          </cell>
          <cell r="L58">
            <v>16136.829517571501</v>
          </cell>
          <cell r="M58">
            <v>14060.167076091298</v>
          </cell>
          <cell r="N58">
            <v>177336.02870415</v>
          </cell>
          <cell r="O58">
            <v>8123.8959857951295</v>
          </cell>
          <cell r="P58">
            <v>97508.597969046488</v>
          </cell>
          <cell r="Q58">
            <v>32766.044584937499</v>
          </cell>
          <cell r="R58">
            <v>51596.760581459101</v>
          </cell>
          <cell r="S58">
            <v>43724.729728492501</v>
          </cell>
        </row>
        <row r="59">
          <cell r="A59">
            <v>20123</v>
          </cell>
          <cell r="B59">
            <v>8045.9887247605002</v>
          </cell>
          <cell r="C59">
            <v>79451.487898139007</v>
          </cell>
          <cell r="D59">
            <v>113445.932486573</v>
          </cell>
          <cell r="E59">
            <v>10542.0767151133</v>
          </cell>
          <cell r="F59">
            <v>28113.357683660597</v>
          </cell>
          <cell r="G59">
            <v>11439.2447421751</v>
          </cell>
          <cell r="H59">
            <v>9625.2509505280213</v>
          </cell>
          <cell r="I59">
            <v>37133.207309647201</v>
          </cell>
          <cell r="J59">
            <v>15072.439798277201</v>
          </cell>
          <cell r="K59">
            <v>69835.8300629023</v>
          </cell>
          <cell r="L59">
            <v>13703.293753810301</v>
          </cell>
          <cell r="M59">
            <v>14124.6537345702</v>
          </cell>
          <cell r="N59">
            <v>169886.75183717301</v>
          </cell>
          <cell r="O59">
            <v>8034.3609888499295</v>
          </cell>
          <cell r="P59">
            <v>97453.355079352099</v>
          </cell>
          <cell r="Q59">
            <v>31892.3548204463</v>
          </cell>
          <cell r="R59">
            <v>44033.187401590498</v>
          </cell>
          <cell r="S59">
            <v>43159.156482885104</v>
          </cell>
        </row>
        <row r="60">
          <cell r="A60">
            <v>20124</v>
          </cell>
          <cell r="B60">
            <v>6677.8684758053596</v>
          </cell>
          <cell r="C60">
            <v>82619.394843009402</v>
          </cell>
          <cell r="D60">
            <v>114960.25791741499</v>
          </cell>
          <cell r="E60">
            <v>11000.702217395901</v>
          </cell>
          <cell r="F60">
            <v>29511.367058821299</v>
          </cell>
          <cell r="G60">
            <v>9286.7978694324611</v>
          </cell>
          <cell r="H60">
            <v>9473.65114314938</v>
          </cell>
          <cell r="I60">
            <v>36991.079844331296</v>
          </cell>
          <cell r="J60">
            <v>14672.0848305293</v>
          </cell>
          <cell r="K60">
            <v>70307.635899949702</v>
          </cell>
          <cell r="L60">
            <v>11790.343905681499</v>
          </cell>
          <cell r="M60">
            <v>14216.665168449499</v>
          </cell>
          <cell r="N60">
            <v>165622.97513668201</v>
          </cell>
          <cell r="O60">
            <v>7502.0997289056904</v>
          </cell>
          <cell r="P60">
            <v>98083.938714541102</v>
          </cell>
          <cell r="Q60">
            <v>31064.9265727856</v>
          </cell>
          <cell r="R60">
            <v>41791.563009846395</v>
          </cell>
          <cell r="S60">
            <v>40889.325929292507</v>
          </cell>
        </row>
        <row r="61">
          <cell r="A61">
            <v>20131</v>
          </cell>
          <cell r="B61">
            <v>5993.0529204487602</v>
          </cell>
          <cell r="C61">
            <v>83797.984004032507</v>
          </cell>
          <cell r="D61">
            <v>97518.506794938992</v>
          </cell>
          <cell r="E61">
            <v>10424.130755868</v>
          </cell>
          <cell r="F61">
            <v>26213.688967945098</v>
          </cell>
          <cell r="G61">
            <v>9724.1227267260801</v>
          </cell>
          <cell r="H61">
            <v>8914.3964490652415</v>
          </cell>
          <cell r="I61">
            <v>35046.339790890401</v>
          </cell>
          <cell r="J61">
            <v>15193.746819989999</v>
          </cell>
          <cell r="K61">
            <v>68210.540591145196</v>
          </cell>
          <cell r="L61">
            <v>10583.814214200898</v>
          </cell>
          <cell r="M61">
            <v>12741.008696964002</v>
          </cell>
          <cell r="N61">
            <v>159484.85754670002</v>
          </cell>
          <cell r="O61">
            <v>7131.3281781859796</v>
          </cell>
          <cell r="P61">
            <v>92231.429388950506</v>
          </cell>
          <cell r="Q61">
            <v>29774.3965037425</v>
          </cell>
          <cell r="R61">
            <v>37671.226990397903</v>
          </cell>
          <cell r="S61">
            <v>39473.561419130601</v>
          </cell>
        </row>
        <row r="62">
          <cell r="A62">
            <v>20132</v>
          </cell>
          <cell r="B62">
            <v>6945.8035775154203</v>
          </cell>
          <cell r="C62">
            <v>85560.384177110798</v>
          </cell>
          <cell r="D62">
            <v>105921.43844710699</v>
          </cell>
          <cell r="E62">
            <v>11464.103956413499</v>
          </cell>
          <cell r="F62">
            <v>28435.200505185003</v>
          </cell>
          <cell r="G62">
            <v>11724.1372352013</v>
          </cell>
          <cell r="H62">
            <v>9881.1325090436712</v>
          </cell>
          <cell r="I62">
            <v>35053.087677995303</v>
          </cell>
          <cell r="J62">
            <v>16523.5522098863</v>
          </cell>
          <cell r="K62">
            <v>73201.719791085401</v>
          </cell>
          <cell r="L62">
            <v>13259.216584166901</v>
          </cell>
          <cell r="M62">
            <v>13615.905041445802</v>
          </cell>
          <cell r="N62">
            <v>166823.35506386898</v>
          </cell>
          <cell r="O62">
            <v>7864.1698835051002</v>
          </cell>
          <cell r="P62">
            <v>97888.160038576592</v>
          </cell>
          <cell r="Q62">
            <v>32783.226528576801</v>
          </cell>
          <cell r="R62">
            <v>40198.290757149698</v>
          </cell>
          <cell r="S62">
            <v>40707.918970438906</v>
          </cell>
        </row>
        <row r="63">
          <cell r="A63">
            <v>20133</v>
          </cell>
          <cell r="B63">
            <v>7790.3067754940794</v>
          </cell>
          <cell r="C63">
            <v>83582.915906708804</v>
          </cell>
          <cell r="D63">
            <v>118432.49380513901</v>
          </cell>
          <cell r="E63">
            <v>11814.965362614599</v>
          </cell>
          <cell r="F63">
            <v>29760.2440724925</v>
          </cell>
          <cell r="G63">
            <v>10954.599080413</v>
          </cell>
          <cell r="H63">
            <v>9915.0561746616004</v>
          </cell>
          <cell r="I63">
            <v>35823.015068186898</v>
          </cell>
          <cell r="J63">
            <v>16015.871907972401</v>
          </cell>
          <cell r="K63">
            <v>72372.788305489303</v>
          </cell>
          <cell r="L63">
            <v>14175.195016338101</v>
          </cell>
          <cell r="M63">
            <v>13624.1390033549</v>
          </cell>
          <cell r="N63">
            <v>164842.80259947799</v>
          </cell>
          <cell r="O63">
            <v>8061.6534503942003</v>
          </cell>
          <cell r="P63">
            <v>98840.012554895598</v>
          </cell>
          <cell r="Q63">
            <v>32352.990542751701</v>
          </cell>
          <cell r="R63">
            <v>40201.429380194197</v>
          </cell>
          <cell r="S63">
            <v>41687.072747093902</v>
          </cell>
        </row>
        <row r="64">
          <cell r="A64">
            <v>20134</v>
          </cell>
          <cell r="B64">
            <v>6491.61506675285</v>
          </cell>
          <cell r="C64">
            <v>85442.867894884897</v>
          </cell>
          <cell r="D64">
            <v>119743.58985096299</v>
          </cell>
          <cell r="E64">
            <v>12910.2023759686</v>
          </cell>
          <cell r="F64">
            <v>30913.673459599097</v>
          </cell>
          <cell r="G64">
            <v>9610.9629102635408</v>
          </cell>
          <cell r="H64">
            <v>10381.430017684201</v>
          </cell>
          <cell r="I64">
            <v>35344.064607336099</v>
          </cell>
          <cell r="J64">
            <v>15241.742926611299</v>
          </cell>
          <cell r="K64">
            <v>72911.457715223805</v>
          </cell>
          <cell r="L64">
            <v>13873.160986228901</v>
          </cell>
          <cell r="M64">
            <v>13867.600904841102</v>
          </cell>
          <cell r="N64">
            <v>156360.64794753399</v>
          </cell>
          <cell r="O64">
            <v>7413.3789281155296</v>
          </cell>
          <cell r="P64">
            <v>103610.352808878</v>
          </cell>
          <cell r="Q64">
            <v>30184.383640903703</v>
          </cell>
          <cell r="R64">
            <v>35849.126603454999</v>
          </cell>
          <cell r="S64">
            <v>37548.852330481299</v>
          </cell>
        </row>
        <row r="65">
          <cell r="A65">
            <v>20141</v>
          </cell>
          <cell r="B65">
            <v>6373.4806329653902</v>
          </cell>
          <cell r="C65">
            <v>83276.196032581691</v>
          </cell>
          <cell r="D65">
            <v>100520.823654236</v>
          </cell>
          <cell r="E65">
            <v>11520.996245644199</v>
          </cell>
          <cell r="F65">
            <v>28815.9289688381</v>
          </cell>
          <cell r="G65">
            <v>10645.847557527501</v>
          </cell>
          <cell r="H65">
            <v>9560.9242634388011</v>
          </cell>
          <cell r="I65">
            <v>34045.123769427802</v>
          </cell>
          <cell r="J65">
            <v>15614.672856509898</v>
          </cell>
          <cell r="K65">
            <v>71004.817558893701</v>
          </cell>
          <cell r="L65">
            <v>14464.020414865199</v>
          </cell>
          <cell r="M65">
            <v>13111.5817128211</v>
          </cell>
          <cell r="N65">
            <v>155806.72470989299</v>
          </cell>
          <cell r="O65">
            <v>7056.3522482506396</v>
          </cell>
          <cell r="P65">
            <v>97928.855122742199</v>
          </cell>
          <cell r="Q65">
            <v>30240.6336485867</v>
          </cell>
          <cell r="R65">
            <v>36604.674349944398</v>
          </cell>
          <cell r="S65">
            <v>37631.546791029999</v>
          </cell>
        </row>
        <row r="66">
          <cell r="A66">
            <v>20142</v>
          </cell>
          <cell r="B66">
            <v>7275.1873971027899</v>
          </cell>
          <cell r="C66">
            <v>91338.722594240404</v>
          </cell>
          <cell r="D66">
            <v>114108.94191038499</v>
          </cell>
          <cell r="E66">
            <v>12378.334831121099</v>
          </cell>
          <cell r="F66">
            <v>31562.609756530401</v>
          </cell>
          <cell r="G66">
            <v>11844.9467388544</v>
          </cell>
          <cell r="H66">
            <v>10924.3092216933</v>
          </cell>
          <cell r="I66">
            <v>33745.414678575602</v>
          </cell>
          <cell r="J66">
            <v>18219.317699901199</v>
          </cell>
          <cell r="K66">
            <v>76449.971181365705</v>
          </cell>
          <cell r="L66">
            <v>13575.945326049601</v>
          </cell>
          <cell r="M66">
            <v>14293.086289789901</v>
          </cell>
          <cell r="N66">
            <v>168679.572207005</v>
          </cell>
          <cell r="O66">
            <v>7931.10938878858</v>
          </cell>
          <cell r="P66">
            <v>110684.456199735</v>
          </cell>
          <cell r="Q66">
            <v>34947.332245309401</v>
          </cell>
          <cell r="R66">
            <v>35517.3451177139</v>
          </cell>
          <cell r="S66">
            <v>38437.475979233299</v>
          </cell>
        </row>
        <row r="67">
          <cell r="A67">
            <v>20143</v>
          </cell>
          <cell r="B67">
            <v>8082.7858573411504</v>
          </cell>
          <cell r="C67">
            <v>90333.526755695493</v>
          </cell>
          <cell r="D67">
            <v>125331.54536969399</v>
          </cell>
          <cell r="E67">
            <v>11498.7171889695</v>
          </cell>
          <cell r="F67">
            <v>32049.9419377005</v>
          </cell>
          <cell r="G67">
            <v>11842.574218974099</v>
          </cell>
          <cell r="H67">
            <v>10832.758360128799</v>
          </cell>
          <cell r="I67">
            <v>34082.084576571498</v>
          </cell>
          <cell r="J67">
            <v>17576.462352511397</v>
          </cell>
          <cell r="K67">
            <v>76621.927821029007</v>
          </cell>
          <cell r="L67">
            <v>10768.4932653167</v>
          </cell>
          <cell r="M67">
            <v>13555.594321239001</v>
          </cell>
          <cell r="N67">
            <v>167467.86697169399</v>
          </cell>
          <cell r="O67">
            <v>7294.2427290514206</v>
          </cell>
          <cell r="P67">
            <v>106187.592477296</v>
          </cell>
          <cell r="Q67">
            <v>34309.132359065101</v>
          </cell>
          <cell r="R67">
            <v>34270.163708651795</v>
          </cell>
          <cell r="S67">
            <v>39418.769130022003</v>
          </cell>
        </row>
        <row r="68">
          <cell r="A68">
            <v>20144</v>
          </cell>
          <cell r="B68">
            <v>7819.6089859806607</v>
          </cell>
          <cell r="C68">
            <v>87643.215855998205</v>
          </cell>
          <cell r="D68">
            <v>127990.49836585601</v>
          </cell>
          <cell r="E68">
            <v>12172.1233159072</v>
          </cell>
          <cell r="F68">
            <v>31670.218897584098</v>
          </cell>
          <cell r="G68">
            <v>11072.2540553411</v>
          </cell>
          <cell r="H68">
            <v>11099.484332530399</v>
          </cell>
          <cell r="I68">
            <v>34707.882207681803</v>
          </cell>
          <cell r="J68">
            <v>18438.559506236001</v>
          </cell>
          <cell r="K68">
            <v>77409.762239922304</v>
          </cell>
          <cell r="L68">
            <v>8306.1850816999704</v>
          </cell>
          <cell r="M68">
            <v>14150.0961819884</v>
          </cell>
          <cell r="N68">
            <v>159187.21285068101</v>
          </cell>
          <cell r="O68">
            <v>6415.3963429819205</v>
          </cell>
          <cell r="P68">
            <v>107274.753488759</v>
          </cell>
          <cell r="Q68">
            <v>33789.024640688702</v>
          </cell>
          <cell r="R68">
            <v>26545.414812358798</v>
          </cell>
          <cell r="S68">
            <v>35382.758102214699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20729.16327345826</v>
          </cell>
          <cell r="C76">
            <v>252941.28408785211</v>
          </cell>
          <cell r="D76">
            <v>321872.43904718501</v>
          </cell>
          <cell r="E76">
            <v>33703.2000748961</v>
          </cell>
          <cell r="F76">
            <v>84409.133545622593</v>
          </cell>
          <cell r="G76">
            <v>32402.85904234038</v>
          </cell>
          <cell r="H76">
            <v>28710.585132770513</v>
          </cell>
          <cell r="I76">
            <v>105922.44253707259</v>
          </cell>
          <cell r="J76">
            <v>47733.170937848699</v>
          </cell>
          <cell r="K76">
            <v>213785.04868771991</v>
          </cell>
          <cell r="L76">
            <v>38018.225814705904</v>
          </cell>
          <cell r="M76">
            <v>39981.052741764703</v>
          </cell>
          <cell r="N76">
            <v>491151.01521004696</v>
          </cell>
          <cell r="O76">
            <v>23057.151512085278</v>
          </cell>
          <cell r="P76">
            <v>288959.6019824227</v>
          </cell>
          <cell r="Q76">
            <v>94910.613575071009</v>
          </cell>
          <cell r="R76">
            <v>118070.94712774179</v>
          </cell>
          <cell r="S76">
            <v>121868.55313666341</v>
          </cell>
        </row>
        <row r="77">
          <cell r="A77" t="str">
            <v>20143 YTD</v>
          </cell>
          <cell r="B77">
            <v>21731.29623307626</v>
          </cell>
          <cell r="C77">
            <v>264945.46544623445</v>
          </cell>
          <cell r="D77">
            <v>339960.79097396001</v>
          </cell>
          <cell r="E77">
            <v>35384.594731953599</v>
          </cell>
          <cell r="F77">
            <v>92435.524393960892</v>
          </cell>
          <cell r="G77">
            <v>34332.253270450296</v>
          </cell>
          <cell r="H77">
            <v>31317.659433516099</v>
          </cell>
          <cell r="I77">
            <v>101874.67064151351</v>
          </cell>
          <cell r="J77">
            <v>51390.4189364591</v>
          </cell>
          <cell r="K77">
            <v>224131.70936176213</v>
          </cell>
          <cell r="L77">
            <v>38809.345443202801</v>
          </cell>
          <cell r="M77">
            <v>40955.052960481204</v>
          </cell>
          <cell r="N77">
            <v>491983.97311755101</v>
          </cell>
          <cell r="O77">
            <v>22286.161164860339</v>
          </cell>
          <cell r="P77">
            <v>314766.04549075518</v>
          </cell>
          <cell r="Q77">
            <v>99470.813124370092</v>
          </cell>
          <cell r="R77">
            <v>106428.39003721299</v>
          </cell>
          <cell r="S77">
            <v>115482.18906279821</v>
          </cell>
        </row>
        <row r="78">
          <cell r="A78" t="str">
            <v>$ Chg</v>
          </cell>
          <cell r="B78">
            <v>1002.1329596180003</v>
          </cell>
          <cell r="C78">
            <v>12004.181358382339</v>
          </cell>
          <cell r="D78">
            <v>18088.351926775009</v>
          </cell>
          <cell r="E78">
            <v>1681.394657057499</v>
          </cell>
          <cell r="F78">
            <v>8026.3908483382984</v>
          </cell>
          <cell r="G78">
            <v>1929.3942281099153</v>
          </cell>
          <cell r="H78">
            <v>2607.0743007455858</v>
          </cell>
          <cell r="I78">
            <v>-4047.7718955590826</v>
          </cell>
          <cell r="J78">
            <v>3657.2479986104008</v>
          </cell>
          <cell r="K78">
            <v>10346.660674042214</v>
          </cell>
          <cell r="L78">
            <v>791.11962849689735</v>
          </cell>
          <cell r="M78">
            <v>974.00021871650097</v>
          </cell>
          <cell r="N78">
            <v>832.95790750405286</v>
          </cell>
          <cell r="O78">
            <v>-770.99034722493889</v>
          </cell>
          <cell r="P78">
            <v>25806.443508332479</v>
          </cell>
          <cell r="Q78">
            <v>4560.1995492990827</v>
          </cell>
          <cell r="R78">
            <v>-11642.557090528804</v>
          </cell>
          <cell r="S78">
            <v>-6386.364073865203</v>
          </cell>
        </row>
        <row r="79">
          <cell r="A79" t="str">
            <v>% Chg</v>
          </cell>
          <cell r="B79">
            <v>4.8344110488103352E-2</v>
          </cell>
          <cell r="C79">
            <v>4.7458371225050873E-2</v>
          </cell>
          <cell r="D79">
            <v>5.6197268645680289E-2</v>
          </cell>
          <cell r="E79">
            <v>4.988827925304011E-2</v>
          </cell>
          <cell r="F79">
            <v>9.5089127339520504E-2</v>
          </cell>
          <cell r="G79">
            <v>5.9543950291201214E-2</v>
          </cell>
          <cell r="H79">
            <v>9.0805334990189682E-2</v>
          </cell>
          <cell r="I79">
            <v>-3.8214487870616959E-2</v>
          </cell>
          <cell r="J79">
            <v>7.6618584660389427E-2</v>
          </cell>
          <cell r="K79">
            <v>4.8397494294167349E-2</v>
          </cell>
          <cell r="L79">
            <v>2.0808957060560223E-2</v>
          </cell>
          <cell r="M79">
            <v>2.4361545080053591E-2</v>
          </cell>
          <cell r="N79">
            <v>1.6959303385493927E-3</v>
          </cell>
          <cell r="O79">
            <v>-3.3438230512595132E-2</v>
          </cell>
          <cell r="P79">
            <v>8.9308136262944718E-2</v>
          </cell>
          <cell r="Q79">
            <v>4.8047308699486202E-2</v>
          </cell>
          <cell r="R79">
            <v>-9.8606451237599035E-2</v>
          </cell>
          <cell r="S79">
            <v>-5.2403708007458936E-2</v>
          </cell>
        </row>
        <row r="80">
          <cell r="N80">
            <v>1711359.6201332838</v>
          </cell>
        </row>
        <row r="81">
          <cell r="N81">
            <v>1769252.7549441217</v>
          </cell>
        </row>
        <row r="82">
          <cell r="N82">
            <v>57893.134810837917</v>
          </cell>
        </row>
        <row r="83">
          <cell r="N83">
            <v>3.3828737180516794E-2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5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0.94186982755665782</v>
          </cell>
          <cell r="C5">
            <v>1.0004632464832732</v>
          </cell>
          <cell r="D5">
            <v>0.85255343769902303</v>
          </cell>
          <cell r="E5">
            <v>0.95625144331578871</v>
          </cell>
          <cell r="F5">
            <v>0.95448250555815362</v>
          </cell>
          <cell r="G5">
            <v>1.0104342505655455</v>
          </cell>
          <cell r="H5">
            <v>0.98095600308782771</v>
          </cell>
          <cell r="I5">
            <v>0.98760785796961748</v>
          </cell>
          <cell r="J5">
            <v>0.94800085326858763</v>
          </cell>
          <cell r="K5">
            <v>0.97687103845433287</v>
          </cell>
          <cell r="L5">
            <v>0.93571788457693206</v>
          </cell>
          <cell r="M5">
            <v>0.96444411356849813</v>
          </cell>
          <cell r="N5">
            <v>0.94774464211197751</v>
          </cell>
          <cell r="O5">
            <v>0.94171698169429274</v>
          </cell>
          <cell r="P5">
            <v>0.97019866138176236</v>
          </cell>
          <cell r="Q5">
            <v>0.9294947779552909</v>
          </cell>
          <cell r="R5">
            <v>0.91710166363669099</v>
          </cell>
          <cell r="S5">
            <v>0.95879045633818982</v>
          </cell>
        </row>
        <row r="6">
          <cell r="A6">
            <v>19992</v>
          </cell>
          <cell r="B6">
            <v>1.0230143315120477</v>
          </cell>
          <cell r="C6">
            <v>1.0307401646180583</v>
          </cell>
          <cell r="D6">
            <v>0.95487297566971463</v>
          </cell>
          <cell r="E6">
            <v>1.0164864520075914</v>
          </cell>
          <cell r="F6">
            <v>1.0125616899089303</v>
          </cell>
          <cell r="G6">
            <v>0.95703575019808362</v>
          </cell>
          <cell r="H6">
            <v>1.0073166447393771</v>
          </cell>
          <cell r="I6">
            <v>0.9793587551194004</v>
          </cell>
          <cell r="J6">
            <v>0.99517739226500357</v>
          </cell>
          <cell r="K6">
            <v>1.0098712456748224</v>
          </cell>
          <cell r="L6">
            <v>0.99018257697394085</v>
          </cell>
          <cell r="M6">
            <v>1.0173908750413012</v>
          </cell>
          <cell r="N6">
            <v>0.99290863787295724</v>
          </cell>
          <cell r="O6">
            <v>1.014403600821371</v>
          </cell>
          <cell r="P6">
            <v>1.0196933806393991</v>
          </cell>
          <cell r="Q6">
            <v>0.97864385442328472</v>
          </cell>
          <cell r="R6">
            <v>1.0268320852225357</v>
          </cell>
          <cell r="S6">
            <v>1.0006959273969627</v>
          </cell>
        </row>
        <row r="7">
          <cell r="A7">
            <v>19993</v>
          </cell>
          <cell r="B7">
            <v>1.0612811052320463</v>
          </cell>
          <cell r="C7">
            <v>0.96717668327212314</v>
          </cell>
          <cell r="D7">
            <v>1.1416839168891848</v>
          </cell>
          <cell r="E7">
            <v>0.97494765656357929</v>
          </cell>
          <cell r="F7">
            <v>0.98430656920251258</v>
          </cell>
          <cell r="G7">
            <v>1.1046121373494668</v>
          </cell>
          <cell r="H7">
            <v>0.99426272858011999</v>
          </cell>
          <cell r="I7">
            <v>0.9925201224118726</v>
          </cell>
          <cell r="J7">
            <v>1.0181504794981251</v>
          </cell>
          <cell r="K7">
            <v>1.0080679096429126</v>
          </cell>
          <cell r="L7">
            <v>1.0687030456013751</v>
          </cell>
          <cell r="M7">
            <v>0.99021300413998592</v>
          </cell>
          <cell r="N7">
            <v>1.0371546973007966</v>
          </cell>
          <cell r="O7">
            <v>1.0491467535138452</v>
          </cell>
          <cell r="P7">
            <v>0.97910902320248128</v>
          </cell>
          <cell r="Q7">
            <v>1.0515306492217804</v>
          </cell>
          <cell r="R7">
            <v>1.0592884582167439</v>
          </cell>
          <cell r="S7">
            <v>1.0363882858609825</v>
          </cell>
        </row>
        <row r="8">
          <cell r="A8">
            <v>19994</v>
          </cell>
          <cell r="B8">
            <v>0.9690858503066504</v>
          </cell>
          <cell r="C8">
            <v>1.0032085482918327</v>
          </cell>
          <cell r="D8">
            <v>1.0379002104223225</v>
          </cell>
          <cell r="E8">
            <v>1.0524389235902625</v>
          </cell>
          <cell r="F8">
            <v>1.0444648594991639</v>
          </cell>
          <cell r="G8">
            <v>0.92968244419566559</v>
          </cell>
          <cell r="H8">
            <v>1.0162250773099657</v>
          </cell>
          <cell r="I8">
            <v>1.0372073067417409</v>
          </cell>
          <cell r="J8">
            <v>1.0278126041098978</v>
          </cell>
          <cell r="K8">
            <v>1.0031403204068301</v>
          </cell>
          <cell r="L8">
            <v>0.98353659273310945</v>
          </cell>
          <cell r="M8">
            <v>1.0251333234136215</v>
          </cell>
          <cell r="N8">
            <v>1.0148497460115113</v>
          </cell>
          <cell r="O8">
            <v>0.99337295778138268</v>
          </cell>
          <cell r="P8">
            <v>1.0288148098559311</v>
          </cell>
          <cell r="Q8">
            <v>1.0336486255728561</v>
          </cell>
          <cell r="R8">
            <v>0.97978059781537341</v>
          </cell>
          <cell r="S8">
            <v>0.99783483868879175</v>
          </cell>
        </row>
        <row r="9">
          <cell r="A9">
            <v>20001</v>
          </cell>
          <cell r="B9">
            <v>0.95114498642839118</v>
          </cell>
          <cell r="C9">
            <v>1.0133462077196238</v>
          </cell>
          <cell r="D9">
            <v>0.86050887306276325</v>
          </cell>
          <cell r="E9">
            <v>0.97243354908146351</v>
          </cell>
          <cell r="F9">
            <v>0.96965797321197156</v>
          </cell>
          <cell r="G9">
            <v>1.0255197591868932</v>
          </cell>
          <cell r="H9">
            <v>0.9974583296588081</v>
          </cell>
          <cell r="I9">
            <v>0.99145420099795023</v>
          </cell>
          <cell r="J9">
            <v>0.96237960680789492</v>
          </cell>
          <cell r="K9">
            <v>0.9865427772603893</v>
          </cell>
          <cell r="L9">
            <v>0.96079773751150543</v>
          </cell>
          <cell r="M9">
            <v>0.98374948157841491</v>
          </cell>
          <cell r="N9">
            <v>0.96237468678898752</v>
          </cell>
          <cell r="O9">
            <v>0.96020853203583201</v>
          </cell>
          <cell r="P9">
            <v>0.98876764248546878</v>
          </cell>
          <cell r="Q9">
            <v>0.94214577053464388</v>
          </cell>
          <cell r="R9">
            <v>0.93425021712623213</v>
          </cell>
          <cell r="S9">
            <v>0.97295411426624179</v>
          </cell>
        </row>
        <row r="10">
          <cell r="A10">
            <v>20002</v>
          </cell>
          <cell r="B10">
            <v>1.0178117664021469</v>
          </cell>
          <cell r="C10">
            <v>1.0311815792931056</v>
          </cell>
          <cell r="D10">
            <v>0.9541085707335456</v>
          </cell>
          <cell r="E10">
            <v>1.0151115401826596</v>
          </cell>
          <cell r="F10">
            <v>1.0137218444689149</v>
          </cell>
          <cell r="G10">
            <v>0.95865036013638516</v>
          </cell>
          <cell r="H10">
            <v>1.0121785034051169</v>
          </cell>
          <cell r="I10">
            <v>0.98029115579675308</v>
          </cell>
          <cell r="J10">
            <v>0.99930577431562617</v>
          </cell>
          <cell r="K10">
            <v>1.0111724181166581</v>
          </cell>
          <cell r="L10">
            <v>1.0009395942998542</v>
          </cell>
          <cell r="M10">
            <v>1.0207454519280028</v>
          </cell>
          <cell r="N10">
            <v>0.99673004355007833</v>
          </cell>
          <cell r="O10">
            <v>1.0194126468181059</v>
          </cell>
          <cell r="P10">
            <v>1.0189302128191255</v>
          </cell>
          <cell r="Q10">
            <v>0.98097628175058271</v>
          </cell>
          <cell r="R10">
            <v>1.0329705318497813</v>
          </cell>
          <cell r="S10">
            <v>1.0032360245389178</v>
          </cell>
        </row>
        <row r="11">
          <cell r="A11">
            <v>20003</v>
          </cell>
          <cell r="B11">
            <v>1.0644330401539099</v>
          </cell>
          <cell r="C11">
            <v>0.96329480854292349</v>
          </cell>
          <cell r="D11">
            <v>1.1246463918892378</v>
          </cell>
          <cell r="E11">
            <v>0.96131650831264392</v>
          </cell>
          <cell r="F11">
            <v>0.97900336684561495</v>
          </cell>
          <cell r="G11">
            <v>1.087122719804426</v>
          </cell>
          <cell r="H11">
            <v>0.97558513031326644</v>
          </cell>
          <cell r="I11">
            <v>0.98885232350949126</v>
          </cell>
          <cell r="J11">
            <v>1.0074501504760767</v>
          </cell>
          <cell r="K11">
            <v>1.0029027584260759</v>
          </cell>
          <cell r="L11">
            <v>1.0664311304705227</v>
          </cell>
          <cell r="M11">
            <v>0.97889298612642384</v>
          </cell>
          <cell r="N11">
            <v>1.0296829172268873</v>
          </cell>
          <cell r="O11">
            <v>1.0340442656180318</v>
          </cell>
          <cell r="P11">
            <v>0.97041564091263799</v>
          </cell>
          <cell r="Q11">
            <v>1.0400551482069229</v>
          </cell>
          <cell r="R11">
            <v>1.0556277887183916</v>
          </cell>
          <cell r="S11">
            <v>1.0343222173323319</v>
          </cell>
        </row>
        <row r="12">
          <cell r="A12">
            <v>20004</v>
          </cell>
          <cell r="B12">
            <v>0.96278746459804199</v>
          </cell>
          <cell r="C12">
            <v>0.99354386455528931</v>
          </cell>
          <cell r="D12">
            <v>1.0420576777781596</v>
          </cell>
          <cell r="E12">
            <v>1.0460686864520745</v>
          </cell>
          <cell r="F12">
            <v>1.0392702983421589</v>
          </cell>
          <cell r="G12">
            <v>0.9271428079138837</v>
          </cell>
          <cell r="H12">
            <v>1.0175306951879874</v>
          </cell>
          <cell r="I12">
            <v>1.0390137210827439</v>
          </cell>
          <cell r="J12">
            <v>1.025624827216703</v>
          </cell>
          <cell r="K12">
            <v>0.99869126715993328</v>
          </cell>
          <cell r="L12">
            <v>0.97180315620130242</v>
          </cell>
          <cell r="M12">
            <v>1.0161944691683693</v>
          </cell>
          <cell r="N12">
            <v>1.0079909424488724</v>
          </cell>
          <cell r="O12">
            <v>0.98595304122703331</v>
          </cell>
          <cell r="P12">
            <v>1.0216407865988724</v>
          </cell>
          <cell r="Q12">
            <v>1.0312249146782915</v>
          </cell>
          <cell r="R12">
            <v>0.97461279991946148</v>
          </cell>
          <cell r="S12">
            <v>0.98958079788681663</v>
          </cell>
        </row>
        <row r="13">
          <cell r="A13">
            <v>20011</v>
          </cell>
          <cell r="B13">
            <v>0.94648293190194888</v>
          </cell>
          <cell r="C13">
            <v>1.0021042004913747</v>
          </cell>
          <cell r="D13">
            <v>0.86440591798093236</v>
          </cell>
          <cell r="E13">
            <v>0.97243179185165085</v>
          </cell>
          <cell r="F13">
            <v>0.9620597021203835</v>
          </cell>
          <cell r="G13">
            <v>1.0177305321597192</v>
          </cell>
          <cell r="H13">
            <v>0.97725043180765647</v>
          </cell>
          <cell r="I13">
            <v>0.97646792763662316</v>
          </cell>
          <cell r="J13">
            <v>0.95965921309090096</v>
          </cell>
          <cell r="K13">
            <v>0.97796802477462808</v>
          </cell>
          <cell r="L13">
            <v>0.95114294924456122</v>
          </cell>
          <cell r="M13">
            <v>0.96736406676609077</v>
          </cell>
          <cell r="N13">
            <v>0.95750961613688035</v>
          </cell>
          <cell r="O13">
            <v>0.94629516688081372</v>
          </cell>
          <cell r="P13">
            <v>0.9779166763410726</v>
          </cell>
          <cell r="Q13">
            <v>0.94290753438555586</v>
          </cell>
          <cell r="R13">
            <v>0.93449860878961433</v>
          </cell>
          <cell r="S13">
            <v>0.96757761932006781</v>
          </cell>
        </row>
        <row r="14">
          <cell r="A14">
            <v>20012</v>
          </cell>
          <cell r="B14">
            <v>1.0092524182813403</v>
          </cell>
          <cell r="C14">
            <v>1.0315523328450176</v>
          </cell>
          <cell r="D14">
            <v>0.95893260851994222</v>
          </cell>
          <cell r="E14">
            <v>1.0108671601944659</v>
          </cell>
          <cell r="F14">
            <v>1.0111278229032685</v>
          </cell>
          <cell r="G14">
            <v>0.96405321367272856</v>
          </cell>
          <cell r="H14">
            <v>1.0053983858061857</v>
          </cell>
          <cell r="I14">
            <v>0.98898905873413789</v>
          </cell>
          <cell r="J14">
            <v>1.0017187741965339</v>
          </cell>
          <cell r="K14">
            <v>1.0135858662150041</v>
          </cell>
          <cell r="L14">
            <v>1.0044773149251502</v>
          </cell>
          <cell r="M14">
            <v>1.0222062624395269</v>
          </cell>
          <cell r="N14">
            <v>0.99965588147929663</v>
          </cell>
          <cell r="O14">
            <v>1.0182847741004932</v>
          </cell>
          <cell r="P14">
            <v>1.0162994386983812</v>
          </cell>
          <cell r="Q14">
            <v>0.98545362898508715</v>
          </cell>
          <cell r="R14">
            <v>1.0361313325849715</v>
          </cell>
          <cell r="S14">
            <v>1.0020511980794531</v>
          </cell>
        </row>
        <row r="15">
          <cell r="A15">
            <v>20013</v>
          </cell>
          <cell r="B15">
            <v>1.0728040744785752</v>
          </cell>
          <cell r="C15">
            <v>0.96427254184520961</v>
          </cell>
          <cell r="D15">
            <v>1.1124212782172844</v>
          </cell>
          <cell r="E15">
            <v>0.96132586223024452</v>
          </cell>
          <cell r="F15">
            <v>0.98570851095388667</v>
          </cell>
          <cell r="G15">
            <v>1.0770460367438572</v>
          </cell>
          <cell r="H15">
            <v>1.0038977970680873</v>
          </cell>
          <cell r="I15">
            <v>0.99305080925253786</v>
          </cell>
          <cell r="J15">
            <v>1.005839422062083</v>
          </cell>
          <cell r="K15">
            <v>1.0021454222409296</v>
          </cell>
          <cell r="L15">
            <v>1.0708213069305887</v>
          </cell>
          <cell r="M15">
            <v>0.9775932212504157</v>
          </cell>
          <cell r="N15">
            <v>1.0315907814626191</v>
          </cell>
          <cell r="O15">
            <v>1.0396915262124953</v>
          </cell>
          <cell r="P15">
            <v>0.97403871650541196</v>
          </cell>
          <cell r="Q15">
            <v>1.0387853518593386</v>
          </cell>
          <cell r="R15">
            <v>1.0561815527460277</v>
          </cell>
          <cell r="S15">
            <v>1.037071729507353</v>
          </cell>
        </row>
        <row r="16">
          <cell r="A16">
            <v>20014</v>
          </cell>
          <cell r="B16">
            <v>0.97499444145358616</v>
          </cell>
          <cell r="C16">
            <v>0.99992391247863566</v>
          </cell>
          <cell r="D16">
            <v>1.0631193771047642</v>
          </cell>
          <cell r="E16">
            <v>1.0585419500477833</v>
          </cell>
          <cell r="F16">
            <v>1.0476567366462946</v>
          </cell>
          <cell r="G16">
            <v>0.93880823279198633</v>
          </cell>
          <cell r="H16">
            <v>1.0157436222616836</v>
          </cell>
          <cell r="I16">
            <v>1.0474039508896529</v>
          </cell>
          <cell r="J16">
            <v>1.0390798018348124</v>
          </cell>
          <cell r="K16">
            <v>1.0070799405759501</v>
          </cell>
          <cell r="L16">
            <v>0.97712055932549657</v>
          </cell>
          <cell r="M16">
            <v>1.036250675201879</v>
          </cell>
          <cell r="N16">
            <v>1.018328404559143</v>
          </cell>
          <cell r="O16">
            <v>0.99773341860168741</v>
          </cell>
          <cell r="P16">
            <v>1.0336000536196084</v>
          </cell>
          <cell r="Q16">
            <v>1.0452332002474622</v>
          </cell>
          <cell r="R16">
            <v>0.98032454791307322</v>
          </cell>
          <cell r="S16">
            <v>0.99787892395374089</v>
          </cell>
        </row>
        <row r="17">
          <cell r="A17">
            <v>20021</v>
          </cell>
          <cell r="B17">
            <v>0.92878851681961883</v>
          </cell>
          <cell r="C17">
            <v>0.99429217053036834</v>
          </cell>
          <cell r="D17">
            <v>0.85839839436313958</v>
          </cell>
          <cell r="E17">
            <v>0.95877727276730251</v>
          </cell>
          <cell r="F17">
            <v>0.96000866515712246</v>
          </cell>
          <cell r="G17">
            <v>1.0093820595867706</v>
          </cell>
          <cell r="H17">
            <v>0.96665244650325022</v>
          </cell>
          <cell r="I17">
            <v>0.97386363558467504</v>
          </cell>
          <cell r="J17">
            <v>0.94513974612904095</v>
          </cell>
          <cell r="K17">
            <v>0.95731300205911218</v>
          </cell>
          <cell r="L17">
            <v>0.94142242944475463</v>
          </cell>
          <cell r="M17">
            <v>0.94978595372970887</v>
          </cell>
          <cell r="N17">
            <v>0.94702327211610504</v>
          </cell>
          <cell r="O17">
            <v>0.93221267488533111</v>
          </cell>
          <cell r="P17">
            <v>0.96732992817601404</v>
          </cell>
          <cell r="Q17">
            <v>0.93350946416313951</v>
          </cell>
          <cell r="R17">
            <v>0.92442141709408354</v>
          </cell>
          <cell r="S17">
            <v>0.95596856859709622</v>
          </cell>
        </row>
        <row r="18">
          <cell r="A18">
            <v>20022</v>
          </cell>
          <cell r="B18">
            <v>1.0006276739120266</v>
          </cell>
          <cell r="C18">
            <v>1.0317901916593923</v>
          </cell>
          <cell r="D18">
            <v>0.96300390398111624</v>
          </cell>
          <cell r="E18">
            <v>1.0097486202821835</v>
          </cell>
          <cell r="F18">
            <v>1.0069047043117967</v>
          </cell>
          <cell r="G18">
            <v>0.96600127717526185</v>
          </cell>
          <cell r="H18">
            <v>1.0070375507805149</v>
          </cell>
          <cell r="I18">
            <v>0.99016536093646079</v>
          </cell>
          <cell r="J18">
            <v>1.0048796319959421</v>
          </cell>
          <cell r="K18">
            <v>1.0264978484025948</v>
          </cell>
          <cell r="L18">
            <v>1.0077757383634804</v>
          </cell>
          <cell r="M18">
            <v>1.0260899781255277</v>
          </cell>
          <cell r="N18">
            <v>1.0011398944484695</v>
          </cell>
          <cell r="O18">
            <v>1.0204998631901034</v>
          </cell>
          <cell r="P18">
            <v>1.0173783375433629</v>
          </cell>
          <cell r="Q18">
            <v>0.98726671704690483</v>
          </cell>
          <cell r="R18">
            <v>1.0315078191202285</v>
          </cell>
          <cell r="S18">
            <v>1.0008676720744221</v>
          </cell>
        </row>
        <row r="19">
          <cell r="A19">
            <v>20023</v>
          </cell>
          <cell r="B19">
            <v>1.0770603994588628</v>
          </cell>
          <cell r="C19">
            <v>0.97339880661516376</v>
          </cell>
          <cell r="D19">
            <v>1.1044858058448257</v>
          </cell>
          <cell r="E19">
            <v>0.97404752686027818</v>
          </cell>
          <cell r="F19">
            <v>0.98357685842274101</v>
          </cell>
          <cell r="G19">
            <v>1.0742383352342026</v>
          </cell>
          <cell r="H19">
            <v>1.0082095144812053</v>
          </cell>
          <cell r="I19">
            <v>0.99145712087033955</v>
          </cell>
          <cell r="J19">
            <v>1.0128721712027016</v>
          </cell>
          <cell r="K19">
            <v>1.0065094538815942</v>
          </cell>
          <cell r="L19">
            <v>1.0802595460311086</v>
          </cell>
          <cell r="M19">
            <v>0.98484372540258214</v>
          </cell>
          <cell r="N19">
            <v>1.0371094424129617</v>
          </cell>
          <cell r="O19">
            <v>1.0521859548127859</v>
          </cell>
          <cell r="P19">
            <v>0.98283716810573496</v>
          </cell>
          <cell r="Q19">
            <v>1.0374426531106875</v>
          </cell>
          <cell r="R19">
            <v>1.0590902130661246</v>
          </cell>
          <cell r="S19">
            <v>1.0420567979445716</v>
          </cell>
        </row>
        <row r="20">
          <cell r="A20">
            <v>20024</v>
          </cell>
          <cell r="B20">
            <v>0.98521624484231352</v>
          </cell>
          <cell r="C20">
            <v>1.0004873899035276</v>
          </cell>
          <cell r="D20">
            <v>1.0476454217551361</v>
          </cell>
          <cell r="E20">
            <v>1.0604932663661006</v>
          </cell>
          <cell r="F20">
            <v>1.04379248668822</v>
          </cell>
          <cell r="G20">
            <v>0.95268386590983423</v>
          </cell>
          <cell r="H20">
            <v>1.0145122037819037</v>
          </cell>
          <cell r="I20">
            <v>1.0424898651575825</v>
          </cell>
          <cell r="J20">
            <v>1.0345615400211061</v>
          </cell>
          <cell r="K20">
            <v>1.0077619389767214</v>
          </cell>
          <cell r="L20">
            <v>0.96784915164524221</v>
          </cell>
          <cell r="M20">
            <v>1.036719894602536</v>
          </cell>
          <cell r="N20">
            <v>1.0095487722923704</v>
          </cell>
          <cell r="O20">
            <v>0.98984227732305352</v>
          </cell>
          <cell r="P20">
            <v>1.0298496495378626</v>
          </cell>
          <cell r="Q20">
            <v>1.0395528981594793</v>
          </cell>
          <cell r="R20">
            <v>0.97707571187038167</v>
          </cell>
          <cell r="S20">
            <v>0.99433429038223742</v>
          </cell>
        </row>
        <row r="21">
          <cell r="A21">
            <v>20031</v>
          </cell>
          <cell r="B21">
            <v>0.92736072584987361</v>
          </cell>
          <cell r="C21">
            <v>0.99281335200962406</v>
          </cell>
          <cell r="D21">
            <v>0.86576607819875107</v>
          </cell>
          <cell r="E21">
            <v>0.95830330442690592</v>
          </cell>
          <cell r="F21">
            <v>0.96477671147486332</v>
          </cell>
          <cell r="G21">
            <v>1.0083550579548599</v>
          </cell>
          <cell r="H21">
            <v>0.96478959985947976</v>
          </cell>
          <cell r="I21">
            <v>0.97169298594278319</v>
          </cell>
          <cell r="J21">
            <v>0.9447247069708129</v>
          </cell>
          <cell r="K21">
            <v>0.9681871217823963</v>
          </cell>
          <cell r="L21">
            <v>0.94016633754827472</v>
          </cell>
          <cell r="M21">
            <v>0.94295744444914831</v>
          </cell>
          <cell r="N21">
            <v>0.94756821534484947</v>
          </cell>
          <cell r="O21">
            <v>0.93791907953341735</v>
          </cell>
          <cell r="P21">
            <v>0.9680801108472652</v>
          </cell>
          <cell r="Q21">
            <v>0.93545932286077504</v>
          </cell>
          <cell r="R21">
            <v>0.92057840174909999</v>
          </cell>
          <cell r="S21">
            <v>0.95657170652608814</v>
          </cell>
        </row>
        <row r="22">
          <cell r="A22">
            <v>20032</v>
          </cell>
          <cell r="B22">
            <v>1.0011270817660241</v>
          </cell>
          <cell r="C22">
            <v>1.031070974852814</v>
          </cell>
          <cell r="D22">
            <v>0.96595440529517829</v>
          </cell>
          <cell r="E22">
            <v>1.0094529587997767</v>
          </cell>
          <cell r="F22">
            <v>1.0055711378876615</v>
          </cell>
          <cell r="G22">
            <v>0.96530635231107809</v>
          </cell>
          <cell r="H22">
            <v>1.0111522944131945</v>
          </cell>
          <cell r="I22">
            <v>0.99154752769156995</v>
          </cell>
          <cell r="J22">
            <v>1.0101605469175734</v>
          </cell>
          <cell r="K22">
            <v>1.0178402733722227</v>
          </cell>
          <cell r="L22">
            <v>1.0120937344964018</v>
          </cell>
          <cell r="M22">
            <v>1.0291950809701529</v>
          </cell>
          <cell r="N22">
            <v>1.0042759970586574</v>
          </cell>
          <cell r="O22">
            <v>1.0227273950670004</v>
          </cell>
          <cell r="P22">
            <v>1.0198868022849767</v>
          </cell>
          <cell r="Q22">
            <v>0.99077511415348385</v>
          </cell>
          <cell r="R22">
            <v>1.0406791590293507</v>
          </cell>
          <cell r="S22">
            <v>1.003582501787595</v>
          </cell>
        </row>
        <row r="23">
          <cell r="A23">
            <v>20033</v>
          </cell>
          <cell r="B23">
            <v>1.0817689927861078</v>
          </cell>
          <cell r="C23">
            <v>0.97543273611547221</v>
          </cell>
          <cell r="D23">
            <v>1.0912002969474544</v>
          </cell>
          <cell r="E23">
            <v>0.97338074426083232</v>
          </cell>
          <cell r="F23">
            <v>0.98046908819572498</v>
          </cell>
          <cell r="G23">
            <v>1.0621165907351304</v>
          </cell>
          <cell r="H23">
            <v>1.0088650011393347</v>
          </cell>
          <cell r="I23">
            <v>0.99247531883183115</v>
          </cell>
          <cell r="J23">
            <v>1.0177788918105759</v>
          </cell>
          <cell r="K23">
            <v>1.0049009239852515</v>
          </cell>
          <cell r="L23">
            <v>1.0867961543126154</v>
          </cell>
          <cell r="M23">
            <v>0.98446922248126678</v>
          </cell>
          <cell r="N23">
            <v>1.0389021151352613</v>
          </cell>
          <cell r="O23">
            <v>1.0494566165729105</v>
          </cell>
          <cell r="P23">
            <v>0.98074597105532835</v>
          </cell>
          <cell r="Q23">
            <v>1.0340773273348778</v>
          </cell>
          <cell r="R23">
            <v>1.0855953456904943</v>
          </cell>
          <cell r="S23">
            <v>1.0444228258337076</v>
          </cell>
        </row>
        <row r="24">
          <cell r="A24">
            <v>20034</v>
          </cell>
          <cell r="B24">
            <v>0.99392472459785719</v>
          </cell>
          <cell r="C24">
            <v>1.001379597322779</v>
          </cell>
          <cell r="D24">
            <v>1.0625269187058248</v>
          </cell>
          <cell r="E24">
            <v>1.0562664274104361</v>
          </cell>
          <cell r="F24">
            <v>1.0450754414996586</v>
          </cell>
          <cell r="G24">
            <v>0.96308967595467043</v>
          </cell>
          <cell r="H24">
            <v>1.0148732769652813</v>
          </cell>
          <cell r="I24">
            <v>1.0437951224684208</v>
          </cell>
          <cell r="J24">
            <v>1.0233652896879089</v>
          </cell>
          <cell r="K24">
            <v>1.0093925085514992</v>
          </cell>
          <cell r="L24">
            <v>0.96990292007668288</v>
          </cell>
          <cell r="M24">
            <v>1.0442953045840488</v>
          </cell>
          <cell r="N24">
            <v>1.0085526713619621</v>
          </cell>
          <cell r="O24">
            <v>0.99174276893084157</v>
          </cell>
          <cell r="P24">
            <v>1.029281541242312</v>
          </cell>
          <cell r="Q24">
            <v>1.0387479155801709</v>
          </cell>
          <cell r="R24">
            <v>0.96413514610928497</v>
          </cell>
          <cell r="S24">
            <v>0.99284491308152756</v>
          </cell>
        </row>
        <row r="25">
          <cell r="A25">
            <v>20041</v>
          </cell>
          <cell r="B25">
            <v>0.93063222152265301</v>
          </cell>
          <cell r="C25">
            <v>1.0010004406270259</v>
          </cell>
          <cell r="D25">
            <v>0.88136285743224851</v>
          </cell>
          <cell r="E25">
            <v>0.9727209354659867</v>
          </cell>
          <cell r="F25">
            <v>0.97566553833907388</v>
          </cell>
          <cell r="G25">
            <v>1.0213351378991862</v>
          </cell>
          <cell r="H25">
            <v>0.97409828616690208</v>
          </cell>
          <cell r="I25">
            <v>0.99004565350692519</v>
          </cell>
          <cell r="J25">
            <v>0.96132545636726352</v>
          </cell>
          <cell r="K25">
            <v>0.97820509212286677</v>
          </cell>
          <cell r="L25">
            <v>0.93030847074255263</v>
          </cell>
          <cell r="M25">
            <v>0.94984147573561639</v>
          </cell>
          <cell r="N25">
            <v>0.95699568144780778</v>
          </cell>
          <cell r="O25">
            <v>0.95225184929606876</v>
          </cell>
          <cell r="P25">
            <v>0.97972619518252979</v>
          </cell>
          <cell r="Q25">
            <v>0.94643156939681927</v>
          </cell>
          <cell r="R25">
            <v>0.92992408528120896</v>
          </cell>
          <cell r="S25">
            <v>0.96586989616383223</v>
          </cell>
        </row>
        <row r="26">
          <cell r="A26">
            <v>20042</v>
          </cell>
          <cell r="B26">
            <v>0.99600732167351935</v>
          </cell>
          <cell r="C26">
            <v>1.0255959935728021</v>
          </cell>
          <cell r="D26">
            <v>0.96639103095338874</v>
          </cell>
          <cell r="E26">
            <v>1.0033629752688173</v>
          </cell>
          <cell r="F26">
            <v>1.0040729565597044</v>
          </cell>
          <cell r="G26">
            <v>0.96443226991979114</v>
          </cell>
          <cell r="H26">
            <v>1.0146493561888235</v>
          </cell>
          <cell r="I26">
            <v>0.9889259621632277</v>
          </cell>
          <cell r="J26">
            <v>1.0099450998195407</v>
          </cell>
          <cell r="K26">
            <v>1.0137508256627421</v>
          </cell>
          <cell r="L26">
            <v>1.0100931116645784</v>
          </cell>
          <cell r="M26">
            <v>1.0273166314892097</v>
          </cell>
          <cell r="N26">
            <v>1.0022056382837417</v>
          </cell>
          <cell r="O26">
            <v>1.0216959297034194</v>
          </cell>
          <cell r="P26">
            <v>1.0171673295271062</v>
          </cell>
          <cell r="Q26">
            <v>0.99049156227996138</v>
          </cell>
          <cell r="R26">
            <v>1.0335720152626757</v>
          </cell>
          <cell r="S26">
            <v>1.0026203996219267</v>
          </cell>
        </row>
        <row r="27">
          <cell r="A27">
            <v>20043</v>
          </cell>
          <cell r="B27">
            <v>1.0699396383568192</v>
          </cell>
          <cell r="C27">
            <v>0.97387703041652551</v>
          </cell>
          <cell r="D27">
            <v>1.0765367437082534</v>
          </cell>
          <cell r="E27">
            <v>0.97219229521233264</v>
          </cell>
          <cell r="F27">
            <v>0.9762338356737158</v>
          </cell>
          <cell r="G27">
            <v>1.0481315905668314</v>
          </cell>
          <cell r="H27">
            <v>1.000823343956261</v>
          </cell>
          <cell r="I27">
            <v>0.98274156915948863</v>
          </cell>
          <cell r="J27">
            <v>1.0103909085517897</v>
          </cell>
          <cell r="K27">
            <v>0.99858212615152708</v>
          </cell>
          <cell r="L27">
            <v>1.0807442806366232</v>
          </cell>
          <cell r="M27">
            <v>0.97916359999429514</v>
          </cell>
          <cell r="N27">
            <v>1.0356528751423995</v>
          </cell>
          <cell r="O27">
            <v>1.0467572900183597</v>
          </cell>
          <cell r="P27">
            <v>0.97611244090742333</v>
          </cell>
          <cell r="Q27">
            <v>1.02808479907082</v>
          </cell>
          <cell r="R27">
            <v>1.0750841812483363</v>
          </cell>
          <cell r="S27">
            <v>1.0420069825243949</v>
          </cell>
        </row>
        <row r="28">
          <cell r="A28">
            <v>20044</v>
          </cell>
          <cell r="B28">
            <v>0.98968332279969495</v>
          </cell>
          <cell r="C28">
            <v>0.9999625610190287</v>
          </cell>
          <cell r="D28">
            <v>1.0567367317443119</v>
          </cell>
          <cell r="E28">
            <v>1.0450640864991647</v>
          </cell>
          <cell r="F28">
            <v>1.0413306736521168</v>
          </cell>
          <cell r="G28">
            <v>0.96763714210879215</v>
          </cell>
          <cell r="H28">
            <v>1.0090924751192123</v>
          </cell>
          <cell r="I28">
            <v>1.0373586353064315</v>
          </cell>
          <cell r="J28">
            <v>1.0142131010116715</v>
          </cell>
          <cell r="K28">
            <v>1.0081814611881543</v>
          </cell>
          <cell r="L28">
            <v>0.97233215281336993</v>
          </cell>
          <cell r="M28">
            <v>1.0401885994019817</v>
          </cell>
          <cell r="N28">
            <v>1.002346931407901</v>
          </cell>
          <cell r="O28">
            <v>0.97950356634128677</v>
          </cell>
          <cell r="P28">
            <v>1.0245732725398444</v>
          </cell>
          <cell r="Q28">
            <v>1.0305636033830181</v>
          </cell>
          <cell r="R28">
            <v>0.96201982737202651</v>
          </cell>
          <cell r="S28">
            <v>0.98735816929018427</v>
          </cell>
        </row>
        <row r="29">
          <cell r="A29">
            <v>20051</v>
          </cell>
          <cell r="B29">
            <v>0.92557387367937727</v>
          </cell>
          <cell r="C29">
            <v>0.98949407365895836</v>
          </cell>
          <cell r="D29">
            <v>0.87902722580223924</v>
          </cell>
          <cell r="E29">
            <v>0.96010838383694119</v>
          </cell>
          <cell r="F29">
            <v>0.96415662765549981</v>
          </cell>
          <cell r="G29">
            <v>1.0093067534086602</v>
          </cell>
          <cell r="H29">
            <v>0.95998079631120159</v>
          </cell>
          <cell r="I29">
            <v>0.98428862197324574</v>
          </cell>
          <cell r="J29">
            <v>0.95855053001702162</v>
          </cell>
          <cell r="K29">
            <v>0.94776179447389786</v>
          </cell>
          <cell r="L29">
            <v>0.91008251574136656</v>
          </cell>
          <cell r="M29">
            <v>0.93273634748002132</v>
          </cell>
          <cell r="N29">
            <v>0.94720367392000471</v>
          </cell>
          <cell r="O29">
            <v>0.94512863838085093</v>
          </cell>
          <cell r="P29">
            <v>0.96543812457924005</v>
          </cell>
          <cell r="Q29">
            <v>0.9423682161619823</v>
          </cell>
          <cell r="R29">
            <v>0.91975410041405914</v>
          </cell>
          <cell r="S29">
            <v>0.95826142935994296</v>
          </cell>
        </row>
        <row r="30">
          <cell r="A30">
            <v>20052</v>
          </cell>
          <cell r="B30">
            <v>1.0046601578309138</v>
          </cell>
          <cell r="C30">
            <v>1.0288678217139617</v>
          </cell>
          <cell r="D30">
            <v>0.96978492427471608</v>
          </cell>
          <cell r="E30">
            <v>1.014094049444602</v>
          </cell>
          <cell r="F30">
            <v>1.0092296084784511</v>
          </cell>
          <cell r="G30">
            <v>0.97121702837891311</v>
          </cell>
          <cell r="H30">
            <v>1.0197996153968494</v>
          </cell>
          <cell r="I30">
            <v>0.99153731568570214</v>
          </cell>
          <cell r="J30">
            <v>1.0207888809844456</v>
          </cell>
          <cell r="K30">
            <v>1.0387231597907063</v>
          </cell>
          <cell r="L30">
            <v>1.0143249239043306</v>
          </cell>
          <cell r="M30">
            <v>1.0346096141158618</v>
          </cell>
          <cell r="N30">
            <v>1.0076179615527281</v>
          </cell>
          <cell r="O30">
            <v>1.0306174311823808</v>
          </cell>
          <cell r="P30">
            <v>1.0248143253031203</v>
          </cell>
          <cell r="Q30">
            <v>0.99922114761676228</v>
          </cell>
          <cell r="R30">
            <v>1.0337534265171486</v>
          </cell>
          <cell r="S30">
            <v>1.0086814676902052</v>
          </cell>
        </row>
        <row r="31">
          <cell r="A31">
            <v>20053</v>
          </cell>
          <cell r="B31">
            <v>1.082484398079772</v>
          </cell>
          <cell r="C31">
            <v>0.98254780911790851</v>
          </cell>
          <cell r="D31">
            <v>1.0802530598248665</v>
          </cell>
          <cell r="E31">
            <v>0.98467875010807826</v>
          </cell>
          <cell r="F31">
            <v>0.98601811626594116</v>
          </cell>
          <cell r="G31">
            <v>1.0500061209410487</v>
          </cell>
          <cell r="H31">
            <v>1.0084005475912012</v>
          </cell>
          <cell r="I31">
            <v>0.98837276272222785</v>
          </cell>
          <cell r="J31">
            <v>1.0183758667053149</v>
          </cell>
          <cell r="K31">
            <v>1.0056608833863141</v>
          </cell>
          <cell r="L31">
            <v>1.0870927610075813</v>
          </cell>
          <cell r="M31">
            <v>0.99241565939415988</v>
          </cell>
          <cell r="N31">
            <v>1.0445980444681371</v>
          </cell>
          <cell r="O31">
            <v>1.0577902319957309</v>
          </cell>
          <cell r="P31">
            <v>0.98711208414360418</v>
          </cell>
          <cell r="Q31">
            <v>1.0373046487706041</v>
          </cell>
          <cell r="R31">
            <v>1.0807722324395268</v>
          </cell>
          <cell r="S31">
            <v>1.0514157297882385</v>
          </cell>
        </row>
        <row r="32">
          <cell r="A32">
            <v>20054</v>
          </cell>
          <cell r="B32">
            <v>0.9932119216015689</v>
          </cell>
          <cell r="C32">
            <v>1.0001296086056435</v>
          </cell>
          <cell r="D32">
            <v>1.0606608946839831</v>
          </cell>
          <cell r="E32">
            <v>1.0394824001263245</v>
          </cell>
          <cell r="F32">
            <v>1.038440631726238</v>
          </cell>
          <cell r="G32">
            <v>0.97283634946447939</v>
          </cell>
          <cell r="H32">
            <v>1.0106695777468617</v>
          </cell>
          <cell r="I32">
            <v>1.0355993995201647</v>
          </cell>
          <cell r="J32">
            <v>1.0070737441868847</v>
          </cell>
          <cell r="K32">
            <v>1.0060937078960037</v>
          </cell>
          <cell r="L32">
            <v>0.97649648106050957</v>
          </cell>
          <cell r="M32">
            <v>1.0365667348666181</v>
          </cell>
          <cell r="N32">
            <v>0.99816133670342067</v>
          </cell>
          <cell r="O32">
            <v>0.97081562553714285</v>
          </cell>
          <cell r="P32">
            <v>1.0206565258326783</v>
          </cell>
          <cell r="Q32">
            <v>1.0236143643772939</v>
          </cell>
          <cell r="R32">
            <v>0.96182893620477994</v>
          </cell>
          <cell r="S32">
            <v>0.98115898372162913</v>
          </cell>
        </row>
        <row r="33">
          <cell r="A33">
            <v>20061</v>
          </cell>
          <cell r="B33">
            <v>0.93065455531497676</v>
          </cell>
          <cell r="C33">
            <v>0.99392343411082462</v>
          </cell>
          <cell r="D33">
            <v>0.8825181008324019</v>
          </cell>
          <cell r="E33">
            <v>0.96952018291575226</v>
          </cell>
          <cell r="F33">
            <v>0.96838285957154302</v>
          </cell>
          <cell r="G33">
            <v>1.0131952364106189</v>
          </cell>
          <cell r="H33">
            <v>0.95710147228077747</v>
          </cell>
          <cell r="I33">
            <v>0.99016246489352044</v>
          </cell>
          <cell r="J33">
            <v>0.96627766770351287</v>
          </cell>
          <cell r="K33">
            <v>0.97396029600779876</v>
          </cell>
          <cell r="L33">
            <v>0.90765250603613579</v>
          </cell>
          <cell r="M33">
            <v>0.94205054770306706</v>
          </cell>
          <cell r="N33">
            <v>0.95326183382257412</v>
          </cell>
          <cell r="O33">
            <v>0.9544624832795886</v>
          </cell>
          <cell r="P33">
            <v>0.9707763220786253</v>
          </cell>
          <cell r="Q33">
            <v>0.95100853026893573</v>
          </cell>
          <cell r="R33">
            <v>0.91534424539464843</v>
          </cell>
          <cell r="S33">
            <v>0.96394600510001305</v>
          </cell>
        </row>
        <row r="34">
          <cell r="A34">
            <v>20062</v>
          </cell>
          <cell r="B34">
            <v>1.00532630946171</v>
          </cell>
          <cell r="C34">
            <v>1.0289058857234004</v>
          </cell>
          <cell r="D34">
            <v>0.96513364847455785</v>
          </cell>
          <cell r="E34">
            <v>1.0127595035870101</v>
          </cell>
          <cell r="F34">
            <v>1.0088854407129</v>
          </cell>
          <cell r="G34">
            <v>0.97453679633016455</v>
          </cell>
          <cell r="H34">
            <v>1.0194245870364704</v>
          </cell>
          <cell r="I34">
            <v>0.98718163334192544</v>
          </cell>
          <cell r="J34">
            <v>1.0215052451642168</v>
          </cell>
          <cell r="K34">
            <v>1.0168514574601608</v>
          </cell>
          <cell r="L34">
            <v>1.0167729163136587</v>
          </cell>
          <cell r="M34">
            <v>1.0325526046274951</v>
          </cell>
          <cell r="N34">
            <v>1.0087868662547168</v>
          </cell>
          <cell r="O34">
            <v>1.0308155919801676</v>
          </cell>
          <cell r="P34">
            <v>1.024282255639283</v>
          </cell>
          <cell r="Q34">
            <v>0.99910624732171205</v>
          </cell>
          <cell r="R34">
            <v>1.0328081200743422</v>
          </cell>
          <cell r="S34">
            <v>1.0102481505135472</v>
          </cell>
        </row>
        <row r="35">
          <cell r="A35">
            <v>20063</v>
          </cell>
          <cell r="B35">
            <v>1.0697575251228144</v>
          </cell>
          <cell r="C35">
            <v>0.97544686637017497</v>
          </cell>
          <cell r="D35">
            <v>1.0812205779316382</v>
          </cell>
          <cell r="E35">
            <v>0.97943141213328733</v>
          </cell>
          <cell r="F35">
            <v>0.9857928354604768</v>
          </cell>
          <cell r="G35">
            <v>1.0372179449542334</v>
          </cell>
          <cell r="H35">
            <v>1.0122081116954995</v>
          </cell>
          <cell r="I35">
            <v>0.9818662546227106</v>
          </cell>
          <cell r="J35">
            <v>1.0138281264715665</v>
          </cell>
          <cell r="K35">
            <v>0.99970515640610902</v>
          </cell>
          <cell r="L35">
            <v>1.0842763103265451</v>
          </cell>
          <cell r="M35">
            <v>0.98738997552735741</v>
          </cell>
          <cell r="N35">
            <v>1.0381699455073066</v>
          </cell>
          <cell r="O35">
            <v>1.0424435379418959</v>
          </cell>
          <cell r="P35">
            <v>0.98508572385064863</v>
          </cell>
          <cell r="Q35">
            <v>1.0320228330391745</v>
          </cell>
          <cell r="R35">
            <v>1.0855608414038851</v>
          </cell>
          <cell r="S35">
            <v>1.047093369612154</v>
          </cell>
        </row>
        <row r="36">
          <cell r="A36">
            <v>20064</v>
          </cell>
          <cell r="B36">
            <v>0.98941185086178129</v>
          </cell>
          <cell r="C36">
            <v>1.0019635922752845</v>
          </cell>
          <cell r="D36">
            <v>1.0584757864858407</v>
          </cell>
          <cell r="E36">
            <v>1.0380628840163937</v>
          </cell>
          <cell r="F36">
            <v>1.036832841477215</v>
          </cell>
          <cell r="G36">
            <v>0.97469943611476062</v>
          </cell>
          <cell r="H36">
            <v>1.0098927919486946</v>
          </cell>
          <cell r="I36">
            <v>1.0401215758242839</v>
          </cell>
          <cell r="J36">
            <v>0.99905614208849836</v>
          </cell>
          <cell r="K36">
            <v>1.009015339230678</v>
          </cell>
          <cell r="L36">
            <v>0.98637716779193707</v>
          </cell>
          <cell r="M36">
            <v>1.0378830879992254</v>
          </cell>
          <cell r="N36">
            <v>0.9964783943793164</v>
          </cell>
          <cell r="O36">
            <v>0.97359444198808143</v>
          </cell>
          <cell r="P36">
            <v>1.0193669077187499</v>
          </cell>
          <cell r="Q36">
            <v>1.0172926017209178</v>
          </cell>
          <cell r="R36">
            <v>0.95764086106639279</v>
          </cell>
          <cell r="S36">
            <v>0.97693434131239731</v>
          </cell>
        </row>
        <row r="37">
          <cell r="A37">
            <v>20071</v>
          </cell>
          <cell r="B37">
            <v>0.93595460563914679</v>
          </cell>
          <cell r="C37">
            <v>0.99203846987074973</v>
          </cell>
          <cell r="D37">
            <v>0.88396129434907078</v>
          </cell>
          <cell r="E37">
            <v>0.9635286951711094</v>
          </cell>
          <cell r="F37">
            <v>0.96331964434604955</v>
          </cell>
          <cell r="G37">
            <v>1.0031588277690013</v>
          </cell>
          <cell r="H37">
            <v>0.95025525293253033</v>
          </cell>
          <cell r="I37">
            <v>0.98595976213633407</v>
          </cell>
          <cell r="J37">
            <v>0.96353735958120268</v>
          </cell>
          <cell r="K37">
            <v>0.97224779658894878</v>
          </cell>
          <cell r="L37">
            <v>0.89736759407978828</v>
          </cell>
          <cell r="M37">
            <v>0.93139259810389619</v>
          </cell>
          <cell r="N37">
            <v>0.95214446620848936</v>
          </cell>
          <cell r="O37">
            <v>0.94678778623643012</v>
          </cell>
          <cell r="P37">
            <v>0.96021019142583042</v>
          </cell>
          <cell r="Q37">
            <v>0.94958319915299938</v>
          </cell>
          <cell r="R37">
            <v>0.92646540250833276</v>
          </cell>
          <cell r="S37">
            <v>0.96404830932250307</v>
          </cell>
        </row>
        <row r="38">
          <cell r="A38">
            <v>20072</v>
          </cell>
          <cell r="B38">
            <v>1.0050659260179711</v>
          </cell>
          <cell r="C38">
            <v>1.0280684326515022</v>
          </cell>
          <cell r="D38">
            <v>0.96118807165498432</v>
          </cell>
          <cell r="E38">
            <v>1.0068684909910568</v>
          </cell>
          <cell r="F38">
            <v>1.0031461834075452</v>
          </cell>
          <cell r="G38">
            <v>0.9794389961442953</v>
          </cell>
          <cell r="H38">
            <v>1.0175954354556529</v>
          </cell>
          <cell r="I38">
            <v>0.98391177662710683</v>
          </cell>
          <cell r="J38">
            <v>1.0195716424290844</v>
          </cell>
          <cell r="K38">
            <v>1.0122070429097056</v>
          </cell>
          <cell r="L38">
            <v>1.0146587360120498</v>
          </cell>
          <cell r="M38">
            <v>1.0199529643350769</v>
          </cell>
          <cell r="N38">
            <v>1.0066000597583462</v>
          </cell>
          <cell r="O38">
            <v>1.018282099224088</v>
          </cell>
          <cell r="P38">
            <v>1.0173009664595685</v>
          </cell>
          <cell r="Q38">
            <v>1.0007933994612304</v>
          </cell>
          <cell r="R38">
            <v>1.0295031646705386</v>
          </cell>
          <cell r="S38">
            <v>1.0087558507687482</v>
          </cell>
        </row>
        <row r="39">
          <cell r="A39">
            <v>20073</v>
          </cell>
          <cell r="B39">
            <v>1.0628913452829756</v>
          </cell>
          <cell r="C39">
            <v>0.97325957390501128</v>
          </cell>
          <cell r="D39">
            <v>1.084770248012906</v>
          </cell>
          <cell r="E39">
            <v>0.98102159891255625</v>
          </cell>
          <cell r="F39">
            <v>0.99050918992370629</v>
          </cell>
          <cell r="G39">
            <v>1.0374634164683669</v>
          </cell>
          <cell r="H39">
            <v>1.0134169728080897</v>
          </cell>
          <cell r="I39">
            <v>0.9855463279290485</v>
          </cell>
          <cell r="J39">
            <v>1.0154925313895109</v>
          </cell>
          <cell r="K39">
            <v>0.99942054399204061</v>
          </cell>
          <cell r="L39">
            <v>1.0758657065418653</v>
          </cell>
          <cell r="M39">
            <v>0.99445016378022777</v>
          </cell>
          <cell r="N39">
            <v>1.0391187529136459</v>
          </cell>
          <cell r="O39">
            <v>1.0497251254289695</v>
          </cell>
          <cell r="P39">
            <v>0.99057283767300963</v>
          </cell>
          <cell r="Q39">
            <v>1.0345043858330005</v>
          </cell>
          <cell r="R39">
            <v>1.0846547940045799</v>
          </cell>
          <cell r="S39">
            <v>1.0504758918928419</v>
          </cell>
        </row>
        <row r="40">
          <cell r="A40">
            <v>20074</v>
          </cell>
          <cell r="B40">
            <v>0.99491686058192441</v>
          </cell>
          <cell r="C40">
            <v>1.0066638370188328</v>
          </cell>
          <cell r="D40">
            <v>1.0701673753330281</v>
          </cell>
          <cell r="E40">
            <v>1.0486150482023173</v>
          </cell>
          <cell r="F40">
            <v>1.0423541108504712</v>
          </cell>
          <cell r="G40">
            <v>0.98372441352806983</v>
          </cell>
          <cell r="H40">
            <v>1.016719346271026</v>
          </cell>
          <cell r="I40">
            <v>1.0449700705625613</v>
          </cell>
          <cell r="J40">
            <v>1.0033192992736821</v>
          </cell>
          <cell r="K40">
            <v>1.0143344170492723</v>
          </cell>
          <cell r="L40">
            <v>0.99156957292599368</v>
          </cell>
          <cell r="M40">
            <v>1.0493038179573893</v>
          </cell>
          <cell r="N40">
            <v>1.0007300223461661</v>
          </cell>
          <cell r="O40">
            <v>0.98535818855580071</v>
          </cell>
          <cell r="P40">
            <v>1.0304712817512198</v>
          </cell>
          <cell r="Q40">
            <v>1.0173907462625331</v>
          </cell>
          <cell r="R40">
            <v>0.96273980492371658</v>
          </cell>
          <cell r="S40">
            <v>0.9777155038423786</v>
          </cell>
        </row>
        <row r="41">
          <cell r="A41">
            <v>20081</v>
          </cell>
          <cell r="B41">
            <v>0.93507411771084603</v>
          </cell>
          <cell r="C41">
            <v>0.99713927504862254</v>
          </cell>
          <cell r="D41">
            <v>0.87874620491872446</v>
          </cell>
          <cell r="E41">
            <v>0.95853253765690971</v>
          </cell>
          <cell r="F41">
            <v>0.96596214438652916</v>
          </cell>
          <cell r="G41">
            <v>0.98903026351286916</v>
          </cell>
          <cell r="H41">
            <v>0.94914181533156117</v>
          </cell>
          <cell r="I41">
            <v>0.99213636076294143</v>
          </cell>
          <cell r="J41">
            <v>0.95710400156882602</v>
          </cell>
          <cell r="K41">
            <v>0.95442738189998633</v>
          </cell>
          <cell r="L41">
            <v>0.89267085262447865</v>
          </cell>
          <cell r="M41">
            <v>0.93035596379647134</v>
          </cell>
          <cell r="N41">
            <v>0.95035170198537977</v>
          </cell>
          <cell r="O41">
            <v>0.9438661213527435</v>
          </cell>
          <cell r="P41">
            <v>0.95696307208591358</v>
          </cell>
          <cell r="Q41">
            <v>0.95000423053384153</v>
          </cell>
          <cell r="R41">
            <v>0.9222861031255889</v>
          </cell>
          <cell r="S41">
            <v>0.96001746680205458</v>
          </cell>
        </row>
        <row r="42">
          <cell r="A42">
            <v>20082</v>
          </cell>
          <cell r="B42">
            <v>1.0073711796376914</v>
          </cell>
          <cell r="C42">
            <v>1.0264971561441525</v>
          </cell>
          <cell r="D42">
            <v>0.95596946155665241</v>
          </cell>
          <cell r="E42">
            <v>1.0041029182402585</v>
          </cell>
          <cell r="F42">
            <v>0.99734692972763395</v>
          </cell>
          <cell r="G42">
            <v>0.99363829323671893</v>
          </cell>
          <cell r="H42">
            <v>1.014810051302935</v>
          </cell>
          <cell r="I42">
            <v>0.97881061121880331</v>
          </cell>
          <cell r="J42">
            <v>1.0214092196798561</v>
          </cell>
          <cell r="K42">
            <v>1.0282404714997535</v>
          </cell>
          <cell r="L42">
            <v>1.0211261554603706</v>
          </cell>
          <cell r="M42">
            <v>1.0117754875998857</v>
          </cell>
          <cell r="N42">
            <v>1.0050970281480403</v>
          </cell>
          <cell r="O42">
            <v>1.0123372318379766</v>
          </cell>
          <cell r="P42">
            <v>1.015070101556679</v>
          </cell>
          <cell r="Q42">
            <v>1.0019639941032206</v>
          </cell>
          <cell r="R42">
            <v>1.01578276963569</v>
          </cell>
          <cell r="S42">
            <v>1.0055493356407217</v>
          </cell>
        </row>
        <row r="43">
          <cell r="A43">
            <v>20083</v>
          </cell>
          <cell r="B43">
            <v>1.0616276281626629</v>
          </cell>
          <cell r="C43">
            <v>0.9750889245142248</v>
          </cell>
          <cell r="D43">
            <v>1.0960354832937291</v>
          </cell>
          <cell r="E43">
            <v>0.99341533432095441</v>
          </cell>
          <cell r="F43">
            <v>1.0009058888026063</v>
          </cell>
          <cell r="G43">
            <v>1.0436434766190152</v>
          </cell>
          <cell r="H43">
            <v>1.0266088244236582</v>
          </cell>
          <cell r="I43">
            <v>0.99143394285301634</v>
          </cell>
          <cell r="J43">
            <v>1.0280592740452279</v>
          </cell>
          <cell r="K43">
            <v>1.0044115819789021</v>
          </cell>
          <cell r="L43">
            <v>1.0799496673417943</v>
          </cell>
          <cell r="M43">
            <v>1.0187565094544957</v>
          </cell>
          <cell r="N43">
            <v>1.0439106234510667</v>
          </cell>
          <cell r="O43">
            <v>1.0596058952491327</v>
          </cell>
          <cell r="P43">
            <v>1.006478515593533</v>
          </cell>
          <cell r="Q43">
            <v>1.0390323938994968</v>
          </cell>
          <cell r="R43">
            <v>1.0904117387183494</v>
          </cell>
          <cell r="S43">
            <v>1.053750695095655</v>
          </cell>
        </row>
        <row r="44">
          <cell r="A44">
            <v>20084</v>
          </cell>
          <cell r="B44">
            <v>0.98803559772290628</v>
          </cell>
          <cell r="C44">
            <v>1.0027528251716795</v>
          </cell>
          <cell r="D44">
            <v>1.0655340205717578</v>
          </cell>
          <cell r="E44">
            <v>1.0480898571822332</v>
          </cell>
          <cell r="F44">
            <v>1.0420669636894682</v>
          </cell>
          <cell r="G44">
            <v>0.97387282535261155</v>
          </cell>
          <cell r="H44">
            <v>1.0107537603549555</v>
          </cell>
          <cell r="I44">
            <v>1.0460304058364827</v>
          </cell>
          <cell r="J44">
            <v>0.99232245154710408</v>
          </cell>
          <cell r="K44">
            <v>1.0140015664128286</v>
          </cell>
          <cell r="L44">
            <v>0.9875761271316823</v>
          </cell>
          <cell r="M44">
            <v>1.0465880681192696</v>
          </cell>
          <cell r="N44">
            <v>0.99765036380943095</v>
          </cell>
          <cell r="O44">
            <v>0.98254568375600304</v>
          </cell>
          <cell r="P44">
            <v>1.0236543286813653</v>
          </cell>
          <cell r="Q44">
            <v>1.0124572275216208</v>
          </cell>
          <cell r="R44">
            <v>0.94752559213142362</v>
          </cell>
          <cell r="S44">
            <v>0.96769458014248355</v>
          </cell>
        </row>
        <row r="45">
          <cell r="A45">
            <v>20091</v>
          </cell>
          <cell r="B45">
            <v>0.93382938575355867</v>
          </cell>
          <cell r="C45">
            <v>0.98995811914010401</v>
          </cell>
          <cell r="D45">
            <v>0.87151805869555388</v>
          </cell>
          <cell r="E45">
            <v>0.94799001477001787</v>
          </cell>
          <cell r="F45">
            <v>0.9468778269787983</v>
          </cell>
          <cell r="G45">
            <v>0.9730490268867984</v>
          </cell>
          <cell r="H45">
            <v>0.9396672353799681</v>
          </cell>
          <cell r="I45">
            <v>0.97320207262118874</v>
          </cell>
          <cell r="J45">
            <v>0.9480208121059096</v>
          </cell>
          <cell r="K45">
            <v>0.96655423828913489</v>
          </cell>
          <cell r="L45">
            <v>0.89721727244228244</v>
          </cell>
          <cell r="M45">
            <v>0.92110966256295346</v>
          </cell>
          <cell r="N45">
            <v>0.942701735760752</v>
          </cell>
          <cell r="O45">
            <v>0.93616610233259512</v>
          </cell>
          <cell r="P45">
            <v>0.94762095257410606</v>
          </cell>
          <cell r="Q45">
            <v>0.93964092389522802</v>
          </cell>
          <cell r="R45">
            <v>0.92073143340933761</v>
          </cell>
          <cell r="S45">
            <v>0.956234804899594</v>
          </cell>
        </row>
        <row r="46">
          <cell r="A46">
            <v>20092</v>
          </cell>
          <cell r="B46">
            <v>1.0180166898821514</v>
          </cell>
          <cell r="C46">
            <v>1.0329862470726412</v>
          </cell>
          <cell r="D46">
            <v>0.96488213271592116</v>
          </cell>
          <cell r="E46">
            <v>1.0054840083101073</v>
          </cell>
          <cell r="F46">
            <v>0.99547491589175785</v>
          </cell>
          <cell r="G46">
            <v>1.0190171494043869</v>
          </cell>
          <cell r="H46">
            <v>1.0282827508832217</v>
          </cell>
          <cell r="I46">
            <v>0.97898110988106279</v>
          </cell>
          <cell r="J46">
            <v>1.0352656850687409</v>
          </cell>
          <cell r="K46">
            <v>1.0119966581193498</v>
          </cell>
          <cell r="L46">
            <v>1.0352322953001734</v>
          </cell>
          <cell r="M46">
            <v>1.0070089589374676</v>
          </cell>
          <cell r="N46">
            <v>1.0132310306941414</v>
          </cell>
          <cell r="O46">
            <v>1.0145819774083782</v>
          </cell>
          <cell r="P46">
            <v>1.0193919888093927</v>
          </cell>
          <cell r="Q46">
            <v>1.0133020482294457</v>
          </cell>
          <cell r="R46">
            <v>1.035476760137706</v>
          </cell>
          <cell r="S46">
            <v>1.0166990866732399</v>
          </cell>
        </row>
        <row r="47">
          <cell r="A47">
            <v>20093</v>
          </cell>
          <cell r="B47">
            <v>1.0634149260273518</v>
          </cell>
          <cell r="C47">
            <v>0.97972787863833788</v>
          </cell>
          <cell r="D47">
            <v>1.1000627679023556</v>
          </cell>
          <cell r="E47">
            <v>0.99761372438483542</v>
          </cell>
          <cell r="F47">
            <v>1.0047312636564603</v>
          </cell>
          <cell r="G47">
            <v>1.0532231518839321</v>
          </cell>
          <cell r="H47">
            <v>1.0222992901024506</v>
          </cell>
          <cell r="I47">
            <v>0.99695494227796055</v>
          </cell>
          <cell r="J47">
            <v>1.0246735189325293</v>
          </cell>
          <cell r="K47">
            <v>1.0089810000132322</v>
          </cell>
          <cell r="L47">
            <v>1.0709418570716336</v>
          </cell>
          <cell r="M47">
            <v>1.0250748165314565</v>
          </cell>
          <cell r="N47">
            <v>1.0461855056251936</v>
          </cell>
          <cell r="O47">
            <v>1.0614687346655274</v>
          </cell>
          <cell r="P47">
            <v>1.0097120179644312</v>
          </cell>
          <cell r="Q47">
            <v>1.0416489015229879</v>
          </cell>
          <cell r="R47">
            <v>1.0823596789057361</v>
          </cell>
          <cell r="S47">
            <v>1.0568279490679742</v>
          </cell>
        </row>
        <row r="48">
          <cell r="A48">
            <v>20094</v>
          </cell>
          <cell r="B48">
            <v>0.98815988642686958</v>
          </cell>
          <cell r="C48">
            <v>1.0011162756314165</v>
          </cell>
          <cell r="D48">
            <v>1.0613539794850686</v>
          </cell>
          <cell r="E48">
            <v>1.0497993061547661</v>
          </cell>
          <cell r="F48">
            <v>1.0468286803551639</v>
          </cell>
          <cell r="G48">
            <v>0.96034436049519711</v>
          </cell>
          <cell r="H48">
            <v>1.0133718067583575</v>
          </cell>
          <cell r="I48">
            <v>1.0414893326180648</v>
          </cell>
          <cell r="J48">
            <v>0.99644934154962328</v>
          </cell>
          <cell r="K48">
            <v>1.0089057530970411</v>
          </cell>
          <cell r="L48">
            <v>0.99127278475389047</v>
          </cell>
          <cell r="M48">
            <v>1.0411133906897763</v>
          </cell>
          <cell r="N48">
            <v>0.99593237272210022</v>
          </cell>
          <cell r="O48">
            <v>0.97929916727777644</v>
          </cell>
          <cell r="P48">
            <v>1.0234725673278313</v>
          </cell>
          <cell r="Q48">
            <v>1.0066507141019572</v>
          </cell>
          <cell r="R48">
            <v>0.95698126291942487</v>
          </cell>
          <cell r="S48">
            <v>0.97058877052685832</v>
          </cell>
        </row>
        <row r="49">
          <cell r="A49">
            <v>20101</v>
          </cell>
          <cell r="B49">
            <v>0.93270977165007574</v>
          </cell>
          <cell r="C49">
            <v>0.9950582553710674</v>
          </cell>
          <cell r="D49">
            <v>0.86434673457089728</v>
          </cell>
          <cell r="E49">
            <v>0.95701620045885138</v>
          </cell>
          <cell r="F49">
            <v>0.95337351168734519</v>
          </cell>
          <cell r="G49">
            <v>0.96239210339103387</v>
          </cell>
          <cell r="H49">
            <v>0.94453568696840018</v>
          </cell>
          <cell r="I49">
            <v>0.98483868743722369</v>
          </cell>
          <cell r="J49">
            <v>0.9362538798608615</v>
          </cell>
          <cell r="K49">
            <v>0.97119965817043663</v>
          </cell>
          <cell r="L49">
            <v>0.89924272842397612</v>
          </cell>
          <cell r="M49">
            <v>0.93099421522988923</v>
          </cell>
          <cell r="N49">
            <v>0.94541623004552822</v>
          </cell>
          <cell r="O49">
            <v>0.94240390431170395</v>
          </cell>
          <cell r="P49">
            <v>0.95327070705571582</v>
          </cell>
          <cell r="Q49">
            <v>0.93277226531279045</v>
          </cell>
          <cell r="R49">
            <v>0.92520153926050419</v>
          </cell>
          <cell r="S49">
            <v>0.95957868674651481</v>
          </cell>
        </row>
        <row r="50">
          <cell r="A50">
            <v>20102</v>
          </cell>
          <cell r="B50">
            <v>1.0182911714161667</v>
          </cell>
          <cell r="C50">
            <v>1.0297337451130306</v>
          </cell>
          <cell r="D50">
            <v>0.9735897103851161</v>
          </cell>
          <cell r="E50">
            <v>1.0017810597332009</v>
          </cell>
          <cell r="F50">
            <v>0.98777333087503827</v>
          </cell>
          <cell r="G50">
            <v>1.0354119322849733</v>
          </cell>
          <cell r="H50">
            <v>1.028838816291358</v>
          </cell>
          <cell r="I50">
            <v>0.97470026974619339</v>
          </cell>
          <cell r="J50">
            <v>1.0403329546921423</v>
          </cell>
          <cell r="K50">
            <v>1.0129569971154713</v>
          </cell>
          <cell r="L50">
            <v>1.0476453111089088</v>
          </cell>
          <cell r="M50">
            <v>1.0029157807693161</v>
          </cell>
          <cell r="N50">
            <v>1.0178133329543742</v>
          </cell>
          <cell r="O50">
            <v>1.0159683998656921</v>
          </cell>
          <cell r="P50">
            <v>1.0153683999380807</v>
          </cell>
          <cell r="Q50">
            <v>1.0189881657305397</v>
          </cell>
          <cell r="R50">
            <v>1.0392903906028257</v>
          </cell>
          <cell r="S50">
            <v>1.0205470687060232</v>
          </cell>
        </row>
        <row r="51">
          <cell r="A51">
            <v>20103</v>
          </cell>
          <cell r="B51">
            <v>1.0592495701446389</v>
          </cell>
          <cell r="C51">
            <v>0.97825358665126649</v>
          </cell>
          <cell r="D51">
            <v>1.093106965651846</v>
          </cell>
          <cell r="E51">
            <v>0.98919859516822528</v>
          </cell>
          <cell r="F51">
            <v>1.0041667752830805</v>
          </cell>
          <cell r="G51">
            <v>1.0501500407811488</v>
          </cell>
          <cell r="H51">
            <v>1.0191592698821486</v>
          </cell>
          <cell r="I51">
            <v>0.99557066368368841</v>
          </cell>
          <cell r="J51">
            <v>1.0269861889957195</v>
          </cell>
          <cell r="K51">
            <v>1.0062994157615059</v>
          </cell>
          <cell r="L51">
            <v>1.0604072766461634</v>
          </cell>
          <cell r="M51">
            <v>1.0272836025702499</v>
          </cell>
          <cell r="N51">
            <v>1.0417874479698084</v>
          </cell>
          <cell r="O51">
            <v>1.0617360440239458</v>
          </cell>
          <cell r="P51">
            <v>1.0074288700173863</v>
          </cell>
          <cell r="Q51">
            <v>1.0364121706162104</v>
          </cell>
          <cell r="R51">
            <v>1.0857914429218678</v>
          </cell>
          <cell r="S51">
            <v>1.051604155264787</v>
          </cell>
        </row>
        <row r="52">
          <cell r="A52">
            <v>20104</v>
          </cell>
          <cell r="B52">
            <v>0.9889535405784845</v>
          </cell>
          <cell r="C52">
            <v>0.99652246894621266</v>
          </cell>
          <cell r="D52">
            <v>1.0520548362753888</v>
          </cell>
          <cell r="E52">
            <v>1.0512285703418742</v>
          </cell>
          <cell r="F52">
            <v>1.0480029280561245</v>
          </cell>
          <cell r="G52">
            <v>0.95064738891010792</v>
          </cell>
          <cell r="H52">
            <v>1.005520670276147</v>
          </cell>
          <cell r="I52">
            <v>1.0399837494307291</v>
          </cell>
          <cell r="J52">
            <v>0.9888230476521439</v>
          </cell>
          <cell r="K52">
            <v>1.007448630443512</v>
          </cell>
          <cell r="L52">
            <v>0.98995438475737352</v>
          </cell>
          <cell r="M52">
            <v>1.0400357391080448</v>
          </cell>
          <cell r="N52">
            <v>0.99324022116278199</v>
          </cell>
          <cell r="O52">
            <v>0.97718414079918325</v>
          </cell>
          <cell r="P52">
            <v>1.0210270005132005</v>
          </cell>
          <cell r="Q52">
            <v>1.0022543856341555</v>
          </cell>
          <cell r="R52">
            <v>0.95328079523183584</v>
          </cell>
          <cell r="S52">
            <v>0.97010406289074524</v>
          </cell>
        </row>
        <row r="53">
          <cell r="A53">
            <v>20111</v>
          </cell>
          <cell r="B53">
            <v>0.92734459754828569</v>
          </cell>
          <cell r="C53">
            <v>1.0019318274498368</v>
          </cell>
          <cell r="D53">
            <v>0.87619693426848932</v>
          </cell>
          <cell r="E53">
            <v>0.95524318014030563</v>
          </cell>
          <cell r="F53">
            <v>0.95118707659252588</v>
          </cell>
          <cell r="G53">
            <v>0.96200365263561904</v>
          </cell>
          <cell r="H53">
            <v>0.9502973220087243</v>
          </cell>
          <cell r="I53">
            <v>0.98238320386833722</v>
          </cell>
          <cell r="J53">
            <v>0.94109601763206296</v>
          </cell>
          <cell r="K53">
            <v>0.9748449053590964</v>
          </cell>
          <cell r="L53">
            <v>0.90413037247261907</v>
          </cell>
          <cell r="M53">
            <v>0.94331048942965523</v>
          </cell>
          <cell r="N53">
            <v>0.94936781592747865</v>
          </cell>
          <cell r="O53">
            <v>0.94488440118154915</v>
          </cell>
          <cell r="P53">
            <v>0.9584537965715858</v>
          </cell>
          <cell r="Q53">
            <v>0.93297590075880343</v>
          </cell>
          <cell r="R53">
            <v>0.93090669500337331</v>
          </cell>
          <cell r="S53">
            <v>0.96512135489158324</v>
          </cell>
        </row>
        <row r="54">
          <cell r="A54">
            <v>20112</v>
          </cell>
          <cell r="B54">
            <v>1.0204530817296609</v>
          </cell>
          <cell r="C54">
            <v>1.0307644460882346</v>
          </cell>
          <cell r="D54">
            <v>0.98497687223954367</v>
          </cell>
          <cell r="E54">
            <v>1.0027159748634038</v>
          </cell>
          <cell r="F54">
            <v>0.98960986583652477</v>
          </cell>
          <cell r="G54">
            <v>1.0537384659436286</v>
          </cell>
          <cell r="H54">
            <v>1.0336980987479287</v>
          </cell>
          <cell r="I54">
            <v>0.97538797018913248</v>
          </cell>
          <cell r="J54">
            <v>1.0497215067734293</v>
          </cell>
          <cell r="K54">
            <v>1.0179619132751085</v>
          </cell>
          <cell r="L54">
            <v>1.0595479012799758</v>
          </cell>
          <cell r="M54">
            <v>1.0023486518580937</v>
          </cell>
          <cell r="N54">
            <v>1.0232136209745071</v>
          </cell>
          <cell r="O54">
            <v>1.022773341915268</v>
          </cell>
          <cell r="P54">
            <v>1.0171520148628044</v>
          </cell>
          <cell r="Q54">
            <v>1.0299667726246893</v>
          </cell>
          <cell r="R54">
            <v>1.0452526491052854</v>
          </cell>
          <cell r="S54">
            <v>1.0222203484028336</v>
          </cell>
        </row>
        <row r="55">
          <cell r="A55">
            <v>20113</v>
          </cell>
          <cell r="B55">
            <v>1.0630017599911763</v>
          </cell>
          <cell r="C55">
            <v>0.97953905102223093</v>
          </cell>
          <cell r="D55">
            <v>1.0884653647995257</v>
          </cell>
          <cell r="E55">
            <v>0.99225119779803095</v>
          </cell>
          <cell r="F55">
            <v>1.0091100370822954</v>
          </cell>
          <cell r="G55">
            <v>1.0527594088579701</v>
          </cell>
          <cell r="H55">
            <v>1.0091985835522588</v>
          </cell>
          <cell r="I55">
            <v>1.0035744407560319</v>
          </cell>
          <cell r="J55">
            <v>1.0261530177789389</v>
          </cell>
          <cell r="K55">
            <v>1.0062456162390694</v>
          </cell>
          <cell r="L55">
            <v>1.0515339375547794</v>
          </cell>
          <cell r="M55">
            <v>1.0280317045770091</v>
          </cell>
          <cell r="N55">
            <v>1.0406362166262575</v>
          </cell>
          <cell r="O55">
            <v>1.0624747133611776</v>
          </cell>
          <cell r="P55">
            <v>1.0094735441811602</v>
          </cell>
          <cell r="Q55">
            <v>1.038068998970519</v>
          </cell>
          <cell r="R55">
            <v>1.0715033564523113</v>
          </cell>
          <cell r="S55">
            <v>1.0485359462075181</v>
          </cell>
        </row>
        <row r="56">
          <cell r="A56">
            <v>20114</v>
          </cell>
          <cell r="B56">
            <v>0.98291960538596768</v>
          </cell>
          <cell r="C56">
            <v>0.98932761727949103</v>
          </cell>
          <cell r="D56">
            <v>1.0468319751969675</v>
          </cell>
          <cell r="E56">
            <v>1.0459230297436284</v>
          </cell>
          <cell r="F56">
            <v>1.0477466397588058</v>
          </cell>
          <cell r="G56">
            <v>0.92712834694318558</v>
          </cell>
          <cell r="H56">
            <v>1.0032464796024341</v>
          </cell>
          <cell r="I56">
            <v>1.0320486430446498</v>
          </cell>
          <cell r="J56">
            <v>0.97994855448669405</v>
          </cell>
          <cell r="K56">
            <v>1.0000265134946014</v>
          </cell>
          <cell r="L56">
            <v>0.9781647438892338</v>
          </cell>
          <cell r="M56">
            <v>1.0246857128710611</v>
          </cell>
          <cell r="N56">
            <v>0.98477423180101853</v>
          </cell>
          <cell r="O56">
            <v>0.96640189171694102</v>
          </cell>
          <cell r="P56">
            <v>1.0134970401317256</v>
          </cell>
          <cell r="Q56">
            <v>0.99655712833323273</v>
          </cell>
          <cell r="R56">
            <v>0.94899689059794845</v>
          </cell>
          <cell r="S56">
            <v>0.96305230658928187</v>
          </cell>
        </row>
        <row r="57">
          <cell r="A57">
            <v>20121</v>
          </cell>
          <cell r="B57">
            <v>0.94354085234552942</v>
          </cell>
          <cell r="C57">
            <v>1.0129247569311637</v>
          </cell>
          <cell r="D57">
            <v>0.89431071443270005</v>
          </cell>
          <cell r="E57">
            <v>0.96463462821513035</v>
          </cell>
          <cell r="F57">
            <v>0.95933790657420426</v>
          </cell>
          <cell r="G57">
            <v>0.96291692402302953</v>
          </cell>
          <cell r="H57">
            <v>0.95346864000405274</v>
          </cell>
          <cell r="I57">
            <v>0.99218937536525598</v>
          </cell>
          <cell r="J57">
            <v>0.95023261413807092</v>
          </cell>
          <cell r="K57">
            <v>0.98528786505053445</v>
          </cell>
          <cell r="L57">
            <v>0.92602810744634578</v>
          </cell>
          <cell r="M57">
            <v>0.95701186710241337</v>
          </cell>
          <cell r="N57">
            <v>0.96040032037052492</v>
          </cell>
          <cell r="O57">
            <v>0.95324446610207214</v>
          </cell>
          <cell r="P57">
            <v>0.96814553953443927</v>
          </cell>
          <cell r="Q57">
            <v>0.94283408411749303</v>
          </cell>
          <cell r="R57">
            <v>0.94743281110856936</v>
          </cell>
          <cell r="S57">
            <v>0.97659264549285252</v>
          </cell>
        </row>
        <row r="58">
          <cell r="A58">
            <v>20122</v>
          </cell>
          <cell r="B58">
            <v>1.0215411466549427</v>
          </cell>
          <cell r="C58">
            <v>1.0251201814951689</v>
          </cell>
          <cell r="D58">
            <v>0.98870296180797923</v>
          </cell>
          <cell r="E58">
            <v>1.0010090273921479</v>
          </cell>
          <cell r="F58">
            <v>0.98552380830400166</v>
          </cell>
          <cell r="G58">
            <v>1.0665586623703258</v>
          </cell>
          <cell r="H58">
            <v>1.0301062260677745</v>
          </cell>
          <cell r="I58">
            <v>0.97378055085402293</v>
          </cell>
          <cell r="J58">
            <v>1.0497290731119311</v>
          </cell>
          <cell r="K58">
            <v>1.0164100971437693</v>
          </cell>
          <cell r="L58">
            <v>1.0569159453232888</v>
          </cell>
          <cell r="M58">
            <v>1.0025825731200546</v>
          </cell>
          <cell r="N58">
            <v>1.0243478075636612</v>
          </cell>
          <cell r="O58">
            <v>1.0241003292607886</v>
          </cell>
          <cell r="P58">
            <v>1.0131429375371925</v>
          </cell>
          <cell r="Q58">
            <v>1.0313228902366054</v>
          </cell>
          <cell r="R58">
            <v>1.0439354267512142</v>
          </cell>
          <cell r="S58">
            <v>1.0203092740138344</v>
          </cell>
        </row>
        <row r="59">
          <cell r="A59">
            <v>20123</v>
          </cell>
          <cell r="B59">
            <v>1.0611365948031091</v>
          </cell>
          <cell r="C59">
            <v>0.97057762679817361</v>
          </cell>
          <cell r="D59">
            <v>1.0707768107255564</v>
          </cell>
          <cell r="E59">
            <v>0.97873112096435333</v>
          </cell>
          <cell r="F59">
            <v>1.0004463558450294</v>
          </cell>
          <cell r="G59">
            <v>1.0445351391546398</v>
          </cell>
          <cell r="H59">
            <v>1.0053437204115416</v>
          </cell>
          <cell r="I59">
            <v>1.0029711786008761</v>
          </cell>
          <cell r="J59">
            <v>1.0151231805741074</v>
          </cell>
          <cell r="K59">
            <v>0.99300582306269447</v>
          </cell>
          <cell r="L59">
            <v>1.0405083405924094</v>
          </cell>
          <cell r="M59">
            <v>1.0070435187326507</v>
          </cell>
          <cell r="N59">
            <v>1.0260464813478116</v>
          </cell>
          <cell r="O59">
            <v>1.0462768421079462</v>
          </cell>
          <cell r="P59">
            <v>0.99431771486873799</v>
          </cell>
          <cell r="Q59">
            <v>1.0266141194440745</v>
          </cell>
          <cell r="R59">
            <v>1.0570345506266356</v>
          </cell>
          <cell r="S59">
            <v>1.0336985955975115</v>
          </cell>
        </row>
        <row r="60">
          <cell r="A60">
            <v>20124</v>
          </cell>
          <cell r="B60">
            <v>0.98408589047318695</v>
          </cell>
          <cell r="C60">
            <v>0.99135256734690391</v>
          </cell>
          <cell r="D60">
            <v>1.0438096593961244</v>
          </cell>
          <cell r="E60">
            <v>1.0577929147725431</v>
          </cell>
          <cell r="F60">
            <v>1.0529805536347687</v>
          </cell>
          <cell r="G60">
            <v>0.92346642852508276</v>
          </cell>
          <cell r="H60">
            <v>1.007817925265001</v>
          </cell>
          <cell r="I60">
            <v>1.0330453140924576</v>
          </cell>
          <cell r="J60">
            <v>0.98344894507269365</v>
          </cell>
          <cell r="K60">
            <v>1.0053815064782687</v>
          </cell>
          <cell r="L60">
            <v>0.97727989434685469</v>
          </cell>
          <cell r="M60">
            <v>1.0357513580780788</v>
          </cell>
          <cell r="N60">
            <v>0.99035259366752126</v>
          </cell>
          <cell r="O60">
            <v>0.97730215659515662</v>
          </cell>
          <cell r="P60">
            <v>1.0250460965426984</v>
          </cell>
          <cell r="Q60">
            <v>0.99863418348300648</v>
          </cell>
          <cell r="R60">
            <v>0.95315667548202576</v>
          </cell>
          <cell r="S60">
            <v>0.97155417045415982</v>
          </cell>
        </row>
        <row r="61">
          <cell r="A61">
            <v>20131</v>
          </cell>
          <cell r="B61">
            <v>0.92650627683127307</v>
          </cell>
          <cell r="C61">
            <v>1.0023736618925538</v>
          </cell>
          <cell r="D61">
            <v>0.89181921694533717</v>
          </cell>
          <cell r="E61">
            <v>0.95036608011248602</v>
          </cell>
          <cell r="F61">
            <v>0.94332145015405811</v>
          </cell>
          <cell r="G61">
            <v>0.94920225680072334</v>
          </cell>
          <cell r="H61">
            <v>0.94120164088052372</v>
          </cell>
          <cell r="I61">
            <v>0.98177872766288665</v>
          </cell>
          <cell r="J61">
            <v>0.94090444113215843</v>
          </cell>
          <cell r="K61">
            <v>0.96267660274035993</v>
          </cell>
          <cell r="L61">
            <v>0.91857224299392437</v>
          </cell>
          <cell r="M61">
            <v>0.94511474048591548</v>
          </cell>
          <cell r="N61">
            <v>0.94935568577177343</v>
          </cell>
          <cell r="O61">
            <v>0.93640802667186729</v>
          </cell>
          <cell r="P61">
            <v>0.95342895455440391</v>
          </cell>
          <cell r="Q61">
            <v>0.93404190661031339</v>
          </cell>
          <cell r="R61">
            <v>0.93754317163468792</v>
          </cell>
          <cell r="S61">
            <v>0.96352505893241003</v>
          </cell>
        </row>
        <row r="62">
          <cell r="A62">
            <v>20132</v>
          </cell>
          <cell r="B62">
            <v>1.0203528100139601</v>
          </cell>
          <cell r="C62">
            <v>1.0257808831459909</v>
          </cell>
          <cell r="D62">
            <v>0.99224948455970596</v>
          </cell>
          <cell r="E62">
            <v>0.99990863757391768</v>
          </cell>
          <cell r="F62">
            <v>0.98817965100394423</v>
          </cell>
          <cell r="G62">
            <v>1.0726051050580883</v>
          </cell>
          <cell r="H62">
            <v>1.0349165019810584</v>
          </cell>
          <cell r="I62">
            <v>0.97806444034793905</v>
          </cell>
          <cell r="J62">
            <v>1.0523205971818386</v>
          </cell>
          <cell r="K62">
            <v>1.0314911418993531</v>
          </cell>
          <cell r="L62">
            <v>1.0513432948598651</v>
          </cell>
          <cell r="M62">
            <v>1.004938432830105</v>
          </cell>
          <cell r="N62">
            <v>1.0268718578548881</v>
          </cell>
          <cell r="O62">
            <v>1.0284074633665294</v>
          </cell>
          <cell r="P62">
            <v>1.0128895998564524</v>
          </cell>
          <cell r="Q62">
            <v>1.0350667092555645</v>
          </cell>
          <cell r="R62">
            <v>1.045165310973585</v>
          </cell>
          <cell r="S62">
            <v>1.0188904207774128</v>
          </cell>
        </row>
        <row r="63">
          <cell r="A63">
            <v>20133</v>
          </cell>
          <cell r="B63">
            <v>1.0635096911956452</v>
          </cell>
          <cell r="C63">
            <v>0.97875492538238806</v>
          </cell>
          <cell r="D63">
            <v>1.0723688514596064</v>
          </cell>
          <cell r="E63">
            <v>0.9884236747868681</v>
          </cell>
          <cell r="F63">
            <v>1.0084386553580833</v>
          </cell>
          <cell r="G63">
            <v>1.052216172349711</v>
          </cell>
          <cell r="H63">
            <v>1.0094588055786375</v>
          </cell>
          <cell r="I63">
            <v>1.0072505097160027</v>
          </cell>
          <cell r="J63">
            <v>1.0240789862714657</v>
          </cell>
          <cell r="K63">
            <v>1.0014018028049159</v>
          </cell>
          <cell r="L63">
            <v>1.0445786073060823</v>
          </cell>
          <cell r="M63">
            <v>1.0160278311337787</v>
          </cell>
          <cell r="N63">
            <v>1.034161113588463</v>
          </cell>
          <cell r="O63">
            <v>1.0592511823584971</v>
          </cell>
          <cell r="P63">
            <v>1.0046605496576433</v>
          </cell>
          <cell r="Q63">
            <v>1.0340456993857752</v>
          </cell>
          <cell r="R63">
            <v>1.0565801602041989</v>
          </cell>
          <cell r="S63">
            <v>1.0428228820136678</v>
          </cell>
        </row>
        <row r="64">
          <cell r="A64">
            <v>20134</v>
          </cell>
          <cell r="B64">
            <v>0.98060853810629034</v>
          </cell>
          <cell r="C64">
            <v>0.99378265864080839</v>
          </cell>
          <cell r="D64">
            <v>1.0405309333611292</v>
          </cell>
          <cell r="E64">
            <v>1.0559311681326735</v>
          </cell>
          <cell r="F64">
            <v>1.0569662598514895</v>
          </cell>
          <cell r="G64">
            <v>0.92166756540248151</v>
          </cell>
          <cell r="H64">
            <v>1.0127420475088167</v>
          </cell>
          <cell r="I64">
            <v>1.0345007329812799</v>
          </cell>
          <cell r="J64">
            <v>0.98425370299400539</v>
          </cell>
          <cell r="K64">
            <v>1.0042479485241482</v>
          </cell>
          <cell r="L64">
            <v>0.97784967590344185</v>
          </cell>
          <cell r="M64">
            <v>1.0341601759921892</v>
          </cell>
          <cell r="N64">
            <v>0.99173641391301504</v>
          </cell>
          <cell r="O64">
            <v>0.97579635612203952</v>
          </cell>
          <cell r="P64">
            <v>1.0277843823882267</v>
          </cell>
          <cell r="Q64">
            <v>0.99757664850162053</v>
          </cell>
          <cell r="R64">
            <v>0.96292335143649144</v>
          </cell>
          <cell r="S64">
            <v>0.97475967042209066</v>
          </cell>
        </row>
        <row r="65">
          <cell r="A65">
            <v>20141</v>
          </cell>
          <cell r="B65">
            <v>0.92938680205556967</v>
          </cell>
          <cell r="C65">
            <v>1.00310003172427</v>
          </cell>
          <cell r="D65">
            <v>0.89751046495306641</v>
          </cell>
          <cell r="E65">
            <v>0.95280879611915859</v>
          </cell>
          <cell r="F65">
            <v>0.94139061665484991</v>
          </cell>
          <cell r="G65">
            <v>0.9512451498049096</v>
          </cell>
          <cell r="H65">
            <v>0.94630069845734632</v>
          </cell>
          <cell r="I65">
            <v>0.97911378113578962</v>
          </cell>
          <cell r="J65">
            <v>0.94429119717507015</v>
          </cell>
          <cell r="K65">
            <v>0.97588772451215566</v>
          </cell>
          <cell r="L65">
            <v>0.91813429161198246</v>
          </cell>
          <cell r="M65">
            <v>0.94855616718826674</v>
          </cell>
          <cell r="N65">
            <v>0.94991864469842258</v>
          </cell>
          <cell r="O65">
            <v>0.94346772302103632</v>
          </cell>
          <cell r="P65">
            <v>0.95773130263855022</v>
          </cell>
          <cell r="Q65">
            <v>0.9373953982979405</v>
          </cell>
          <cell r="R65">
            <v>0.92302363701018864</v>
          </cell>
          <cell r="S65">
            <v>0.96242039982917171</v>
          </cell>
        </row>
        <row r="66">
          <cell r="A66">
            <v>20142</v>
          </cell>
          <cell r="B66">
            <v>1.0221769594499985</v>
          </cell>
          <cell r="C66">
            <v>1.0234800371475445</v>
          </cell>
          <cell r="D66">
            <v>0.99375291270015953</v>
          </cell>
          <cell r="E66">
            <v>1.0021384077602866</v>
          </cell>
          <cell r="F66">
            <v>0.98883821857644505</v>
          </cell>
          <cell r="G66">
            <v>1.0776164768884924</v>
          </cell>
          <cell r="H66">
            <v>1.0341312495145065</v>
          </cell>
          <cell r="I66">
            <v>0.97859951990300331</v>
          </cell>
          <cell r="J66">
            <v>1.0511791140415723</v>
          </cell>
          <cell r="K66">
            <v>1.0187867288867887</v>
          </cell>
          <cell r="L66">
            <v>1.0495497290060043</v>
          </cell>
          <cell r="M66">
            <v>1.0092842067013126</v>
          </cell>
          <cell r="N66">
            <v>1.0257330737792207</v>
          </cell>
          <cell r="O66">
            <v>1.0256169317189852</v>
          </cell>
          <cell r="P66">
            <v>1.0122124348354113</v>
          </cell>
          <cell r="Q66">
            <v>1.0340651117826427</v>
          </cell>
          <cell r="R66">
            <v>1.0487261643203345</v>
          </cell>
          <cell r="S66">
            <v>1.0166432499035467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6"/>
      <sheetData sheetId="27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2534.0487867176598</v>
          </cell>
          <cell r="C5">
            <v>47531.662702143207</v>
          </cell>
          <cell r="D5">
            <v>19289.467859895001</v>
          </cell>
          <cell r="E5">
            <v>6287.4750625773495</v>
          </cell>
          <cell r="F5">
            <v>13159.873973878201</v>
          </cell>
          <cell r="G5">
            <v>2134.56211683622</v>
          </cell>
          <cell r="H5">
            <v>5336.3908265582604</v>
          </cell>
          <cell r="I5">
            <v>31611.0513214321</v>
          </cell>
          <cell r="J5">
            <v>6849.8912658916506</v>
          </cell>
          <cell r="K5">
            <v>25494.884378999101</v>
          </cell>
          <cell r="L5">
            <v>1478.4142559587601</v>
          </cell>
          <cell r="M5">
            <v>9298.49533950779</v>
          </cell>
          <cell r="N5">
            <v>69818.699401238802</v>
          </cell>
          <cell r="O5">
            <v>3741.1524553044401</v>
          </cell>
          <cell r="P5">
            <v>46348.579657167196</v>
          </cell>
          <cell r="Q5">
            <v>22602.9940898284</v>
          </cell>
          <cell r="R5">
            <v>8246.3281235804789</v>
          </cell>
          <cell r="S5">
            <v>12966.110012617599</v>
          </cell>
        </row>
        <row r="6">
          <cell r="A6">
            <v>19992</v>
          </cell>
          <cell r="B6">
            <v>2818.7053170265199</v>
          </cell>
          <cell r="C6">
            <v>48728.1533540276</v>
          </cell>
          <cell r="D6">
            <v>20238.445937503799</v>
          </cell>
          <cell r="E6">
            <v>6212.3894986247087</v>
          </cell>
          <cell r="F6">
            <v>13708.641444379</v>
          </cell>
          <cell r="G6">
            <v>2180.45138467474</v>
          </cell>
          <cell r="H6">
            <v>5617.0957710897301</v>
          </cell>
          <cell r="I6">
            <v>31646.307234489897</v>
          </cell>
          <cell r="J6">
            <v>7561.6688963604902</v>
          </cell>
          <cell r="K6">
            <v>26905.774519909301</v>
          </cell>
          <cell r="L6">
            <v>1821.05430413101</v>
          </cell>
          <cell r="M6">
            <v>9693.94552418083</v>
          </cell>
          <cell r="N6">
            <v>73671.974992251795</v>
          </cell>
          <cell r="O6">
            <v>3730.9359135762707</v>
          </cell>
          <cell r="P6">
            <v>47683.960716586604</v>
          </cell>
          <cell r="Q6">
            <v>23761.913847402699</v>
          </cell>
          <cell r="R6">
            <v>9471.9871973599802</v>
          </cell>
          <cell r="S6">
            <v>14051.144348501699</v>
          </cell>
        </row>
        <row r="7">
          <cell r="A7">
            <v>19993</v>
          </cell>
          <cell r="B7">
            <v>2898.6860742992503</v>
          </cell>
          <cell r="C7">
            <v>51532.688706959198</v>
          </cell>
          <cell r="D7">
            <v>20725.819822299498</v>
          </cell>
          <cell r="E7">
            <v>6818.3866599940102</v>
          </cell>
          <cell r="F7">
            <v>14208.2405439096</v>
          </cell>
          <cell r="G7">
            <v>2324.8090688562897</v>
          </cell>
          <cell r="H7">
            <v>5731.0574609310397</v>
          </cell>
          <cell r="I7">
            <v>33685.156428017697</v>
          </cell>
          <cell r="J7">
            <v>8044.0023028059104</v>
          </cell>
          <cell r="K7">
            <v>28652.731227149699</v>
          </cell>
          <cell r="L7">
            <v>2290.99870244267</v>
          </cell>
          <cell r="M7">
            <v>10248.3086496427</v>
          </cell>
          <cell r="N7">
            <v>78616.678582524197</v>
          </cell>
          <cell r="O7">
            <v>3888.2082284712301</v>
          </cell>
          <cell r="P7">
            <v>50721.302287514605</v>
          </cell>
          <cell r="Q7">
            <v>24098.9882487258</v>
          </cell>
          <cell r="R7">
            <v>11655.423708549799</v>
          </cell>
          <cell r="S7">
            <v>15384.0674792062</v>
          </cell>
        </row>
        <row r="8">
          <cell r="A8">
            <v>19994</v>
          </cell>
          <cell r="B8">
            <v>3079.5157863701502</v>
          </cell>
          <cell r="C8">
            <v>53464.500589429997</v>
          </cell>
          <cell r="D8">
            <v>21660.862155508701</v>
          </cell>
          <cell r="E8">
            <v>6549.79619388009</v>
          </cell>
          <cell r="F8">
            <v>14613.2661749784</v>
          </cell>
          <cell r="G8">
            <v>2443.1216594502403</v>
          </cell>
          <cell r="H8">
            <v>5757.0479690674892</v>
          </cell>
          <cell r="I8">
            <v>34856.289666950499</v>
          </cell>
          <cell r="J8">
            <v>8868.3880187491395</v>
          </cell>
          <cell r="K8">
            <v>29585.848402674597</v>
          </cell>
          <cell r="L8">
            <v>2702.0489321382897</v>
          </cell>
          <cell r="M8">
            <v>10437.545366213801</v>
          </cell>
          <cell r="N8">
            <v>84166.88617272288</v>
          </cell>
          <cell r="O8">
            <v>4041.9338045320501</v>
          </cell>
          <cell r="P8">
            <v>52119.340186136098</v>
          </cell>
          <cell r="Q8">
            <v>25536.124694889306</v>
          </cell>
          <cell r="R8">
            <v>12936.9990423004</v>
          </cell>
          <cell r="S8">
            <v>16280.978501425199</v>
          </cell>
        </row>
        <row r="9">
          <cell r="A9">
            <v>20001</v>
          </cell>
          <cell r="B9">
            <v>3411.7628787251901</v>
          </cell>
          <cell r="C9">
            <v>56366.626930133003</v>
          </cell>
          <cell r="D9">
            <v>23173.241180020199</v>
          </cell>
          <cell r="E9">
            <v>7296.9235924846698</v>
          </cell>
          <cell r="F9">
            <v>14671.6680172579</v>
          </cell>
          <cell r="G9">
            <v>2637.5708573045404</v>
          </cell>
          <cell r="H9">
            <v>5929.9596020711697</v>
          </cell>
          <cell r="I9">
            <v>35354.252200646304</v>
          </cell>
          <cell r="J9">
            <v>9309.9022029174303</v>
          </cell>
          <cell r="K9">
            <v>32331.2856506442</v>
          </cell>
          <cell r="L9">
            <v>3481.6102642167102</v>
          </cell>
          <cell r="M9">
            <v>10923.2350517458</v>
          </cell>
          <cell r="N9">
            <v>89256.800933677398</v>
          </cell>
          <cell r="O9">
            <v>4036.3090125496001</v>
          </cell>
          <cell r="P9">
            <v>53261.3397735732</v>
          </cell>
          <cell r="Q9">
            <v>26806.044237841998</v>
          </cell>
          <cell r="R9">
            <v>15690.825430512599</v>
          </cell>
          <cell r="S9">
            <v>18045.3779992134</v>
          </cell>
        </row>
        <row r="10">
          <cell r="A10">
            <v>20002</v>
          </cell>
          <cell r="B10">
            <v>3486.5940146786998</v>
          </cell>
          <cell r="C10">
            <v>57740.740408530095</v>
          </cell>
          <cell r="D10">
            <v>24654.841698828099</v>
          </cell>
          <cell r="E10">
            <v>7365.6295374738502</v>
          </cell>
          <cell r="F10">
            <v>14403.212697063102</v>
          </cell>
          <cell r="G10">
            <v>2807.3082859999499</v>
          </cell>
          <cell r="H10">
            <v>6073.2992800127895</v>
          </cell>
          <cell r="I10">
            <v>37663.697307273906</v>
          </cell>
          <cell r="J10">
            <v>9677.8995549120409</v>
          </cell>
          <cell r="K10">
            <v>33775.259928731699</v>
          </cell>
          <cell r="L10">
            <v>3498.07942493871</v>
          </cell>
          <cell r="M10">
            <v>10812.552849447398</v>
          </cell>
          <cell r="N10">
            <v>91142.106543879301</v>
          </cell>
          <cell r="O10">
            <v>4064.4448259445403</v>
          </cell>
          <cell r="P10">
            <v>54044.08981836099</v>
          </cell>
          <cell r="Q10">
            <v>27957.581494768601</v>
          </cell>
          <cell r="R10">
            <v>16069.209183828001</v>
          </cell>
          <cell r="S10">
            <v>18142.359739038799</v>
          </cell>
        </row>
        <row r="11">
          <cell r="A11">
            <v>20003</v>
          </cell>
          <cell r="B11">
            <v>3575.2681568687503</v>
          </cell>
          <cell r="C11">
            <v>58905.759347348605</v>
          </cell>
          <cell r="D11">
            <v>26153.411618542596</v>
          </cell>
          <cell r="E11">
            <v>7269.8883922999203</v>
          </cell>
          <cell r="F11">
            <v>15413.8141234996</v>
          </cell>
          <cell r="G11">
            <v>2699.650436554</v>
          </cell>
          <cell r="H11">
            <v>6862.3958551128198</v>
          </cell>
          <cell r="I11">
            <v>37409.158222645303</v>
          </cell>
          <cell r="J11">
            <v>10695.321088985802</v>
          </cell>
          <cell r="K11">
            <v>35757.955011888298</v>
          </cell>
          <cell r="L11">
            <v>3616.6937442824396</v>
          </cell>
          <cell r="M11">
            <v>10990.930531595601</v>
          </cell>
          <cell r="N11">
            <v>96746.249444227607</v>
          </cell>
          <cell r="O11">
            <v>4076.9868469353796</v>
          </cell>
          <cell r="P11">
            <v>56789.505533868702</v>
          </cell>
          <cell r="Q11">
            <v>29586.413973020201</v>
          </cell>
          <cell r="R11">
            <v>17328.396272771501</v>
          </cell>
          <cell r="S11">
            <v>18340.453989279904</v>
          </cell>
        </row>
        <row r="12">
          <cell r="A12">
            <v>20004</v>
          </cell>
          <cell r="B12">
            <v>3380.2070119431201</v>
          </cell>
          <cell r="C12">
            <v>60497.648404587802</v>
          </cell>
          <cell r="D12">
            <v>26249.1681748224</v>
          </cell>
          <cell r="E12">
            <v>8054.6890982009199</v>
          </cell>
          <cell r="F12">
            <v>14544.521541635902</v>
          </cell>
          <cell r="G12">
            <v>2558.8396933822601</v>
          </cell>
          <cell r="H12">
            <v>6197.8607156972803</v>
          </cell>
          <cell r="I12">
            <v>37460.242925059305</v>
          </cell>
          <cell r="J12">
            <v>10820.7198451649</v>
          </cell>
          <cell r="K12">
            <v>35193.369696030401</v>
          </cell>
          <cell r="L12">
            <v>3796.90829194667</v>
          </cell>
          <cell r="M12">
            <v>11434.932405817699</v>
          </cell>
          <cell r="N12">
            <v>98190.532750140599</v>
          </cell>
          <cell r="O12">
            <v>4064.1533311500702</v>
          </cell>
          <cell r="P12">
            <v>58004.611178745894</v>
          </cell>
          <cell r="Q12">
            <v>28746.659529213899</v>
          </cell>
          <cell r="R12">
            <v>18201.3917743661</v>
          </cell>
          <cell r="S12">
            <v>19208.8545303065</v>
          </cell>
        </row>
        <row r="13">
          <cell r="A13">
            <v>20011</v>
          </cell>
          <cell r="B13">
            <v>3825.1737067075101</v>
          </cell>
          <cell r="C13">
            <v>59184.758254206201</v>
          </cell>
          <cell r="D13">
            <v>25982.9658087686</v>
          </cell>
          <cell r="E13">
            <v>8469.1766084332794</v>
          </cell>
          <cell r="F13">
            <v>15782.0947192403</v>
          </cell>
          <cell r="G13">
            <v>2440.2773316199095</v>
          </cell>
          <cell r="H13">
            <v>6375.4878252943699</v>
          </cell>
          <cell r="I13">
            <v>35744.730154263198</v>
          </cell>
          <cell r="J13">
            <v>9989.1063312664101</v>
          </cell>
          <cell r="K13">
            <v>34109.028215949002</v>
          </cell>
          <cell r="L13">
            <v>4016.8357492817704</v>
          </cell>
          <cell r="M13">
            <v>11545.5829523299</v>
          </cell>
          <cell r="N13">
            <v>94297.1625901222</v>
          </cell>
          <cell r="O13">
            <v>3965.1705533437898</v>
          </cell>
          <cell r="P13">
            <v>58688.073723385103</v>
          </cell>
          <cell r="Q13">
            <v>26687.275213751302</v>
          </cell>
          <cell r="R13">
            <v>17411.651938760202</v>
          </cell>
          <cell r="S13">
            <v>18905.434449370699</v>
          </cell>
        </row>
        <row r="14">
          <cell r="A14">
            <v>20012</v>
          </cell>
          <cell r="B14">
            <v>3502.2435171084999</v>
          </cell>
          <cell r="C14">
            <v>56092.825532372</v>
          </cell>
          <cell r="D14">
            <v>24934.402522089698</v>
          </cell>
          <cell r="E14">
            <v>7631.0223812023696</v>
          </cell>
          <cell r="F14">
            <v>15347.680520502703</v>
          </cell>
          <cell r="G14">
            <v>2372.93154682973</v>
          </cell>
          <cell r="H14">
            <v>5918.9460116869996</v>
          </cell>
          <cell r="I14">
            <v>31807.627276547297</v>
          </cell>
          <cell r="J14">
            <v>8492.6137533634992</v>
          </cell>
          <cell r="K14">
            <v>33278.601245615399</v>
          </cell>
          <cell r="L14">
            <v>3586.9589420830102</v>
          </cell>
          <cell r="M14">
            <v>10475.719529096701</v>
          </cell>
          <cell r="N14">
            <v>87569.020483671091</v>
          </cell>
          <cell r="O14">
            <v>3832.24240894996</v>
          </cell>
          <cell r="P14">
            <v>55651.5579426845</v>
          </cell>
          <cell r="Q14">
            <v>23672.028222515499</v>
          </cell>
          <cell r="R14">
            <v>15921.135893473</v>
          </cell>
          <cell r="S14">
            <v>17262.449671288199</v>
          </cell>
        </row>
        <row r="15">
          <cell r="A15">
            <v>20013</v>
          </cell>
          <cell r="B15">
            <v>3595.19506641715</v>
          </cell>
          <cell r="C15">
            <v>52916.204661235002</v>
          </cell>
          <cell r="D15">
            <v>26101.008861628103</v>
          </cell>
          <cell r="E15">
            <v>7191.2165018025098</v>
          </cell>
          <cell r="F15">
            <v>14976.424412143999</v>
          </cell>
          <cell r="G15">
            <v>2499.7672244487699</v>
          </cell>
          <cell r="H15">
            <v>5772.7886545082301</v>
          </cell>
          <cell r="I15">
            <v>30552.2615323711</v>
          </cell>
          <cell r="J15">
            <v>8423.0930609913794</v>
          </cell>
          <cell r="K15">
            <v>33052.812954793902</v>
          </cell>
          <cell r="L15">
            <v>3317.1404550759903</v>
          </cell>
          <cell r="M15">
            <v>9862.6332797605501</v>
          </cell>
          <cell r="N15">
            <v>81735.454574485309</v>
          </cell>
          <cell r="O15">
            <v>3814.7432473701101</v>
          </cell>
          <cell r="P15">
            <v>54216.780993799002</v>
          </cell>
          <cell r="Q15">
            <v>22405.047763921903</v>
          </cell>
          <cell r="R15">
            <v>14365.842112634802</v>
          </cell>
          <cell r="S15">
            <v>16448.652350245899</v>
          </cell>
        </row>
        <row r="16">
          <cell r="A16">
            <v>20014</v>
          </cell>
          <cell r="B16">
            <v>3576.6843363683502</v>
          </cell>
          <cell r="C16">
            <v>50397.3713670488</v>
          </cell>
          <cell r="D16">
            <v>25551.875852752499</v>
          </cell>
          <cell r="E16">
            <v>7322.3829799882205</v>
          </cell>
          <cell r="F16">
            <v>13471.8941039854</v>
          </cell>
          <cell r="G16">
            <v>2460.5484809406198</v>
          </cell>
          <cell r="H16">
            <v>5753.8018065991801</v>
          </cell>
          <cell r="I16">
            <v>29611.307900694203</v>
          </cell>
          <cell r="J16">
            <v>8679.3052463247204</v>
          </cell>
          <cell r="K16">
            <v>32268.406461976603</v>
          </cell>
          <cell r="L16">
            <v>2392.2533687711402</v>
          </cell>
          <cell r="M16">
            <v>10073.305863331101</v>
          </cell>
          <cell r="N16">
            <v>79372.42270819479</v>
          </cell>
          <cell r="O16">
            <v>3765.9558544043598</v>
          </cell>
          <cell r="P16">
            <v>53466.456086010599</v>
          </cell>
          <cell r="Q16">
            <v>22085.476624916599</v>
          </cell>
          <cell r="R16">
            <v>12292.462006024401</v>
          </cell>
          <cell r="S16">
            <v>15194.882673416902</v>
          </cell>
        </row>
        <row r="17">
          <cell r="A17">
            <v>20021</v>
          </cell>
          <cell r="B17">
            <v>3480.44904345445</v>
          </cell>
          <cell r="C17">
            <v>50866.138482153801</v>
          </cell>
          <cell r="D17">
            <v>27656.635603581501</v>
          </cell>
          <cell r="E17">
            <v>7278.2912376592703</v>
          </cell>
          <cell r="F17">
            <v>14762.6723391467</v>
          </cell>
          <cell r="G17">
            <v>2681.62993896949</v>
          </cell>
          <cell r="H17">
            <v>5592.9879372553596</v>
          </cell>
          <cell r="I17">
            <v>29561.357542837002</v>
          </cell>
          <cell r="J17">
            <v>8807.9568642149388</v>
          </cell>
          <cell r="K17">
            <v>32828.978404644404</v>
          </cell>
          <cell r="L17">
            <v>2607.394424867</v>
          </cell>
          <cell r="M17">
            <v>9768.5625643487292</v>
          </cell>
          <cell r="N17">
            <v>79520.285863724799</v>
          </cell>
          <cell r="O17">
            <v>3754.0244522882399</v>
          </cell>
          <cell r="P17">
            <v>53714.727997154405</v>
          </cell>
          <cell r="Q17">
            <v>22842.025830954899</v>
          </cell>
          <cell r="R17">
            <v>11901.7193986047</v>
          </cell>
          <cell r="S17">
            <v>15430.9336398792</v>
          </cell>
        </row>
        <row r="18">
          <cell r="A18">
            <v>20022</v>
          </cell>
          <cell r="B18">
            <v>3903.2555769608894</v>
          </cell>
          <cell r="C18">
            <v>53378.953283379706</v>
          </cell>
          <cell r="D18">
            <v>30868.6470026508</v>
          </cell>
          <cell r="E18">
            <v>6920.9061059097903</v>
          </cell>
          <cell r="F18">
            <v>14701.3218434963</v>
          </cell>
          <cell r="G18">
            <v>2941.30595266001</v>
          </cell>
          <cell r="H18">
            <v>6012.7859079141299</v>
          </cell>
          <cell r="I18">
            <v>30513.161561844398</v>
          </cell>
          <cell r="J18">
            <v>8946.0391786926702</v>
          </cell>
          <cell r="K18">
            <v>34241.447658646503</v>
          </cell>
          <cell r="L18">
            <v>3142.6322433091505</v>
          </cell>
          <cell r="M18">
            <v>10500.634176954003</v>
          </cell>
          <cell r="N18">
            <v>86303.296786962208</v>
          </cell>
          <cell r="O18">
            <v>3952.6332653750396</v>
          </cell>
          <cell r="P18">
            <v>55716.9354551984</v>
          </cell>
          <cell r="Q18">
            <v>23613.670642245001</v>
          </cell>
          <cell r="R18">
            <v>12969.662256961599</v>
          </cell>
          <cell r="S18">
            <v>16825.6915184543</v>
          </cell>
        </row>
        <row r="19">
          <cell r="A19">
            <v>20023</v>
          </cell>
          <cell r="B19">
            <v>4030.8447484626399</v>
          </cell>
          <cell r="C19">
            <v>53860.178844394301</v>
          </cell>
          <cell r="D19">
            <v>32851.453633215096</v>
          </cell>
          <cell r="E19">
            <v>7339.8515731041098</v>
          </cell>
          <cell r="F19">
            <v>16174.6636486486</v>
          </cell>
          <cell r="G19">
            <v>3034.3615874695201</v>
          </cell>
          <cell r="H19">
            <v>6253.3395908991497</v>
          </cell>
          <cell r="I19">
            <v>30937.4780475919</v>
          </cell>
          <cell r="J19">
            <v>8874.4406796768799</v>
          </cell>
          <cell r="K19">
            <v>34745.5301389753</v>
          </cell>
          <cell r="L19">
            <v>3265.6475083504702</v>
          </cell>
          <cell r="M19">
            <v>10692.638558000901</v>
          </cell>
          <cell r="N19">
            <v>87759.232584321697</v>
          </cell>
          <cell r="O19">
            <v>4152.7274783498406</v>
          </cell>
          <cell r="P19">
            <v>58347.7256822126</v>
          </cell>
          <cell r="Q19">
            <v>23529.611743448404</v>
          </cell>
          <cell r="R19">
            <v>14034.589609114601</v>
          </cell>
          <cell r="S19">
            <v>18400.1199375613</v>
          </cell>
        </row>
        <row r="20">
          <cell r="A20">
            <v>20024</v>
          </cell>
          <cell r="B20">
            <v>4411.6355389435503</v>
          </cell>
          <cell r="C20">
            <v>53659.548076009298</v>
          </cell>
          <cell r="D20">
            <v>34121.491017093496</v>
          </cell>
          <cell r="E20">
            <v>6993.3242985305296</v>
          </cell>
          <cell r="F20">
            <v>17229.199355739202</v>
          </cell>
          <cell r="G20">
            <v>3179.1379768165498</v>
          </cell>
          <cell r="H20">
            <v>6398.7729054221591</v>
          </cell>
          <cell r="I20">
            <v>31466.503237372803</v>
          </cell>
          <cell r="J20">
            <v>9412.7764759993806</v>
          </cell>
          <cell r="K20">
            <v>34510.889506921099</v>
          </cell>
          <cell r="L20">
            <v>4161.6582010542697</v>
          </cell>
          <cell r="M20">
            <v>10310.985553573701</v>
          </cell>
          <cell r="N20">
            <v>89818.008274381398</v>
          </cell>
          <cell r="O20">
            <v>4259.5387820872102</v>
          </cell>
          <cell r="P20">
            <v>59900.486117242886</v>
          </cell>
          <cell r="Q20">
            <v>23726.3775924974</v>
          </cell>
          <cell r="R20">
            <v>14763.275288511</v>
          </cell>
          <cell r="S20">
            <v>19239.110427485499</v>
          </cell>
        </row>
        <row r="21">
          <cell r="A21">
            <v>20031</v>
          </cell>
          <cell r="B21">
            <v>4635.9079237928199</v>
          </cell>
          <cell r="C21">
            <v>55814.6086667333</v>
          </cell>
          <cell r="D21">
            <v>36115.662830158697</v>
          </cell>
          <cell r="E21">
            <v>7262.12308178072</v>
          </cell>
          <cell r="F21">
            <v>16715.023856004802</v>
          </cell>
          <cell r="G21">
            <v>3240.5203810371104</v>
          </cell>
          <cell r="H21">
            <v>6346.8259052746798</v>
          </cell>
          <cell r="I21">
            <v>30162.4612960661</v>
          </cell>
          <cell r="J21">
            <v>9040.4478266625301</v>
          </cell>
          <cell r="K21">
            <v>35088.377910101306</v>
          </cell>
          <cell r="L21">
            <v>5003.5257764171492</v>
          </cell>
          <cell r="M21">
            <v>11006.1164920709</v>
          </cell>
          <cell r="N21">
            <v>94358.651995245295</v>
          </cell>
          <cell r="O21">
            <v>4310.8324905367099</v>
          </cell>
          <cell r="P21">
            <v>60016.429472129399</v>
          </cell>
          <cell r="Q21">
            <v>23634.052668414901</v>
          </cell>
          <cell r="R21">
            <v>17690.725472422502</v>
          </cell>
          <cell r="S21">
            <v>18473.511164712101</v>
          </cell>
        </row>
        <row r="22">
          <cell r="A22">
            <v>20032</v>
          </cell>
          <cell r="B22">
            <v>4317.6079974805098</v>
          </cell>
          <cell r="C22">
            <v>54715.019766875295</v>
          </cell>
          <cell r="D22">
            <v>36906.1807300621</v>
          </cell>
          <cell r="E22">
            <v>7114.9191983804785</v>
          </cell>
          <cell r="F22">
            <v>17610.566493352002</v>
          </cell>
          <cell r="G22">
            <v>3291.6483962254301</v>
          </cell>
          <cell r="H22">
            <v>6270.6722357025201</v>
          </cell>
          <cell r="I22">
            <v>29727.8976283419</v>
          </cell>
          <cell r="J22">
            <v>9243.6685485943108</v>
          </cell>
          <cell r="K22">
            <v>33923.818748361497</v>
          </cell>
          <cell r="L22">
            <v>5038.6100619423105</v>
          </cell>
          <cell r="M22">
            <v>10417.9165809899</v>
          </cell>
          <cell r="N22">
            <v>93511.084138127102</v>
          </cell>
          <cell r="O22">
            <v>4220.7734904482895</v>
          </cell>
          <cell r="P22">
            <v>61129.808920415395</v>
          </cell>
          <cell r="Q22">
            <v>23650.993497854</v>
          </cell>
          <cell r="R22">
            <v>17105.789566700099</v>
          </cell>
          <cell r="S22">
            <v>19919.010941906894</v>
          </cell>
        </row>
        <row r="23">
          <cell r="A23">
            <v>20033</v>
          </cell>
          <cell r="B23">
            <v>4402.9861792418606</v>
          </cell>
          <cell r="C23">
            <v>56121.328365061403</v>
          </cell>
          <cell r="D23">
            <v>38547.1949546248</v>
          </cell>
          <cell r="E23">
            <v>7408.1220838143599</v>
          </cell>
          <cell r="F23">
            <v>16397.667925539401</v>
          </cell>
          <cell r="G23">
            <v>3324.6600193317399</v>
          </cell>
          <cell r="H23">
            <v>6399.2373307135013</v>
          </cell>
          <cell r="I23">
            <v>29205.540740349898</v>
          </cell>
          <cell r="J23">
            <v>8975.6220512700402</v>
          </cell>
          <cell r="K23">
            <v>34675.244973909699</v>
          </cell>
          <cell r="L23">
            <v>4128.9222377271999</v>
          </cell>
          <cell r="M23">
            <v>10820.0189627987</v>
          </cell>
          <cell r="N23">
            <v>95368.329556479002</v>
          </cell>
          <cell r="O23">
            <v>4189.5049884128503</v>
          </cell>
          <cell r="P23">
            <v>62058.704347864499</v>
          </cell>
          <cell r="Q23">
            <v>23245.508274677701</v>
          </cell>
          <cell r="R23">
            <v>16048.390367458398</v>
          </cell>
          <cell r="S23">
            <v>19844.4286765205</v>
          </cell>
        </row>
        <row r="24">
          <cell r="A24">
            <v>20034</v>
          </cell>
          <cell r="B24">
            <v>4632.7209715487006</v>
          </cell>
          <cell r="C24">
            <v>57856.320925888096</v>
          </cell>
          <cell r="D24">
            <v>41404.9557952697</v>
          </cell>
          <cell r="E24">
            <v>7691.0551019824688</v>
          </cell>
          <cell r="F24">
            <v>17990.031663380298</v>
          </cell>
          <cell r="G24">
            <v>3234.6503222422098</v>
          </cell>
          <cell r="H24">
            <v>6509.16746888328</v>
          </cell>
          <cell r="I24">
            <v>30250.990410400202</v>
          </cell>
          <cell r="J24">
            <v>10537.6849447158</v>
          </cell>
          <cell r="K24">
            <v>36317.385430035894</v>
          </cell>
          <cell r="L24">
            <v>3984.8022446535001</v>
          </cell>
          <cell r="M24">
            <v>11100.689004237498</v>
          </cell>
          <cell r="N24">
            <v>97923.751414043116</v>
          </cell>
          <cell r="O24">
            <v>4299.9256240757995</v>
          </cell>
          <cell r="P24">
            <v>64713.855957108193</v>
          </cell>
          <cell r="Q24">
            <v>24553.338396429001</v>
          </cell>
          <cell r="R24">
            <v>18527.636169164201</v>
          </cell>
          <cell r="S24">
            <v>21052.494335129701</v>
          </cell>
        </row>
        <row r="25">
          <cell r="A25">
            <v>20041</v>
          </cell>
          <cell r="B25">
            <v>4443.4238362186697</v>
          </cell>
          <cell r="C25">
            <v>61488.174638279204</v>
          </cell>
          <cell r="D25">
            <v>44586.9487258113</v>
          </cell>
          <cell r="E25">
            <v>7425.0587679346909</v>
          </cell>
          <cell r="F25">
            <v>18426.801568000501</v>
          </cell>
          <cell r="G25">
            <v>3707.62864465656</v>
          </cell>
          <cell r="H25">
            <v>6753.2866395702004</v>
          </cell>
          <cell r="I25">
            <v>31865.598943353802</v>
          </cell>
          <cell r="J25">
            <v>10772.318190323798</v>
          </cell>
          <cell r="K25">
            <v>37883.714155377602</v>
          </cell>
          <cell r="L25">
            <v>4487.3996548003906</v>
          </cell>
          <cell r="M25">
            <v>11636.527805517</v>
          </cell>
          <cell r="N25">
            <v>105988.825014474</v>
          </cell>
          <cell r="O25">
            <v>4374.2765830569197</v>
          </cell>
          <cell r="P25">
            <v>66101.259549179609</v>
          </cell>
          <cell r="Q25">
            <v>25388.852710772597</v>
          </cell>
          <cell r="R25">
            <v>21556.226151152001</v>
          </cell>
          <cell r="S25">
            <v>22420.4319902274</v>
          </cell>
        </row>
        <row r="26">
          <cell r="A26">
            <v>20042</v>
          </cell>
          <cell r="B26">
            <v>5230.9454951834405</v>
          </cell>
          <cell r="C26">
            <v>65125.279223724996</v>
          </cell>
          <cell r="D26">
            <v>48493.515052677103</v>
          </cell>
          <cell r="E26">
            <v>7672.6259136814615</v>
          </cell>
          <cell r="F26">
            <v>19393.730895557001</v>
          </cell>
          <cell r="G26">
            <v>3770.81102964704</v>
          </cell>
          <cell r="H26">
            <v>6990.4378978353107</v>
          </cell>
          <cell r="I26">
            <v>32858.122897388799</v>
          </cell>
          <cell r="J26">
            <v>11852.217505419001</v>
          </cell>
          <cell r="K26">
            <v>39449.723199822802</v>
          </cell>
          <cell r="L26">
            <v>4284.2498394014001</v>
          </cell>
          <cell r="M26">
            <v>11808.467829619301</v>
          </cell>
          <cell r="N26">
            <v>111244.15646692102</v>
          </cell>
          <cell r="O26">
            <v>4369.7041786998698</v>
          </cell>
          <cell r="P26">
            <v>70498.2072805715</v>
          </cell>
          <cell r="Q26">
            <v>27349.988934433</v>
          </cell>
          <cell r="R26">
            <v>22371.070474749999</v>
          </cell>
          <cell r="S26">
            <v>23898.2977072988</v>
          </cell>
        </row>
        <row r="27">
          <cell r="A27">
            <v>20043</v>
          </cell>
          <cell r="B27">
            <v>5588.78743016504</v>
          </cell>
          <cell r="C27">
            <v>66070.283625991098</v>
          </cell>
          <cell r="D27">
            <v>50380.445929352987</v>
          </cell>
          <cell r="E27">
            <v>7982.0875513073397</v>
          </cell>
          <cell r="F27">
            <v>19842.0091685921</v>
          </cell>
          <cell r="G27">
            <v>3958.8428162964096</v>
          </cell>
          <cell r="H27">
            <v>7207.4521953244684</v>
          </cell>
          <cell r="I27">
            <v>33217.560578874196</v>
          </cell>
          <cell r="J27">
            <v>12059.081893259301</v>
          </cell>
          <cell r="K27">
            <v>39759.353477898199</v>
          </cell>
          <cell r="L27">
            <v>5599.0038156347991</v>
          </cell>
          <cell r="M27">
            <v>11076.5948224122</v>
          </cell>
          <cell r="N27">
            <v>112986.82631733798</v>
          </cell>
          <cell r="O27">
            <v>4491.4980701594905</v>
          </cell>
          <cell r="P27">
            <v>70820.243570906197</v>
          </cell>
          <cell r="Q27">
            <v>27836.360711854697</v>
          </cell>
          <cell r="R27">
            <v>24332.528152507301</v>
          </cell>
          <cell r="S27">
            <v>25122.589909480899</v>
          </cell>
        </row>
        <row r="28">
          <cell r="A28">
            <v>20044</v>
          </cell>
          <cell r="B28">
            <v>5986.6028045981802</v>
          </cell>
          <cell r="C28">
            <v>67028.717900066491</v>
          </cell>
          <cell r="D28">
            <v>53995.531057650805</v>
          </cell>
          <cell r="E28">
            <v>8847.6072920770403</v>
          </cell>
          <cell r="F28">
            <v>20347.718751572498</v>
          </cell>
          <cell r="G28">
            <v>4187.7939684677904</v>
          </cell>
          <cell r="H28">
            <v>7322.7663767868607</v>
          </cell>
          <cell r="I28">
            <v>33576.073401896196</v>
          </cell>
          <cell r="J28">
            <v>12202.698509584699</v>
          </cell>
          <cell r="K28">
            <v>41505.977186088596</v>
          </cell>
          <cell r="L28">
            <v>6599.5450184149504</v>
          </cell>
          <cell r="M28">
            <v>12239.786055565899</v>
          </cell>
          <cell r="N28">
            <v>121140.145453284</v>
          </cell>
          <cell r="O28">
            <v>4681.3731919597103</v>
          </cell>
          <cell r="P28">
            <v>74128.540638223596</v>
          </cell>
          <cell r="Q28">
            <v>27428.639646884301</v>
          </cell>
          <cell r="R28">
            <v>28105.654455098098</v>
          </cell>
          <cell r="S28">
            <v>27902.2573383946</v>
          </cell>
        </row>
        <row r="29">
          <cell r="A29">
            <v>20051</v>
          </cell>
          <cell r="B29">
            <v>6181.9390217905502</v>
          </cell>
          <cell r="C29">
            <v>68967.710983271099</v>
          </cell>
          <cell r="D29">
            <v>58282.147779025705</v>
          </cell>
          <cell r="E29">
            <v>8409.3756344289795</v>
          </cell>
          <cell r="F29">
            <v>20692.395684026698</v>
          </cell>
          <cell r="G29">
            <v>4315.7352620469601</v>
          </cell>
          <cell r="H29">
            <v>7641.8165282464197</v>
          </cell>
          <cell r="I29">
            <v>35012.6989695218</v>
          </cell>
          <cell r="J29">
            <v>11874.2887036992</v>
          </cell>
          <cell r="K29">
            <v>41750.486786117304</v>
          </cell>
          <cell r="L29">
            <v>6089.3696841476894</v>
          </cell>
          <cell r="M29">
            <v>12559.029135106599</v>
          </cell>
          <cell r="N29">
            <v>124652.321617008</v>
          </cell>
          <cell r="O29">
            <v>4630.8464392931</v>
          </cell>
          <cell r="P29">
            <v>75464.671640496395</v>
          </cell>
          <cell r="Q29">
            <v>27054.433834002801</v>
          </cell>
          <cell r="R29">
            <v>28630.2314889011</v>
          </cell>
          <cell r="S29">
            <v>29297.2187438576</v>
          </cell>
        </row>
        <row r="30">
          <cell r="A30">
            <v>20052</v>
          </cell>
          <cell r="B30">
            <v>6175.9503569361696</v>
          </cell>
          <cell r="C30">
            <v>69657.510222618002</v>
          </cell>
          <cell r="D30">
            <v>60292.652367419294</v>
          </cell>
          <cell r="E30">
            <v>8795.4790876383231</v>
          </cell>
          <cell r="F30">
            <v>21410.789535057898</v>
          </cell>
          <cell r="G30">
            <v>4563.7354859164498</v>
          </cell>
          <cell r="H30">
            <v>7819.1636719708513</v>
          </cell>
          <cell r="I30">
            <v>35422.500230030797</v>
          </cell>
          <cell r="J30">
            <v>10775.745751212398</v>
          </cell>
          <cell r="K30">
            <v>42753.657177360496</v>
          </cell>
          <cell r="L30">
            <v>6439.0928691561212</v>
          </cell>
          <cell r="M30">
            <v>12491.7021948205</v>
          </cell>
          <cell r="N30">
            <v>128202.724465213</v>
          </cell>
          <cell r="O30">
            <v>4630.2165079861697</v>
          </cell>
          <cell r="P30">
            <v>77835.87006476961</v>
          </cell>
          <cell r="Q30">
            <v>25581.687004887699</v>
          </cell>
          <cell r="R30">
            <v>29544.6017637275</v>
          </cell>
          <cell r="S30">
            <v>30353.666305515697</v>
          </cell>
        </row>
        <row r="31">
          <cell r="A31">
            <v>20053</v>
          </cell>
          <cell r="B31">
            <v>5760.1741410455597</v>
          </cell>
          <cell r="C31">
            <v>74307.340727296993</v>
          </cell>
          <cell r="D31">
            <v>62346.274935429494</v>
          </cell>
          <cell r="E31">
            <v>8465.3542318185991</v>
          </cell>
          <cell r="F31">
            <v>21614.344092458399</v>
          </cell>
          <cell r="G31">
            <v>4707.5403355778199</v>
          </cell>
          <cell r="H31">
            <v>7895.630095791641</v>
          </cell>
          <cell r="I31">
            <v>34734.976545320897</v>
          </cell>
          <cell r="J31">
            <v>10228.921590541</v>
          </cell>
          <cell r="K31">
            <v>42867.008172906302</v>
          </cell>
          <cell r="L31">
            <v>7235.586076223899</v>
          </cell>
          <cell r="M31">
            <v>12834.195780743999</v>
          </cell>
          <cell r="N31">
            <v>131455.494986704</v>
          </cell>
          <cell r="O31">
            <v>4333.5514334377403</v>
          </cell>
          <cell r="P31">
            <v>78146.089875795398</v>
          </cell>
          <cell r="Q31">
            <v>25341.7301620258</v>
          </cell>
          <cell r="R31">
            <v>33118.7554418828</v>
          </cell>
          <cell r="S31">
            <v>30808.148277013301</v>
          </cell>
        </row>
        <row r="32">
          <cell r="A32">
            <v>20054</v>
          </cell>
          <cell r="B32">
            <v>6453.6122249229102</v>
          </cell>
          <cell r="C32">
            <v>81283.1803612246</v>
          </cell>
          <cell r="D32">
            <v>63777.839873557496</v>
          </cell>
          <cell r="E32">
            <v>8641.8119047258497</v>
          </cell>
          <cell r="F32">
            <v>22015.280359980799</v>
          </cell>
          <cell r="G32">
            <v>5309.0598427055802</v>
          </cell>
          <cell r="H32">
            <v>7936.14933908285</v>
          </cell>
          <cell r="I32">
            <v>35217.981689189699</v>
          </cell>
          <cell r="J32">
            <v>11337.981053145702</v>
          </cell>
          <cell r="K32">
            <v>46400.103429724397</v>
          </cell>
          <cell r="L32">
            <v>7439.9872623657002</v>
          </cell>
          <cell r="M32">
            <v>13940.869841996</v>
          </cell>
          <cell r="N32">
            <v>140382.86329487601</v>
          </cell>
          <cell r="O32">
            <v>4732.0331843720396</v>
          </cell>
          <cell r="P32">
            <v>81518.849023028699</v>
          </cell>
          <cell r="Q32">
            <v>26837.702993512699</v>
          </cell>
          <cell r="R32">
            <v>36018.0864611262</v>
          </cell>
          <cell r="S32">
            <v>33157.116212301</v>
          </cell>
        </row>
        <row r="33">
          <cell r="A33">
            <v>20061</v>
          </cell>
          <cell r="B33">
            <v>6582.7219073583701</v>
          </cell>
          <cell r="C33">
            <v>77564.367799251995</v>
          </cell>
          <cell r="D33">
            <v>68152.724452772294</v>
          </cell>
          <cell r="E33">
            <v>9352.7328757437499</v>
          </cell>
          <cell r="F33">
            <v>22459.022330080301</v>
          </cell>
          <cell r="G33">
            <v>5227.7377701795394</v>
          </cell>
          <cell r="H33">
            <v>8024.7011877888899</v>
          </cell>
          <cell r="I33">
            <v>36454.207254364897</v>
          </cell>
          <cell r="J33">
            <v>11708.2263539177</v>
          </cell>
          <cell r="K33">
            <v>49636.545316725307</v>
          </cell>
          <cell r="L33">
            <v>7900.0476542808501</v>
          </cell>
          <cell r="M33">
            <v>13397.4325826077</v>
          </cell>
          <cell r="N33">
            <v>142773.45663054701</v>
          </cell>
          <cell r="O33">
            <v>4736.8899209552901</v>
          </cell>
          <cell r="P33">
            <v>81508.370393097401</v>
          </cell>
          <cell r="Q33">
            <v>27867.867097512401</v>
          </cell>
          <cell r="R33">
            <v>36896.515800979498</v>
          </cell>
          <cell r="S33">
            <v>34247.843870764904</v>
          </cell>
        </row>
        <row r="34">
          <cell r="A34">
            <v>20062</v>
          </cell>
          <cell r="B34">
            <v>6277.2514435795201</v>
          </cell>
          <cell r="C34">
            <v>76700.360980480196</v>
          </cell>
          <cell r="D34">
            <v>70599.440671585297</v>
          </cell>
          <cell r="E34">
            <v>9470.0493542331697</v>
          </cell>
          <cell r="F34">
            <v>22621.4842899449</v>
          </cell>
          <cell r="G34">
            <v>5288.3838371776601</v>
          </cell>
          <cell r="H34">
            <v>8325.6422544294492</v>
          </cell>
          <cell r="I34">
            <v>37774.654557902802</v>
          </cell>
          <cell r="J34">
            <v>11403.309648938499</v>
          </cell>
          <cell r="K34">
            <v>50620.634611581198</v>
          </cell>
          <cell r="L34">
            <v>8515.8503030140891</v>
          </cell>
          <cell r="M34">
            <v>13971.7917843921</v>
          </cell>
          <cell r="N34">
            <v>148635.196972176</v>
          </cell>
          <cell r="O34">
            <v>4600.8367992887097</v>
          </cell>
          <cell r="P34">
            <v>84015.639328597405</v>
          </cell>
          <cell r="Q34">
            <v>28015.633399462004</v>
          </cell>
          <cell r="R34">
            <v>37734.926686027706</v>
          </cell>
          <cell r="S34">
            <v>33756.138539407002</v>
          </cell>
        </row>
        <row r="35">
          <cell r="A35">
            <v>20063</v>
          </cell>
          <cell r="B35">
            <v>7069.3068012566091</v>
          </cell>
          <cell r="C35">
            <v>77088.481037990205</v>
          </cell>
          <cell r="D35">
            <v>73337.065154485113</v>
          </cell>
          <cell r="E35">
            <v>9343.9292128004599</v>
          </cell>
          <cell r="F35">
            <v>22427.272693633098</v>
          </cell>
          <cell r="G35">
            <v>5685.3039620988502</v>
          </cell>
          <cell r="H35">
            <v>8144.8221711180213</v>
          </cell>
          <cell r="I35">
            <v>38304.401973837099</v>
          </cell>
          <cell r="J35">
            <v>11616.864509433501</v>
          </cell>
          <cell r="K35">
            <v>51433.858525025003</v>
          </cell>
          <cell r="L35">
            <v>8124.7306347735012</v>
          </cell>
          <cell r="M35">
            <v>14000.5597600004</v>
          </cell>
          <cell r="N35">
            <v>153795.13645986802</v>
          </cell>
          <cell r="O35">
            <v>4753.7426812190397</v>
          </cell>
          <cell r="P35">
            <v>85281.806140561486</v>
          </cell>
          <cell r="Q35">
            <v>28431.598007253397</v>
          </cell>
          <cell r="R35">
            <v>39070.940051461403</v>
          </cell>
          <cell r="S35">
            <v>34599.9353926603</v>
          </cell>
        </row>
        <row r="36">
          <cell r="A36">
            <v>20064</v>
          </cell>
          <cell r="B36">
            <v>6619.67939140607</v>
          </cell>
          <cell r="C36">
            <v>74861.212398994292</v>
          </cell>
          <cell r="D36">
            <v>77156.338949761499</v>
          </cell>
          <cell r="E36">
            <v>9364.185001491689</v>
          </cell>
          <cell r="F36">
            <v>22472.231995544702</v>
          </cell>
          <cell r="G36">
            <v>5767.3564751858594</v>
          </cell>
          <cell r="H36">
            <v>8399.3280524931797</v>
          </cell>
          <cell r="I36">
            <v>38319.312160253095</v>
          </cell>
          <cell r="J36">
            <v>11698.521016295799</v>
          </cell>
          <cell r="K36">
            <v>50431.204921015415</v>
          </cell>
          <cell r="L36">
            <v>7194.4189139987093</v>
          </cell>
          <cell r="M36">
            <v>13148.428334738301</v>
          </cell>
          <cell r="N36">
            <v>142951.84838960998</v>
          </cell>
          <cell r="O36">
            <v>4841.2899812455798</v>
          </cell>
          <cell r="P36">
            <v>83327.7858871918</v>
          </cell>
          <cell r="Q36">
            <v>27749.8150066124</v>
          </cell>
          <cell r="R36">
            <v>34407.0290427664</v>
          </cell>
          <cell r="S36">
            <v>32108.0770460352</v>
          </cell>
        </row>
        <row r="37">
          <cell r="A37">
            <v>20071</v>
          </cell>
          <cell r="B37">
            <v>6366.3776110180906</v>
          </cell>
          <cell r="C37">
            <v>77384.181708613803</v>
          </cell>
          <cell r="D37">
            <v>81128.70581647259</v>
          </cell>
          <cell r="E37">
            <v>10104.9110978967</v>
          </cell>
          <cell r="F37">
            <v>23248.319416315702</v>
          </cell>
          <cell r="G37">
            <v>5839.7934938954295</v>
          </cell>
          <cell r="H37">
            <v>8541.2487751734898</v>
          </cell>
          <cell r="I37">
            <v>37257.066122056196</v>
          </cell>
          <cell r="J37">
            <v>12693.7022563427</v>
          </cell>
          <cell r="K37">
            <v>51109.087008502996</v>
          </cell>
          <cell r="L37">
            <v>6948.8608881927403</v>
          </cell>
          <cell r="M37">
            <v>13717.363950482799</v>
          </cell>
          <cell r="N37">
            <v>147216.90789548299</v>
          </cell>
          <cell r="O37">
            <v>4779.4872766388598</v>
          </cell>
          <cell r="P37">
            <v>87835.223927853192</v>
          </cell>
          <cell r="Q37">
            <v>29153.303236776901</v>
          </cell>
          <cell r="R37">
            <v>38613.752128651497</v>
          </cell>
          <cell r="S37">
            <v>31486.8423984535</v>
          </cell>
        </row>
        <row r="38">
          <cell r="A38">
            <v>20072</v>
          </cell>
          <cell r="B38">
            <v>6447.7445177618392</v>
          </cell>
          <cell r="C38">
            <v>79342.783473789517</v>
          </cell>
          <cell r="D38">
            <v>80060.769270598801</v>
          </cell>
          <cell r="E38">
            <v>10284.647027589899</v>
          </cell>
          <cell r="F38">
            <v>23497.424297263799</v>
          </cell>
          <cell r="G38">
            <v>6042.4857635105109</v>
          </cell>
          <cell r="H38">
            <v>8533.3624477121703</v>
          </cell>
          <cell r="I38">
            <v>36770.518050459999</v>
          </cell>
          <cell r="J38">
            <v>12367.853179556801</v>
          </cell>
          <cell r="K38">
            <v>52602.4241799265</v>
          </cell>
          <cell r="L38">
            <v>8453.7563494479709</v>
          </cell>
          <cell r="M38">
            <v>14638.104604679897</v>
          </cell>
          <cell r="N38">
            <v>151608.60743808499</v>
          </cell>
          <cell r="O38">
            <v>4836.4249113996802</v>
          </cell>
          <cell r="P38">
            <v>89550.141722309607</v>
          </cell>
          <cell r="Q38">
            <v>28656.522411100494</v>
          </cell>
          <cell r="R38">
            <v>41390.372492060895</v>
          </cell>
          <cell r="S38">
            <v>32782.439224650603</v>
          </cell>
        </row>
        <row r="39">
          <cell r="A39">
            <v>20073</v>
          </cell>
          <cell r="B39">
            <v>6491.2743873135296</v>
          </cell>
          <cell r="C39">
            <v>80802.105811594491</v>
          </cell>
          <cell r="D39">
            <v>80075.70818990469</v>
          </cell>
          <cell r="E39">
            <v>11110.199493560302</v>
          </cell>
          <cell r="F39">
            <v>24562.517355940399</v>
          </cell>
          <cell r="G39">
            <v>5709.1768497213588</v>
          </cell>
          <cell r="H39">
            <v>9063.1001417943899</v>
          </cell>
          <cell r="I39">
            <v>37434.483372907896</v>
          </cell>
          <cell r="J39">
            <v>11682.261124643202</v>
          </cell>
          <cell r="K39">
            <v>55031.177921504801</v>
          </cell>
          <cell r="L39">
            <v>9017.8879870355304</v>
          </cell>
          <cell r="M39">
            <v>14665.4160037611</v>
          </cell>
          <cell r="N39">
            <v>151439.718547175</v>
          </cell>
          <cell r="O39">
            <v>4736.6312856104296</v>
          </cell>
          <cell r="P39">
            <v>91061.407519185901</v>
          </cell>
          <cell r="Q39">
            <v>27613.917583602502</v>
          </cell>
          <cell r="R39">
            <v>43075.276525668603</v>
          </cell>
          <cell r="S39">
            <v>33555.200085815501</v>
          </cell>
        </row>
        <row r="40">
          <cell r="A40">
            <v>20074</v>
          </cell>
          <cell r="B40">
            <v>6525.8117184651501</v>
          </cell>
          <cell r="C40">
            <v>82497.7647419274</v>
          </cell>
          <cell r="D40">
            <v>81709.557810546801</v>
          </cell>
          <cell r="E40">
            <v>10464.930683562499</v>
          </cell>
          <cell r="F40">
            <v>23892.547500208904</v>
          </cell>
          <cell r="G40">
            <v>6641.3950103286697</v>
          </cell>
          <cell r="H40">
            <v>9159.1298577777507</v>
          </cell>
          <cell r="I40">
            <v>36818.624131418197</v>
          </cell>
          <cell r="J40">
            <v>11990.152274624999</v>
          </cell>
          <cell r="K40">
            <v>56378.844956721092</v>
          </cell>
          <cell r="L40">
            <v>11255.837230486099</v>
          </cell>
          <cell r="M40">
            <v>14814.872550894001</v>
          </cell>
          <cell r="N40">
            <v>164905.78812446003</v>
          </cell>
          <cell r="O40">
            <v>4755.0459537308298</v>
          </cell>
          <cell r="P40">
            <v>92024.137385249895</v>
          </cell>
          <cell r="Q40">
            <v>28421.951522499203</v>
          </cell>
          <cell r="R40">
            <v>54434.200137792504</v>
          </cell>
          <cell r="S40">
            <v>38087.537332555803</v>
          </cell>
        </row>
        <row r="41">
          <cell r="A41">
            <v>20081</v>
          </cell>
          <cell r="B41">
            <v>7204.0452634384201</v>
          </cell>
          <cell r="C41">
            <v>85865.696825455991</v>
          </cell>
          <cell r="D41">
            <v>83229.92414307229</v>
          </cell>
          <cell r="E41">
            <v>11326.5333684776</v>
          </cell>
          <cell r="F41">
            <v>25406.104355577001</v>
          </cell>
          <cell r="G41">
            <v>6747.5456713190606</v>
          </cell>
          <cell r="H41">
            <v>9429.5598123341806</v>
          </cell>
          <cell r="I41">
            <v>38343.112074492106</v>
          </cell>
          <cell r="J41">
            <v>12496.5773639933</v>
          </cell>
          <cell r="K41">
            <v>56147.429529246903</v>
          </cell>
          <cell r="L41">
            <v>13612.249448357299</v>
          </cell>
          <cell r="M41">
            <v>15552.2913550223</v>
          </cell>
          <cell r="N41">
            <v>176569.79731990999</v>
          </cell>
          <cell r="O41">
            <v>5022.0767084611098</v>
          </cell>
          <cell r="P41">
            <v>95470.398414457304</v>
          </cell>
          <cell r="Q41">
            <v>29107.3002495808</v>
          </cell>
          <cell r="R41">
            <v>62469.537178936895</v>
          </cell>
          <cell r="S41">
            <v>39195.229996730595</v>
          </cell>
        </row>
        <row r="42">
          <cell r="A42">
            <v>20082</v>
          </cell>
          <cell r="B42">
            <v>8202.2306256664888</v>
          </cell>
          <cell r="C42">
            <v>91155.720482298799</v>
          </cell>
          <cell r="D42">
            <v>85768.411612739597</v>
          </cell>
          <cell r="E42">
            <v>11547.547424931199</v>
          </cell>
          <cell r="F42">
            <v>27067.7391894537</v>
          </cell>
          <cell r="G42">
            <v>6277.8320521381802</v>
          </cell>
          <cell r="H42">
            <v>9695.2044154712385</v>
          </cell>
          <cell r="I42">
            <v>38051.085270731499</v>
          </cell>
          <cell r="J42">
            <v>12757.375077485001</v>
          </cell>
          <cell r="K42">
            <v>56940.156847867795</v>
          </cell>
          <cell r="L42">
            <v>14366.229433132003</v>
          </cell>
          <cell r="M42">
            <v>16259.1714534149</v>
          </cell>
          <cell r="N42">
            <v>185725.15886144299</v>
          </cell>
          <cell r="O42">
            <v>5157.4577031475992</v>
          </cell>
          <cell r="P42">
            <v>99175.303405431696</v>
          </cell>
          <cell r="Q42">
            <v>27975.501977475302</v>
          </cell>
          <cell r="R42">
            <v>67854.80725885299</v>
          </cell>
          <cell r="S42">
            <v>42940.994845322697</v>
          </cell>
        </row>
        <row r="43">
          <cell r="A43">
            <v>20083</v>
          </cell>
          <cell r="B43">
            <v>8024.0662002113904</v>
          </cell>
          <cell r="C43">
            <v>94867.681316279093</v>
          </cell>
          <cell r="D43">
            <v>88173.642414882517</v>
          </cell>
          <cell r="E43">
            <v>11436.113408952</v>
          </cell>
          <cell r="F43">
            <v>24732.232075773998</v>
          </cell>
          <cell r="G43">
            <v>6450.0098427823405</v>
          </cell>
          <cell r="H43">
            <v>9343.0097926341095</v>
          </cell>
          <cell r="I43">
            <v>35364.902329745695</v>
          </cell>
          <cell r="J43">
            <v>12545.161732631001</v>
          </cell>
          <cell r="K43">
            <v>57690.728034581007</v>
          </cell>
          <cell r="L43">
            <v>16140.349231336</v>
          </cell>
          <cell r="M43">
            <v>15567.8950632742</v>
          </cell>
          <cell r="N43">
            <v>185953.654566015</v>
          </cell>
          <cell r="O43">
            <v>5016.2649719116598</v>
          </cell>
          <cell r="P43">
            <v>95084.645420230096</v>
          </cell>
          <cell r="Q43">
            <v>27829.816963496702</v>
          </cell>
          <cell r="R43">
            <v>69099.188021262802</v>
          </cell>
          <cell r="S43">
            <v>45201.2945053933</v>
          </cell>
        </row>
        <row r="44">
          <cell r="A44">
            <v>20084</v>
          </cell>
          <cell r="B44">
            <v>7291.2366795009102</v>
          </cell>
          <cell r="C44">
            <v>70301.141803360602</v>
          </cell>
          <cell r="D44">
            <v>82408.726051205711</v>
          </cell>
          <cell r="E44">
            <v>10347.440512352799</v>
          </cell>
          <cell r="F44">
            <v>21731.477474509706</v>
          </cell>
          <cell r="G44">
            <v>6412.6462754956601</v>
          </cell>
          <cell r="H44">
            <v>8125.2798507116095</v>
          </cell>
          <cell r="I44">
            <v>30647.859575545604</v>
          </cell>
          <cell r="J44">
            <v>11602.715908005601</v>
          </cell>
          <cell r="K44">
            <v>49727.372631327293</v>
          </cell>
          <cell r="L44">
            <v>10699.3706763758</v>
          </cell>
          <cell r="M44">
            <v>12871.649836754399</v>
          </cell>
          <cell r="N44">
            <v>147085.472712824</v>
          </cell>
          <cell r="O44">
            <v>4624.5908575045005</v>
          </cell>
          <cell r="P44">
            <v>84473.47752343319</v>
          </cell>
          <cell r="Q44">
            <v>25208.961924044601</v>
          </cell>
          <cell r="R44">
            <v>46947.901931986904</v>
          </cell>
          <cell r="S44">
            <v>34073.8616721609</v>
          </cell>
        </row>
        <row r="45">
          <cell r="A45">
            <v>20091</v>
          </cell>
          <cell r="B45">
            <v>5108.2954565284099</v>
          </cell>
          <cell r="C45">
            <v>53751.945206776705</v>
          </cell>
          <cell r="D45">
            <v>74741.400010825397</v>
          </cell>
          <cell r="E45">
            <v>8853.4839795790285</v>
          </cell>
          <cell r="F45">
            <v>17948.303648551202</v>
          </cell>
          <cell r="G45">
            <v>5362.7416280561893</v>
          </cell>
          <cell r="H45">
            <v>6910.9041596302295</v>
          </cell>
          <cell r="I45">
            <v>22863.124847126801</v>
          </cell>
          <cell r="J45">
            <v>10390.0960451793</v>
          </cell>
          <cell r="K45">
            <v>40862.985456947099</v>
          </cell>
          <cell r="L45">
            <v>5122.90503313923</v>
          </cell>
          <cell r="M45">
            <v>11778.0150118735</v>
          </cell>
          <cell r="N45">
            <v>116875.834393843</v>
          </cell>
          <cell r="O45">
            <v>4097.8421292458397</v>
          </cell>
          <cell r="P45">
            <v>71797.733708104512</v>
          </cell>
          <cell r="Q45">
            <v>22402.1538077187</v>
          </cell>
          <cell r="R45">
            <v>24179.4669049431</v>
          </cell>
          <cell r="S45">
            <v>25518.090025912799</v>
          </cell>
        </row>
        <row r="46">
          <cell r="A46">
            <v>20092</v>
          </cell>
          <cell r="B46">
            <v>4671.0978717301796</v>
          </cell>
          <cell r="C46">
            <v>50811.658959846805</v>
          </cell>
          <cell r="D46">
            <v>71456.589222266295</v>
          </cell>
          <cell r="E46">
            <v>8353.5755188497005</v>
          </cell>
          <cell r="F46">
            <v>16162.582616195899</v>
          </cell>
          <cell r="G46">
            <v>4884.2418357513106</v>
          </cell>
          <cell r="H46">
            <v>6138.1739208397803</v>
          </cell>
          <cell r="I46">
            <v>21765.929636033201</v>
          </cell>
          <cell r="J46">
            <v>9449.3544480665096</v>
          </cell>
          <cell r="K46">
            <v>41206.739304853501</v>
          </cell>
          <cell r="L46">
            <v>4958.0390766539203</v>
          </cell>
          <cell r="M46">
            <v>11237.091446345197</v>
          </cell>
          <cell r="N46">
            <v>114249.12309018601</v>
          </cell>
          <cell r="O46">
            <v>4335.74753003967</v>
          </cell>
          <cell r="P46">
            <v>66662.331783259506</v>
          </cell>
          <cell r="Q46">
            <v>20954.100264295103</v>
          </cell>
          <cell r="R46">
            <v>24780.851657032097</v>
          </cell>
          <cell r="S46">
            <v>25262.129399682595</v>
          </cell>
        </row>
        <row r="47">
          <cell r="A47">
            <v>20093</v>
          </cell>
          <cell r="B47">
            <v>5014.0763320445403</v>
          </cell>
          <cell r="C47">
            <v>59567.752350417395</v>
          </cell>
          <cell r="D47">
            <v>72502.991737834906</v>
          </cell>
          <cell r="E47">
            <v>8564.9209599588703</v>
          </cell>
          <cell r="F47">
            <v>18113.2600157651</v>
          </cell>
          <cell r="G47">
            <v>5290.6200557657903</v>
          </cell>
          <cell r="H47">
            <v>6751.5694568893205</v>
          </cell>
          <cell r="I47">
            <v>25508.3758624045</v>
          </cell>
          <cell r="J47">
            <v>9878.8806585693892</v>
          </cell>
          <cell r="K47">
            <v>45650.8405026541</v>
          </cell>
          <cell r="L47">
            <v>5734.8678808355708</v>
          </cell>
          <cell r="M47">
            <v>12763.224678258901</v>
          </cell>
          <cell r="N47">
            <v>124194.07034411901</v>
          </cell>
          <cell r="O47">
            <v>5108.6072097071601</v>
          </cell>
          <cell r="P47">
            <v>71452.0336439495</v>
          </cell>
          <cell r="Q47">
            <v>21986.4986006648</v>
          </cell>
          <cell r="R47">
            <v>30614.797013696098</v>
          </cell>
          <cell r="S47">
            <v>27862.721351112901</v>
          </cell>
        </row>
        <row r="48">
          <cell r="A48">
            <v>20094</v>
          </cell>
          <cell r="B48">
            <v>5414.3022319431002</v>
          </cell>
          <cell r="C48">
            <v>63827.782330424794</v>
          </cell>
          <cell r="D48">
            <v>79171.281021405099</v>
          </cell>
          <cell r="E48">
            <v>8737.00436965263</v>
          </cell>
          <cell r="F48">
            <v>20092.202506062094</v>
          </cell>
          <cell r="G48">
            <v>5798.33609913694</v>
          </cell>
          <cell r="H48">
            <v>6939.5486940867104</v>
          </cell>
          <cell r="I48">
            <v>27666.256532143398</v>
          </cell>
          <cell r="J48">
            <v>10396.931435599199</v>
          </cell>
          <cell r="K48">
            <v>51917.036834235805</v>
          </cell>
          <cell r="L48">
            <v>6299.7325618511495</v>
          </cell>
          <cell r="M48">
            <v>12900.316418713401</v>
          </cell>
          <cell r="N48">
            <v>135414.852189311</v>
          </cell>
          <cell r="O48">
            <v>5587.3191205351495</v>
          </cell>
          <cell r="P48">
            <v>75579.217556263</v>
          </cell>
          <cell r="Q48">
            <v>23715.850177604603</v>
          </cell>
          <cell r="R48">
            <v>34494.213458577797</v>
          </cell>
          <cell r="S48">
            <v>30207.2244368266</v>
          </cell>
        </row>
        <row r="49">
          <cell r="A49">
            <v>20101</v>
          </cell>
          <cell r="B49">
            <v>5777.8813963459697</v>
          </cell>
          <cell r="C49">
            <v>68312.182332945798</v>
          </cell>
          <cell r="D49">
            <v>84539.165510788895</v>
          </cell>
          <cell r="E49">
            <v>9555.8270908242885</v>
          </cell>
          <cell r="F49">
            <v>19097.2462899169</v>
          </cell>
          <cell r="G49">
            <v>6835.9296068628901</v>
          </cell>
          <cell r="H49">
            <v>6895.14230973752</v>
          </cell>
          <cell r="I49">
            <v>28560.0184136965</v>
          </cell>
          <cell r="J49">
            <v>10830.0446645133</v>
          </cell>
          <cell r="K49">
            <v>54772.129814308406</v>
          </cell>
          <cell r="L49">
            <v>7446.9585162393196</v>
          </cell>
          <cell r="M49">
            <v>13057.195994822901</v>
          </cell>
          <cell r="N49">
            <v>144419.273905543</v>
          </cell>
          <cell r="O49">
            <v>5734.4879703091801</v>
          </cell>
          <cell r="P49">
            <v>77356.308526516004</v>
          </cell>
          <cell r="Q49">
            <v>23916.810725997897</v>
          </cell>
          <cell r="R49">
            <v>38908.992621121804</v>
          </cell>
          <cell r="S49">
            <v>32282.369630640202</v>
          </cell>
        </row>
        <row r="50">
          <cell r="A50">
            <v>20102</v>
          </cell>
          <cell r="B50">
            <v>6054.9592437738202</v>
          </cell>
          <cell r="C50">
            <v>71092.779788369706</v>
          </cell>
          <cell r="D50">
            <v>90492.780699993295</v>
          </cell>
          <cell r="E50">
            <v>9509.3040175476799</v>
          </cell>
          <cell r="F50">
            <v>20778.7961980197</v>
          </cell>
          <cell r="G50">
            <v>7619.0341851909507</v>
          </cell>
          <cell r="H50">
            <v>7032.379977809439</v>
          </cell>
          <cell r="I50">
            <v>29649.434693926702</v>
          </cell>
          <cell r="J50">
            <v>12195.545825935498</v>
          </cell>
          <cell r="K50">
            <v>57887.179632409796</v>
          </cell>
          <cell r="L50">
            <v>8220.9071923480697</v>
          </cell>
          <cell r="M50">
            <v>12753.083719844997</v>
          </cell>
          <cell r="N50">
            <v>147144.29463461999</v>
          </cell>
          <cell r="O50">
            <v>6018.8332535655709</v>
          </cell>
          <cell r="P50">
            <v>78461.455429113092</v>
          </cell>
          <cell r="Q50">
            <v>26843.716350716597</v>
          </cell>
          <cell r="R50">
            <v>38889.955932288598</v>
          </cell>
          <cell r="S50">
            <v>32438.564381761003</v>
          </cell>
        </row>
        <row r="51">
          <cell r="A51">
            <v>20103</v>
          </cell>
          <cell r="B51">
            <v>5898.6774116796305</v>
          </cell>
          <cell r="C51">
            <v>70119.891463890192</v>
          </cell>
          <cell r="D51">
            <v>95259.438414277713</v>
          </cell>
          <cell r="E51">
            <v>9963.4775332179106</v>
          </cell>
          <cell r="F51">
            <v>21668.0868658818</v>
          </cell>
          <cell r="G51">
            <v>7425.0913363177406</v>
          </cell>
          <cell r="H51">
            <v>7151.8772127836</v>
          </cell>
          <cell r="I51">
            <v>31625.915438081698</v>
          </cell>
          <cell r="J51">
            <v>13031.604182042103</v>
          </cell>
          <cell r="K51">
            <v>58733.889078398097</v>
          </cell>
          <cell r="L51">
            <v>7345.8797052060499</v>
          </cell>
          <cell r="M51">
            <v>13080.737442886402</v>
          </cell>
          <cell r="N51">
            <v>150980.05878696797</v>
          </cell>
          <cell r="O51">
            <v>6170.7658785329004</v>
          </cell>
          <cell r="P51">
            <v>83310.254764862198</v>
          </cell>
          <cell r="Q51">
            <v>28310.599120506002</v>
          </cell>
          <cell r="R51">
            <v>36651.518238347606</v>
          </cell>
          <cell r="S51">
            <v>32824.467075029301</v>
          </cell>
        </row>
        <row r="52">
          <cell r="A52">
            <v>20104</v>
          </cell>
          <cell r="B52">
            <v>6468.26618777165</v>
          </cell>
          <cell r="C52">
            <v>72297.582922714399</v>
          </cell>
          <cell r="D52">
            <v>95834.268264509286</v>
          </cell>
          <cell r="E52">
            <v>9788.066867136431</v>
          </cell>
          <cell r="F52">
            <v>21961.305086471599</v>
          </cell>
          <cell r="G52">
            <v>7802.7973308336404</v>
          </cell>
          <cell r="H52">
            <v>7717.1918225235004</v>
          </cell>
          <cell r="I52">
            <v>33093.7418458424</v>
          </cell>
          <cell r="J52">
            <v>13705.2031317358</v>
          </cell>
          <cell r="K52">
            <v>61410.330226388396</v>
          </cell>
          <cell r="L52">
            <v>8471.0637076260991</v>
          </cell>
          <cell r="M52">
            <v>12662.366921077599</v>
          </cell>
          <cell r="N52">
            <v>154924.186880797</v>
          </cell>
          <cell r="O52">
            <v>6433.4939527443203</v>
          </cell>
          <cell r="P52">
            <v>85132.328815905115</v>
          </cell>
          <cell r="Q52">
            <v>29857.227937318905</v>
          </cell>
          <cell r="R52">
            <v>37715.869647415704</v>
          </cell>
          <cell r="S52">
            <v>35305.818554483703</v>
          </cell>
        </row>
        <row r="53">
          <cell r="A53">
            <v>20111</v>
          </cell>
          <cell r="B53">
            <v>6743.3792954320206</v>
          </cell>
          <cell r="C53">
            <v>77587.107865965387</v>
          </cell>
          <cell r="D53">
            <v>98728.453545389799</v>
          </cell>
          <cell r="E53">
            <v>9955.5896371257986</v>
          </cell>
          <cell r="F53">
            <v>24600.826786797901</v>
          </cell>
          <cell r="G53">
            <v>8268.7878896003313</v>
          </cell>
          <cell r="H53">
            <v>8152.6007086202899</v>
          </cell>
          <cell r="I53">
            <v>33538.589181739699</v>
          </cell>
          <cell r="J53">
            <v>13863.552227570699</v>
          </cell>
          <cell r="K53">
            <v>64517.402384700399</v>
          </cell>
          <cell r="L53">
            <v>10715.5561132927</v>
          </cell>
          <cell r="M53">
            <v>12865.099909246999</v>
          </cell>
          <cell r="N53">
            <v>175714.99141836201</v>
          </cell>
          <cell r="O53">
            <v>6876.2130455984197</v>
          </cell>
          <cell r="P53">
            <v>91607.603850320491</v>
          </cell>
          <cell r="Q53">
            <v>30319.320260264703</v>
          </cell>
          <cell r="R53">
            <v>47791.835370061206</v>
          </cell>
          <cell r="S53">
            <v>41526.5874735736</v>
          </cell>
        </row>
        <row r="54">
          <cell r="A54">
            <v>20112</v>
          </cell>
          <cell r="B54">
            <v>8046.7509369992185</v>
          </cell>
          <cell r="C54">
            <v>78742.164441602799</v>
          </cell>
          <cell r="D54">
            <v>98553.079607893407</v>
          </cell>
          <cell r="E54">
            <v>10260.028478899902</v>
          </cell>
          <cell r="F54">
            <v>24574.3417639658</v>
          </cell>
          <cell r="G54">
            <v>9552.8219728616295</v>
          </cell>
          <cell r="H54">
            <v>8841.5471249378388</v>
          </cell>
          <cell r="I54">
            <v>27997.6441956622</v>
          </cell>
          <cell r="J54">
            <v>14789.518411221397</v>
          </cell>
          <cell r="K54">
            <v>66857.19792584471</v>
          </cell>
          <cell r="L54">
            <v>10841.169725158501</v>
          </cell>
          <cell r="M54">
            <v>13479.310965140099</v>
          </cell>
          <cell r="N54">
            <v>186569.88490973599</v>
          </cell>
          <cell r="O54">
            <v>7461.5704732908198</v>
          </cell>
          <cell r="P54">
            <v>95269.998001640706</v>
          </cell>
          <cell r="Q54">
            <v>32187.551126613998</v>
          </cell>
          <cell r="R54">
            <v>49213.298517148811</v>
          </cell>
          <cell r="S54">
            <v>45107.889607135105</v>
          </cell>
        </row>
        <row r="55">
          <cell r="A55">
            <v>20113</v>
          </cell>
          <cell r="B55">
            <v>7635.1127184624793</v>
          </cell>
          <cell r="C55">
            <v>83074.342741116998</v>
          </cell>
          <cell r="D55">
            <v>100403.95011196099</v>
          </cell>
          <cell r="E55">
            <v>9802.8807217723897</v>
          </cell>
          <cell r="F55">
            <v>25116.388746888002</v>
          </cell>
          <cell r="G55">
            <v>9154.8886266081408</v>
          </cell>
          <cell r="H55">
            <v>8544.0396750977288</v>
          </cell>
          <cell r="I55">
            <v>34140.765103931299</v>
          </cell>
          <cell r="J55">
            <v>14315.130754780201</v>
          </cell>
          <cell r="K55">
            <v>67285.048490255096</v>
          </cell>
          <cell r="L55">
            <v>12942.973364790701</v>
          </cell>
          <cell r="M55">
            <v>12874.5079754692</v>
          </cell>
          <cell r="N55">
            <v>178660.77300404501</v>
          </cell>
          <cell r="O55">
            <v>7308.6241088058896</v>
          </cell>
          <cell r="P55">
            <v>92429.473279192694</v>
          </cell>
          <cell r="Q55">
            <v>30825.510642672001</v>
          </cell>
          <cell r="R55">
            <v>49291.984846116502</v>
          </cell>
          <cell r="S55">
            <v>43650.071127834002</v>
          </cell>
        </row>
        <row r="56">
          <cell r="A56">
            <v>20114</v>
          </cell>
          <cell r="B56">
            <v>9113.5749782253206</v>
          </cell>
          <cell r="C56">
            <v>81759.070324475208</v>
          </cell>
          <cell r="D56">
            <v>102946.515404099</v>
          </cell>
          <cell r="E56">
            <v>10750.055887379598</v>
          </cell>
          <cell r="F56">
            <v>25705.636144318203</v>
          </cell>
          <cell r="G56">
            <v>9361.3462135556292</v>
          </cell>
          <cell r="H56">
            <v>8831.0109401837108</v>
          </cell>
          <cell r="I56">
            <v>36129.055382886101</v>
          </cell>
          <cell r="J56">
            <v>14618.5257732509</v>
          </cell>
          <cell r="K56">
            <v>68703.90122817579</v>
          </cell>
          <cell r="L56">
            <v>13064.875947882299</v>
          </cell>
          <cell r="M56">
            <v>13642.044941784301</v>
          </cell>
          <cell r="N56">
            <v>176951.77300434798</v>
          </cell>
          <cell r="O56">
            <v>7367.7508917600899</v>
          </cell>
          <cell r="P56">
            <v>96038.910164675093</v>
          </cell>
          <cell r="Q56">
            <v>30767.405550194402</v>
          </cell>
          <cell r="R56">
            <v>48026.064742895403</v>
          </cell>
          <cell r="S56">
            <v>45267.221456980602</v>
          </cell>
        </row>
        <row r="57">
          <cell r="A57">
            <v>20121</v>
          </cell>
          <cell r="B57">
            <v>9378.3223998948197</v>
          </cell>
          <cell r="C57">
            <v>82650.037842004895</v>
          </cell>
          <cell r="D57">
            <v>105338.45453771499</v>
          </cell>
          <cell r="E57">
            <v>10813.988021396099</v>
          </cell>
          <cell r="F57">
            <v>27212.6073454283</v>
          </cell>
          <cell r="G57">
            <v>9908.7225611295889</v>
          </cell>
          <cell r="H57">
            <v>8834.8856290795411</v>
          </cell>
          <cell r="I57">
            <v>38475.555910023904</v>
          </cell>
          <cell r="J57">
            <v>14679.599918963499</v>
          </cell>
          <cell r="K57">
            <v>71633.456756355197</v>
          </cell>
          <cell r="L57">
            <v>15253.9739002265</v>
          </cell>
          <cell r="M57">
            <v>14555.8877745753</v>
          </cell>
          <cell r="N57">
            <v>174605.98098418702</v>
          </cell>
          <cell r="O57">
            <v>7962.79410294831</v>
          </cell>
          <cell r="P57">
            <v>97461.914663982694</v>
          </cell>
          <cell r="Q57">
            <v>31127.8469104178</v>
          </cell>
          <cell r="R57">
            <v>47435.632430784106</v>
          </cell>
          <cell r="S57">
            <v>46145.546676005994</v>
          </cell>
        </row>
        <row r="58">
          <cell r="A58">
            <v>20122</v>
          </cell>
          <cell r="B58">
            <v>8073.8203935947186</v>
          </cell>
          <cell r="C58">
            <v>82044.056395908599</v>
          </cell>
          <cell r="D58">
            <v>105377.70740138201</v>
          </cell>
          <cell r="E58">
            <v>10409.874910569501</v>
          </cell>
          <cell r="F58">
            <v>27001.662890195799</v>
          </cell>
          <cell r="G58">
            <v>9756.4298305299799</v>
          </cell>
          <cell r="H58">
            <v>9514.5843054814086</v>
          </cell>
          <cell r="I58">
            <v>37863.664350794599</v>
          </cell>
          <cell r="J58">
            <v>15140.907821377701</v>
          </cell>
          <cell r="K58">
            <v>71262.821099424895</v>
          </cell>
          <cell r="L58">
            <v>15267.8456493866</v>
          </cell>
          <cell r="M58">
            <v>14023.9492018456</v>
          </cell>
          <cell r="N58">
            <v>173120.91400471798</v>
          </cell>
          <cell r="O58">
            <v>7932.7149437195112</v>
          </cell>
          <cell r="P58">
            <v>96243.673381444212</v>
          </cell>
          <cell r="Q58">
            <v>31770.888530768803</v>
          </cell>
          <cell r="R58">
            <v>49425.241503711703</v>
          </cell>
          <cell r="S58">
            <v>42854.388215528103</v>
          </cell>
        </row>
        <row r="59">
          <cell r="A59">
            <v>20123</v>
          </cell>
          <cell r="B59">
            <v>7582.4250753065498</v>
          </cell>
          <cell r="C59">
            <v>81860.003470552401</v>
          </cell>
          <cell r="D59">
            <v>105947.319133389</v>
          </cell>
          <cell r="E59">
            <v>10771.167370999799</v>
          </cell>
          <cell r="F59">
            <v>28100.8147207599</v>
          </cell>
          <cell r="G59">
            <v>10951.517391203399</v>
          </cell>
          <cell r="H59">
            <v>9574.0896920188497</v>
          </cell>
          <cell r="I59">
            <v>37023.204755940496</v>
          </cell>
          <cell r="J59">
            <v>14847.892439765699</v>
          </cell>
          <cell r="K59">
            <v>70327.7145420054</v>
          </cell>
          <cell r="L59">
            <v>13169.8067369728</v>
          </cell>
          <cell r="M59">
            <v>14025.862310643603</v>
          </cell>
          <cell r="N59">
            <v>165574.12839037299</v>
          </cell>
          <cell r="O59">
            <v>7679.00106884045</v>
          </cell>
          <cell r="P59">
            <v>98010.277421454899</v>
          </cell>
          <cell r="Q59">
            <v>31065.571977245396</v>
          </cell>
          <cell r="R59">
            <v>41657.282986148901</v>
          </cell>
          <cell r="S59">
            <v>41752.1670888386</v>
          </cell>
        </row>
        <row r="60">
          <cell r="A60">
            <v>20124</v>
          </cell>
          <cell r="B60">
            <v>6785.8593852965205</v>
          </cell>
          <cell r="C60">
            <v>83340.072507320598</v>
          </cell>
          <cell r="D60">
            <v>110135.26928264201</v>
          </cell>
          <cell r="E60">
            <v>10399.674703589199</v>
          </cell>
          <cell r="F60">
            <v>28026.507191373505</v>
          </cell>
          <cell r="G60">
            <v>10056.454227865001</v>
          </cell>
          <cell r="H60">
            <v>9400.1613839705497</v>
          </cell>
          <cell r="I60">
            <v>35807.799851285701</v>
          </cell>
          <cell r="J60">
            <v>14919.0101876054</v>
          </cell>
          <cell r="K60">
            <v>69931.300155131103</v>
          </cell>
          <cell r="L60">
            <v>12064.449472340099</v>
          </cell>
          <cell r="M60">
            <v>13725.944028525999</v>
          </cell>
          <cell r="N60">
            <v>167236.37237454901</v>
          </cell>
          <cell r="O60">
            <v>7676.3360013881602</v>
          </cell>
          <cell r="P60">
            <v>95687.344252479088</v>
          </cell>
          <cell r="Q60">
            <v>31107.413592070599</v>
          </cell>
          <cell r="R60">
            <v>43845.428652862101</v>
          </cell>
          <cell r="S60">
            <v>42086.511666332</v>
          </cell>
        </row>
        <row r="61">
          <cell r="A61">
            <v>20131</v>
          </cell>
          <cell r="B61">
            <v>6468.4428700747603</v>
          </cell>
          <cell r="C61">
            <v>83599.546945213893</v>
          </cell>
          <cell r="D61">
            <v>109347.841963935</v>
          </cell>
          <cell r="E61">
            <v>10968.5425164103</v>
          </cell>
          <cell r="F61">
            <v>27788.712918235902</v>
          </cell>
          <cell r="G61">
            <v>10244.521288330201</v>
          </cell>
          <cell r="H61">
            <v>9471.2929322196505</v>
          </cell>
          <cell r="I61">
            <v>35696.7805508659</v>
          </cell>
          <cell r="J61">
            <v>16148.0232803534</v>
          </cell>
          <cell r="K61">
            <v>70855.093389593909</v>
          </cell>
          <cell r="L61">
            <v>11522.027031542801</v>
          </cell>
          <cell r="M61">
            <v>13480.9120535073</v>
          </cell>
          <cell r="N61">
            <v>167992.73437441699</v>
          </cell>
          <cell r="O61">
            <v>7615.6205148430599</v>
          </cell>
          <cell r="P61">
            <v>96736.551736102803</v>
          </cell>
          <cell r="Q61">
            <v>31876.9385966796</v>
          </cell>
          <cell r="R61">
            <v>40180.791807927999</v>
          </cell>
          <cell r="S61">
            <v>40967.861762586101</v>
          </cell>
        </row>
        <row r="62">
          <cell r="A62">
            <v>20132</v>
          </cell>
          <cell r="B62">
            <v>6807.2567736843794</v>
          </cell>
          <cell r="C62">
            <v>83410.000695961207</v>
          </cell>
          <cell r="D62">
            <v>106748.79664372701</v>
          </cell>
          <cell r="E62">
            <v>11465.1514404645</v>
          </cell>
          <cell r="F62">
            <v>28775.3350074515</v>
          </cell>
          <cell r="G62">
            <v>10930.525297627</v>
          </cell>
          <cell r="H62">
            <v>9547.7581912444184</v>
          </cell>
          <cell r="I62">
            <v>35839.241497753901</v>
          </cell>
          <cell r="J62">
            <v>15702.013487274799</v>
          </cell>
          <cell r="K62">
            <v>70966.891345566197</v>
          </cell>
          <cell r="L62">
            <v>12611.690823532801</v>
          </cell>
          <cell r="M62">
            <v>13548.994243459001</v>
          </cell>
          <cell r="N62">
            <v>162457.81183677501</v>
          </cell>
          <cell r="O62">
            <v>7646.9397234452699</v>
          </cell>
          <cell r="P62">
            <v>96642.477178607995</v>
          </cell>
          <cell r="Q62">
            <v>31672.573598811799</v>
          </cell>
          <cell r="R62">
            <v>38461.179619235998</v>
          </cell>
          <cell r="S62">
            <v>39953.186466684798</v>
          </cell>
        </row>
        <row r="63">
          <cell r="A63">
            <v>20133</v>
          </cell>
          <cell r="B63">
            <v>7325.0924180445109</v>
          </cell>
          <cell r="C63">
            <v>85397.185484460206</v>
          </cell>
          <cell r="D63">
            <v>110440.07259623401</v>
          </cell>
          <cell r="E63">
            <v>11953.3411268829</v>
          </cell>
          <cell r="F63">
            <v>29511.2091492814</v>
          </cell>
          <cell r="G63">
            <v>10410.977675766198</v>
          </cell>
          <cell r="H63">
            <v>9822.1503640043393</v>
          </cell>
          <cell r="I63">
            <v>35565.149605421699</v>
          </cell>
          <cell r="J63">
            <v>15639.293572738998</v>
          </cell>
          <cell r="K63">
            <v>72271.477944990605</v>
          </cell>
          <cell r="L63">
            <v>13570.252077912301</v>
          </cell>
          <cell r="M63">
            <v>13409.218316541403</v>
          </cell>
          <cell r="N63">
            <v>159397.602978404</v>
          </cell>
          <cell r="O63">
            <v>7610.7098907780901</v>
          </cell>
          <cell r="P63">
            <v>98381.500685557097</v>
          </cell>
          <cell r="Q63">
            <v>31287.7763158528</v>
          </cell>
          <cell r="R63">
            <v>38048.631702893901</v>
          </cell>
          <cell r="S63">
            <v>39975.218674332398</v>
          </cell>
        </row>
        <row r="64">
          <cell r="A64">
            <v>20134</v>
          </cell>
          <cell r="B64">
            <v>6619.9862784074694</v>
          </cell>
          <cell r="C64">
            <v>85977.4188571017</v>
          </cell>
          <cell r="D64">
            <v>115079.317694253</v>
          </cell>
          <cell r="E64">
            <v>12226.367367107099</v>
          </cell>
          <cell r="F64">
            <v>29247.549930252895</v>
          </cell>
          <cell r="G64">
            <v>10427.797690880599</v>
          </cell>
          <cell r="H64">
            <v>10250.8136629864</v>
          </cell>
          <cell r="I64">
            <v>34165.335490367099</v>
          </cell>
          <cell r="J64">
            <v>15485.583524092801</v>
          </cell>
          <cell r="K64">
            <v>72603.043722792892</v>
          </cell>
          <cell r="L64">
            <v>14187.4168679469</v>
          </cell>
          <cell r="M64">
            <v>13409.529033098099</v>
          </cell>
          <cell r="N64">
            <v>157663.513967985</v>
          </cell>
          <cell r="O64">
            <v>7597.2603111343897</v>
          </cell>
          <cell r="P64">
            <v>100809.42519103301</v>
          </cell>
          <cell r="Q64">
            <v>30257.708704630601</v>
          </cell>
          <cell r="R64">
            <v>37229.470601138899</v>
          </cell>
          <cell r="S64">
            <v>38521.138563541397</v>
          </cell>
        </row>
        <row r="65">
          <cell r="A65">
            <v>20141</v>
          </cell>
          <cell r="B65">
            <v>6857.72664176945</v>
          </cell>
          <cell r="C65">
            <v>83018.835010337702</v>
          </cell>
          <cell r="D65">
            <v>111999.61179226199</v>
          </cell>
          <cell r="E65">
            <v>12091.614070493299</v>
          </cell>
          <cell r="F65">
            <v>30609.9598392355</v>
          </cell>
          <cell r="G65">
            <v>11191.486820942901</v>
          </cell>
          <cell r="H65">
            <v>10103.4737467963</v>
          </cell>
          <cell r="I65">
            <v>34771.366132682604</v>
          </cell>
          <cell r="J65">
            <v>16535.8661641902</v>
          </cell>
          <cell r="K65">
            <v>72759.2076172378</v>
          </cell>
          <cell r="L65">
            <v>15753.708958490699</v>
          </cell>
          <cell r="M65">
            <v>13822.672991191201</v>
          </cell>
          <cell r="N65">
            <v>164021.12494523998</v>
          </cell>
          <cell r="O65">
            <v>7479.1665640195997</v>
          </cell>
          <cell r="P65">
            <v>102250.866034083</v>
          </cell>
          <cell r="Q65">
            <v>32260.275336848899</v>
          </cell>
          <cell r="R65">
            <v>39657.353162170803</v>
          </cell>
          <cell r="S65">
            <v>39100.944657562897</v>
          </cell>
        </row>
        <row r="66">
          <cell r="A66">
            <v>20142</v>
          </cell>
          <cell r="B66">
            <v>7117.34629688517</v>
          </cell>
          <cell r="C66">
            <v>89243.286902598411</v>
          </cell>
          <cell r="D66">
            <v>114826.27165372099</v>
          </cell>
          <cell r="E66">
            <v>12351.9213865736</v>
          </cell>
          <cell r="F66">
            <v>31918.881333256599</v>
          </cell>
          <cell r="G66">
            <v>10991.801807870899</v>
          </cell>
          <cell r="H66">
            <v>10563.755061866599</v>
          </cell>
          <cell r="I66">
            <v>34483.375468976701</v>
          </cell>
          <cell r="J66">
            <v>17332.267599811403</v>
          </cell>
          <cell r="K66">
            <v>75040.211080194698</v>
          </cell>
          <cell r="L66">
            <v>12935.018656912001</v>
          </cell>
          <cell r="M66">
            <v>14161.6070031499</v>
          </cell>
          <cell r="N66">
            <v>164447.824213682</v>
          </cell>
          <cell r="O66">
            <v>7733.01331472331</v>
          </cell>
          <cell r="P66">
            <v>109349.038196446</v>
          </cell>
          <cell r="Q66">
            <v>33796.065496362302</v>
          </cell>
          <cell r="R66">
            <v>33867.129786670499</v>
          </cell>
          <cell r="S66">
            <v>37808.224254555396</v>
          </cell>
        </row>
        <row r="67">
          <cell r="A67">
            <v>20143</v>
          </cell>
          <cell r="B67" t="e">
            <v>#DIV/0!</v>
          </cell>
          <cell r="C67" t="e">
            <v>#DIV/0!</v>
          </cell>
          <cell r="D67" t="e">
            <v>#DIV/0!</v>
          </cell>
          <cell r="E67" t="e">
            <v>#DIV/0!</v>
          </cell>
          <cell r="F67" t="e">
            <v>#DIV/0!</v>
          </cell>
          <cell r="G67" t="e">
            <v>#DIV/0!</v>
          </cell>
          <cell r="H67" t="e">
            <v>#DIV/0!</v>
          </cell>
          <cell r="I67" t="e">
            <v>#DIV/0!</v>
          </cell>
          <cell r="J67" t="e">
            <v>#DIV/0!</v>
          </cell>
          <cell r="K67" t="e">
            <v>#DIV/0!</v>
          </cell>
          <cell r="L67" t="e">
            <v>#DIV/0!</v>
          </cell>
          <cell r="M67" t="e">
            <v>#DIV/0!</v>
          </cell>
          <cell r="N67" t="e">
            <v>#DIV/0!</v>
          </cell>
          <cell r="O67" t="e">
            <v>#DIV/0!</v>
          </cell>
          <cell r="P67" t="e">
            <v>#DIV/0!</v>
          </cell>
          <cell r="Q67" t="e">
            <v>#DIV/0!</v>
          </cell>
          <cell r="R67" t="e">
            <v>#DIV/0!</v>
          </cell>
          <cell r="S67" t="e">
            <v>#DIV/0!</v>
          </cell>
        </row>
        <row r="68">
          <cell r="A68">
            <v>20144</v>
          </cell>
          <cell r="B68" t="e">
            <v>#DIV/0!</v>
          </cell>
          <cell r="C68" t="e">
            <v>#DIV/0!</v>
          </cell>
          <cell r="D68" t="e">
            <v>#DIV/0!</v>
          </cell>
          <cell r="E68" t="e">
            <v>#DIV/0!</v>
          </cell>
          <cell r="F68" t="e">
            <v>#DIV/0!</v>
          </cell>
          <cell r="G68" t="e">
            <v>#DIV/0!</v>
          </cell>
          <cell r="H68" t="e">
            <v>#DIV/0!</v>
          </cell>
          <cell r="I68" t="e">
            <v>#DIV/0!</v>
          </cell>
          <cell r="J68" t="e">
            <v>#DIV/0!</v>
          </cell>
          <cell r="K68" t="e">
            <v>#DIV/0!</v>
          </cell>
          <cell r="L68" t="e">
            <v>#DIV/0!</v>
          </cell>
          <cell r="M68" t="e">
            <v>#DIV/0!</v>
          </cell>
          <cell r="N68" t="e">
            <v>#DIV/0!</v>
          </cell>
          <cell r="O68" t="e">
            <v>#DIV/0!</v>
          </cell>
          <cell r="P68" t="e">
            <v>#DIV/0!</v>
          </cell>
          <cell r="Q68" t="e">
            <v>#DIV/0!</v>
          </cell>
          <cell r="R68" t="e">
            <v>#DIV/0!</v>
          </cell>
          <cell r="S68" t="e">
            <v>#DIV/0!</v>
          </cell>
        </row>
        <row r="69">
          <cell r="A69">
            <v>20151</v>
          </cell>
          <cell r="B69" t="e">
            <v>#DIV/0!</v>
          </cell>
          <cell r="C69" t="e">
            <v>#DIV/0!</v>
          </cell>
          <cell r="D69" t="e">
            <v>#DIV/0!</v>
          </cell>
          <cell r="E69" t="e">
            <v>#DIV/0!</v>
          </cell>
          <cell r="F69" t="e">
            <v>#DIV/0!</v>
          </cell>
          <cell r="G69" t="e">
            <v>#DIV/0!</v>
          </cell>
          <cell r="H69" t="e">
            <v>#DIV/0!</v>
          </cell>
          <cell r="I69" t="e">
            <v>#DIV/0!</v>
          </cell>
          <cell r="J69" t="e">
            <v>#DIV/0!</v>
          </cell>
          <cell r="K69" t="e">
            <v>#DIV/0!</v>
          </cell>
          <cell r="L69" t="e">
            <v>#DIV/0!</v>
          </cell>
          <cell r="M69" t="e">
            <v>#DIV/0!</v>
          </cell>
          <cell r="N69" t="e">
            <v>#DIV/0!</v>
          </cell>
          <cell r="O69" t="e">
            <v>#DIV/0!</v>
          </cell>
          <cell r="P69" t="e">
            <v>#DIV/0!</v>
          </cell>
          <cell r="Q69" t="e">
            <v>#DIV/0!</v>
          </cell>
          <cell r="R69" t="e">
            <v>#DIV/0!</v>
          </cell>
          <cell r="S69" t="e">
            <v>#DIV/0!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e">
            <v>#DIV/0!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e">
            <v>#DIV/0!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e">
            <v>#DIV/0!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20600.792061803651</v>
          </cell>
          <cell r="C76">
            <v>252406.73312563531</v>
          </cell>
          <cell r="D76">
            <v>326536.71120389597</v>
          </cell>
          <cell r="E76">
            <v>34387.035083757699</v>
          </cell>
          <cell r="F76">
            <v>86075.257074968802</v>
          </cell>
          <cell r="G76">
            <v>31586.024261723396</v>
          </cell>
          <cell r="H76">
            <v>28841.20148746841</v>
          </cell>
          <cell r="I76">
            <v>107101.17165404151</v>
          </cell>
          <cell r="J76">
            <v>47489.330340367196</v>
          </cell>
          <cell r="K76">
            <v>214093.4626801507</v>
          </cell>
          <cell r="L76">
            <v>37703.9699329879</v>
          </cell>
          <cell r="M76">
            <v>40439.124613507702</v>
          </cell>
          <cell r="N76">
            <v>489848.14918959606</v>
          </cell>
          <cell r="O76">
            <v>22873.270129066419</v>
          </cell>
          <cell r="P76">
            <v>291760.52960026788</v>
          </cell>
          <cell r="Q76">
            <v>94837.288511344203</v>
          </cell>
          <cell r="R76">
            <v>116690.60313005789</v>
          </cell>
          <cell r="S76">
            <v>120896.2669036033</v>
          </cell>
        </row>
        <row r="77">
          <cell r="A77" t="str">
            <v>20143 YTD</v>
          </cell>
          <cell r="B77">
            <v>21564.85994781266</v>
          </cell>
          <cell r="C77">
            <v>264485.18618357822</v>
          </cell>
          <cell r="D77">
            <v>344552.316739248</v>
          </cell>
          <cell r="E77">
            <v>36044.461708779454</v>
          </cell>
          <cell r="F77">
            <v>94210.334641196299</v>
          </cell>
          <cell r="G77">
            <v>33400.995858128794</v>
          </cell>
          <cell r="H77">
            <v>31421.124143546149</v>
          </cell>
          <cell r="I77">
            <v>103004.52378341315</v>
          </cell>
          <cell r="J77">
            <v>50925.482440246051</v>
          </cell>
          <cell r="K77">
            <v>224401.32109747772</v>
          </cell>
          <cell r="L77">
            <v>38700.65035807043</v>
          </cell>
          <cell r="M77">
            <v>41405.202194333251</v>
          </cell>
          <cell r="N77">
            <v>490587.27091600152</v>
          </cell>
          <cell r="O77">
            <v>22151.00280505294</v>
          </cell>
          <cell r="P77">
            <v>317607.67548881657</v>
          </cell>
          <cell r="Q77">
            <v>99306.439753717103</v>
          </cell>
          <cell r="R77">
            <v>105290.74593139079</v>
          </cell>
          <cell r="S77">
            <v>114704.85099169261</v>
          </cell>
        </row>
        <row r="78">
          <cell r="A78" t="str">
            <v>$ Chg</v>
          </cell>
          <cell r="B78">
            <v>964.06788600900836</v>
          </cell>
          <cell r="C78">
            <v>12078.453057942912</v>
          </cell>
          <cell r="D78">
            <v>18015.605535352021</v>
          </cell>
          <cell r="E78">
            <v>1657.4266250217552</v>
          </cell>
          <cell r="F78">
            <v>8135.0775662274973</v>
          </cell>
          <cell r="G78">
            <v>1814.9715964053976</v>
          </cell>
          <cell r="H78">
            <v>2579.9226560777388</v>
          </cell>
          <cell r="I78">
            <v>-4096.6478706283524</v>
          </cell>
          <cell r="J78">
            <v>3436.1520998788546</v>
          </cell>
          <cell r="K78">
            <v>10307.858417327021</v>
          </cell>
          <cell r="L78">
            <v>996.68042508252984</v>
          </cell>
          <cell r="M78">
            <v>966.07758082554938</v>
          </cell>
          <cell r="N78">
            <v>739.12172640545759</v>
          </cell>
          <cell r="O78">
            <v>-722.26732401347908</v>
          </cell>
          <cell r="P78">
            <v>25847.145888548694</v>
          </cell>
          <cell r="Q78">
            <v>4469.1512423729</v>
          </cell>
          <cell r="R78">
            <v>-11399.857198667101</v>
          </cell>
          <cell r="S78">
            <v>-6191.4159119106916</v>
          </cell>
        </row>
        <row r="79">
          <cell r="A79" t="str">
            <v>% Chg</v>
          </cell>
          <cell r="B79">
            <v>4.6797612592600568E-2</v>
          </cell>
          <cell r="C79">
            <v>4.7853133347004924E-2</v>
          </cell>
          <cell r="D79">
            <v>5.5171761450438325E-2</v>
          </cell>
          <cell r="E79">
            <v>4.8199172187561486E-2</v>
          </cell>
          <cell r="F79">
            <v>9.4511220095945855E-2</v>
          </cell>
          <cell r="G79">
            <v>5.7461223399515274E-2</v>
          </cell>
          <cell r="H79">
            <v>8.9452676137598608E-2</v>
          </cell>
          <cell r="I79">
            <v>-3.8250261947286208E-2</v>
          </cell>
          <cell r="J79">
            <v>7.2356297198784336E-2</v>
          </cell>
          <cell r="K79">
            <v>4.8146535108018022E-2</v>
          </cell>
          <cell r="L79">
            <v>2.6434362929260553E-2</v>
          </cell>
          <cell r="M79">
            <v>2.3889675903193384E-2</v>
          </cell>
          <cell r="N79">
            <v>1.5088792876491609E-3</v>
          </cell>
          <cell r="O79">
            <v>-3.1576915759660061E-2</v>
          </cell>
          <cell r="P79">
            <v>8.8590276155452119E-2</v>
          </cell>
          <cell r="Q79">
            <v>4.7124409739301133E-2</v>
          </cell>
          <cell r="R79">
            <v>-9.769301805700116E-2</v>
          </cell>
          <cell r="S79">
            <v>-5.1212631047139114E-2</v>
          </cell>
        </row>
        <row r="80">
          <cell r="N80">
            <v>1717108.9627099042</v>
          </cell>
        </row>
        <row r="81">
          <cell r="N81">
            <v>1774703.7300118315</v>
          </cell>
        </row>
        <row r="82">
          <cell r="N82">
            <v>57594.767301927321</v>
          </cell>
        </row>
        <row r="83">
          <cell r="N83">
            <v>3.3541707924599325E-2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28"/>
      <sheetData sheetId="29"/>
      <sheetData sheetId="30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366.25799999999998</v>
          </cell>
          <cell r="C5">
            <v>3134.8910000000001</v>
          </cell>
          <cell r="D5">
            <v>601.23299999999995</v>
          </cell>
          <cell r="E5">
            <v>1553.8610000000001</v>
          </cell>
          <cell r="F5">
            <v>3179.0349999999999</v>
          </cell>
          <cell r="G5">
            <v>366.83199999999999</v>
          </cell>
          <cell r="H5">
            <v>1168.502</v>
          </cell>
          <cell r="I5">
            <v>3416.0410000000002</v>
          </cell>
          <cell r="J5">
            <v>1197.181</v>
          </cell>
          <cell r="K5">
            <v>2610.482</v>
          </cell>
          <cell r="L5">
            <v>463.37099999999998</v>
          </cell>
          <cell r="M5">
            <v>6056.3329999999996</v>
          </cell>
          <cell r="N5">
            <v>19470.156999999999</v>
          </cell>
          <cell r="O5" t="str">
            <v>n.a.</v>
          </cell>
          <cell r="P5">
            <v>15968.058999999999</v>
          </cell>
          <cell r="Q5">
            <v>3157.3620000000001</v>
          </cell>
          <cell r="R5">
            <v>1058.223</v>
          </cell>
          <cell r="S5">
            <v>6494.4059999999999</v>
          </cell>
        </row>
        <row r="6">
          <cell r="A6">
            <v>19992</v>
          </cell>
          <cell r="B6">
            <v>335.62799999999999</v>
          </cell>
          <cell r="C6">
            <v>4386.2179999999998</v>
          </cell>
          <cell r="D6">
            <v>653</v>
          </cell>
          <cell r="E6">
            <v>2284.52</v>
          </cell>
          <cell r="F6">
            <v>3525.0279999999998</v>
          </cell>
          <cell r="G6">
            <v>333.86</v>
          </cell>
          <cell r="H6">
            <v>1656.0070000000001</v>
          </cell>
          <cell r="I6">
            <v>3694.1080000000002</v>
          </cell>
          <cell r="J6">
            <v>1279.173</v>
          </cell>
          <cell r="K6">
            <v>2396.1289999999999</v>
          </cell>
          <cell r="L6">
            <v>450.81799999999998</v>
          </cell>
          <cell r="M6">
            <v>6703.4750000000004</v>
          </cell>
          <cell r="N6">
            <v>21493.717000000001</v>
          </cell>
          <cell r="O6" t="str">
            <v>n.a.</v>
          </cell>
          <cell r="P6">
            <v>19534.137999999999</v>
          </cell>
          <cell r="Q6">
            <v>3432.0369999999998</v>
          </cell>
          <cell r="R6">
            <v>1097.723</v>
          </cell>
          <cell r="S6">
            <v>6061.4629999999997</v>
          </cell>
        </row>
        <row r="7">
          <cell r="A7">
            <v>19993</v>
          </cell>
          <cell r="B7">
            <v>344.589</v>
          </cell>
          <cell r="C7">
            <v>5291.8440000000001</v>
          </cell>
          <cell r="D7">
            <v>784.66800000000001</v>
          </cell>
          <cell r="E7">
            <v>2259.16</v>
          </cell>
          <cell r="F7">
            <v>3719.6089999999999</v>
          </cell>
          <cell r="G7">
            <v>326.81</v>
          </cell>
          <cell r="H7">
            <v>1771.192</v>
          </cell>
          <cell r="I7">
            <v>3939.8119999999999</v>
          </cell>
          <cell r="J7">
            <v>1349.4549999999999</v>
          </cell>
          <cell r="K7">
            <v>2287.8789999999999</v>
          </cell>
          <cell r="L7">
            <v>409.09899999999999</v>
          </cell>
          <cell r="M7">
            <v>6980.348</v>
          </cell>
          <cell r="N7">
            <v>22788.273000000001</v>
          </cell>
          <cell r="O7" t="str">
            <v>n.a.</v>
          </cell>
          <cell r="P7">
            <v>20513.198</v>
          </cell>
          <cell r="Q7">
            <v>3664.2860000000001</v>
          </cell>
          <cell r="R7">
            <v>1067.837</v>
          </cell>
          <cell r="S7">
            <v>6134.6149999999998</v>
          </cell>
        </row>
        <row r="8">
          <cell r="A8">
            <v>19994</v>
          </cell>
          <cell r="B8">
            <v>335.05700000000002</v>
          </cell>
          <cell r="C8">
            <v>3784.9029999999998</v>
          </cell>
          <cell r="D8">
            <v>679.73599999999999</v>
          </cell>
          <cell r="E8">
            <v>1877.05</v>
          </cell>
          <cell r="F8">
            <v>3286.3560000000002</v>
          </cell>
          <cell r="G8">
            <v>411.029</v>
          </cell>
          <cell r="H8">
            <v>1249.0260000000001</v>
          </cell>
          <cell r="I8">
            <v>4233.9340000000002</v>
          </cell>
          <cell r="J8">
            <v>1344.7650000000001</v>
          </cell>
          <cell r="K8">
            <v>2393.8960000000002</v>
          </cell>
          <cell r="L8">
            <v>400.43200000000002</v>
          </cell>
          <cell r="M8">
            <v>6497.2160000000003</v>
          </cell>
          <cell r="N8">
            <v>21370.535</v>
          </cell>
          <cell r="O8" t="str">
            <v>n.a.</v>
          </cell>
          <cell r="P8">
            <v>17751.234</v>
          </cell>
          <cell r="Q8">
            <v>3704.2049999999999</v>
          </cell>
          <cell r="R8">
            <v>1071.085</v>
          </cell>
          <cell r="S8">
            <v>6167.5510000000004</v>
          </cell>
        </row>
        <row r="9">
          <cell r="A9">
            <v>20001</v>
          </cell>
          <cell r="B9">
            <v>366.98200000000003</v>
          </cell>
          <cell r="C9">
            <v>3841.5279999999998</v>
          </cell>
          <cell r="D9">
            <v>695.08900000000006</v>
          </cell>
          <cell r="E9">
            <v>1973.2670000000001</v>
          </cell>
          <cell r="F9">
            <v>3548.384</v>
          </cell>
          <cell r="G9">
            <v>486.166</v>
          </cell>
          <cell r="H9">
            <v>1238.425</v>
          </cell>
          <cell r="I9">
            <v>4010.6080000000002</v>
          </cell>
          <cell r="J9">
            <v>1361.4870000000001</v>
          </cell>
          <cell r="K9">
            <v>2934.6309999999999</v>
          </cell>
          <cell r="L9">
            <v>332.55500000000001</v>
          </cell>
          <cell r="M9">
            <v>6213.1580000000004</v>
          </cell>
          <cell r="N9">
            <v>21168.357</v>
          </cell>
          <cell r="O9" t="str">
            <v>n.a.</v>
          </cell>
          <cell r="P9">
            <v>17532.006000000001</v>
          </cell>
          <cell r="Q9">
            <v>3737.31</v>
          </cell>
          <cell r="R9">
            <v>936.22799999999995</v>
          </cell>
          <cell r="S9">
            <v>6334.88</v>
          </cell>
        </row>
        <row r="10">
          <cell r="A10">
            <v>20002</v>
          </cell>
          <cell r="B10">
            <v>384.96100000000001</v>
          </cell>
          <cell r="C10">
            <v>4592.8379999999997</v>
          </cell>
          <cell r="D10">
            <v>776.40200000000004</v>
          </cell>
          <cell r="E10">
            <v>3145.3380000000002</v>
          </cell>
          <cell r="F10">
            <v>4071.973</v>
          </cell>
          <cell r="G10">
            <v>454.95600000000002</v>
          </cell>
          <cell r="H10">
            <v>2006.4749999999999</v>
          </cell>
          <cell r="I10">
            <v>4110.3149999999996</v>
          </cell>
          <cell r="J10">
            <v>1369.232</v>
          </cell>
          <cell r="K10">
            <v>2718.7330000000002</v>
          </cell>
          <cell r="L10">
            <v>331.24599999999998</v>
          </cell>
          <cell r="M10">
            <v>7208</v>
          </cell>
          <cell r="N10">
            <v>24541.976999999999</v>
          </cell>
          <cell r="O10" t="str">
            <v>n.a.</v>
          </cell>
          <cell r="P10">
            <v>22748.240000000002</v>
          </cell>
          <cell r="Q10">
            <v>3649.5070000000001</v>
          </cell>
          <cell r="R10">
            <v>958.51400000000001</v>
          </cell>
          <cell r="S10">
            <v>7054.2020000000002</v>
          </cell>
        </row>
        <row r="11">
          <cell r="A11">
            <v>20003</v>
          </cell>
          <cell r="B11">
            <v>413.06599999999997</v>
          </cell>
          <cell r="C11">
            <v>5731.4960000000001</v>
          </cell>
          <cell r="D11">
            <v>939.97799999999995</v>
          </cell>
          <cell r="E11">
            <v>3219.663</v>
          </cell>
          <cell r="F11">
            <v>4212.2160000000003</v>
          </cell>
          <cell r="G11">
            <v>468.81200000000001</v>
          </cell>
          <cell r="H11">
            <v>2092.7060000000001</v>
          </cell>
          <cell r="I11">
            <v>4204.4279999999999</v>
          </cell>
          <cell r="J11">
            <v>1544.633</v>
          </cell>
          <cell r="K11">
            <v>2753.5920000000001</v>
          </cell>
          <cell r="L11">
            <v>396.74799999999999</v>
          </cell>
          <cell r="M11">
            <v>7398.7439999999997</v>
          </cell>
          <cell r="N11">
            <v>26422.946</v>
          </cell>
          <cell r="O11" t="str">
            <v>n.a.</v>
          </cell>
          <cell r="P11">
            <v>23945.956999999999</v>
          </cell>
          <cell r="Q11">
            <v>4114.5720000000001</v>
          </cell>
          <cell r="R11">
            <v>982.83799999999997</v>
          </cell>
          <cell r="S11">
            <v>6960.64</v>
          </cell>
        </row>
        <row r="12">
          <cell r="A12">
            <v>20004</v>
          </cell>
          <cell r="B12">
            <v>365.05200000000002</v>
          </cell>
          <cell r="C12">
            <v>4073.0639999999999</v>
          </cell>
          <cell r="D12">
            <v>790.375</v>
          </cell>
          <cell r="E12">
            <v>2503.5459999999998</v>
          </cell>
          <cell r="F12">
            <v>3989.6909999999998</v>
          </cell>
          <cell r="G12">
            <v>498.61099999999999</v>
          </cell>
          <cell r="H12">
            <v>1486.4359999999999</v>
          </cell>
          <cell r="I12">
            <v>4000.8739999999998</v>
          </cell>
          <cell r="J12">
            <v>1423.5509999999999</v>
          </cell>
          <cell r="K12">
            <v>2793.4960000000001</v>
          </cell>
          <cell r="L12">
            <v>337.65300000000002</v>
          </cell>
          <cell r="M12">
            <v>6418.08</v>
          </cell>
          <cell r="N12">
            <v>23752.628000000001</v>
          </cell>
          <cell r="O12" t="str">
            <v>n.a.</v>
          </cell>
          <cell r="P12">
            <v>19989.025000000001</v>
          </cell>
          <cell r="Q12">
            <v>3902.4540000000002</v>
          </cell>
          <cell r="R12">
            <v>900.57799999999997</v>
          </cell>
          <cell r="S12">
            <v>7201.4660000000003</v>
          </cell>
        </row>
        <row r="13">
          <cell r="A13">
            <v>20011</v>
          </cell>
          <cell r="B13">
            <v>378.67500000000001</v>
          </cell>
          <cell r="C13">
            <v>3689.5479999999998</v>
          </cell>
          <cell r="D13">
            <v>882.95699999999999</v>
          </cell>
          <cell r="E13">
            <v>1967.8109999999999</v>
          </cell>
          <cell r="F13">
            <v>3559.1869999999999</v>
          </cell>
          <cell r="G13">
            <v>525.31700000000001</v>
          </cell>
          <cell r="H13">
            <v>1381.039</v>
          </cell>
          <cell r="I13">
            <v>4167.884</v>
          </cell>
          <cell r="J13">
            <v>1387.6089999999999</v>
          </cell>
          <cell r="K13">
            <v>2996.058</v>
          </cell>
          <cell r="L13">
            <v>336.95800000000003</v>
          </cell>
          <cell r="M13">
            <v>6153.58</v>
          </cell>
          <cell r="N13">
            <v>23284.298999999999</v>
          </cell>
          <cell r="O13" t="str">
            <v>n.a.</v>
          </cell>
          <cell r="P13">
            <v>18184.862000000001</v>
          </cell>
          <cell r="Q13">
            <v>3898.027</v>
          </cell>
          <cell r="R13">
            <v>928.88199999999995</v>
          </cell>
          <cell r="S13">
            <v>7597.1369999999997</v>
          </cell>
        </row>
        <row r="14">
          <cell r="A14">
            <v>20012</v>
          </cell>
          <cell r="B14">
            <v>397.52499999999998</v>
          </cell>
          <cell r="C14">
            <v>4767.2380000000003</v>
          </cell>
          <cell r="D14">
            <v>923.85199999999998</v>
          </cell>
          <cell r="E14">
            <v>2839.078</v>
          </cell>
          <cell r="F14">
            <v>4302.5349999999999</v>
          </cell>
          <cell r="G14">
            <v>439.185</v>
          </cell>
          <cell r="H14">
            <v>2162.761</v>
          </cell>
          <cell r="I14">
            <v>3753.18</v>
          </cell>
          <cell r="J14">
            <v>1363.47</v>
          </cell>
          <cell r="K14">
            <v>2835.386</v>
          </cell>
          <cell r="L14">
            <v>353.37799999999999</v>
          </cell>
          <cell r="M14">
            <v>6974.299</v>
          </cell>
          <cell r="N14">
            <v>25548.429</v>
          </cell>
          <cell r="O14" t="str">
            <v>n.a.</v>
          </cell>
          <cell r="P14">
            <v>23106.303</v>
          </cell>
          <cell r="Q14">
            <v>3801.4169999999999</v>
          </cell>
          <cell r="R14">
            <v>955.07</v>
          </cell>
          <cell r="S14">
            <v>7715.0940000000001</v>
          </cell>
        </row>
        <row r="15">
          <cell r="A15">
            <v>20013</v>
          </cell>
          <cell r="B15">
            <v>410.702</v>
          </cell>
          <cell r="C15">
            <v>5462.2389999999996</v>
          </cell>
          <cell r="D15">
            <v>905.16300000000001</v>
          </cell>
          <cell r="E15">
            <v>2760.71</v>
          </cell>
          <cell r="F15">
            <v>4280.0010000000002</v>
          </cell>
          <cell r="G15">
            <v>424.19600000000003</v>
          </cell>
          <cell r="H15">
            <v>1954.422</v>
          </cell>
          <cell r="I15">
            <v>3782.9459999999999</v>
          </cell>
          <cell r="J15">
            <v>1280.8420000000001</v>
          </cell>
          <cell r="K15">
            <v>2528.413</v>
          </cell>
          <cell r="L15">
            <v>365.81400000000002</v>
          </cell>
          <cell r="M15">
            <v>7291.1319999999996</v>
          </cell>
          <cell r="N15">
            <v>25371.287</v>
          </cell>
          <cell r="O15" t="str">
            <v>n.a.</v>
          </cell>
          <cell r="P15">
            <v>23053.974999999999</v>
          </cell>
          <cell r="Q15">
            <v>3583.886</v>
          </cell>
          <cell r="R15">
            <v>971.06299999999999</v>
          </cell>
          <cell r="S15">
            <v>7605.741</v>
          </cell>
        </row>
        <row r="16">
          <cell r="A16">
            <v>20014</v>
          </cell>
          <cell r="B16">
            <v>380.613</v>
          </cell>
          <cell r="C16">
            <v>3850.9560000000001</v>
          </cell>
          <cell r="D16">
            <v>867.05200000000002</v>
          </cell>
          <cell r="E16">
            <v>2174.9169999999999</v>
          </cell>
          <cell r="F16">
            <v>4071.3449999999998</v>
          </cell>
          <cell r="G16">
            <v>447.00400000000002</v>
          </cell>
          <cell r="H16">
            <v>1152.0619999999999</v>
          </cell>
          <cell r="I16">
            <v>3728.732</v>
          </cell>
          <cell r="J16">
            <v>1222.1579999999999</v>
          </cell>
          <cell r="K16">
            <v>2506.6489999999999</v>
          </cell>
          <cell r="L16">
            <v>420.279</v>
          </cell>
          <cell r="M16">
            <v>6085.57</v>
          </cell>
          <cell r="N16">
            <v>22368.476999999999</v>
          </cell>
          <cell r="O16" t="str">
            <v>n.a.</v>
          </cell>
          <cell r="P16">
            <v>18830.659</v>
          </cell>
          <cell r="Q16">
            <v>3406.5419999999999</v>
          </cell>
          <cell r="R16">
            <v>1134.7619999999999</v>
          </cell>
          <cell r="S16">
            <v>7144.3069999999998</v>
          </cell>
        </row>
        <row r="17">
          <cell r="A17">
            <v>20021</v>
          </cell>
          <cell r="B17">
            <v>483.36599999999999</v>
          </cell>
          <cell r="C17">
            <v>3593.7330000000002</v>
          </cell>
          <cell r="D17">
            <v>954.20299999999997</v>
          </cell>
          <cell r="E17">
            <v>2159.105</v>
          </cell>
          <cell r="F17">
            <v>4728.3010000000004</v>
          </cell>
          <cell r="G17">
            <v>434.10399999999998</v>
          </cell>
          <cell r="H17">
            <v>1231.607</v>
          </cell>
          <cell r="I17">
            <v>3918.0990000000002</v>
          </cell>
          <cell r="J17">
            <v>1298.9280000000001</v>
          </cell>
          <cell r="K17">
            <v>3215.7660000000001</v>
          </cell>
          <cell r="L17">
            <v>395.40499999999997</v>
          </cell>
          <cell r="M17">
            <v>5888.0439999999999</v>
          </cell>
          <cell r="N17">
            <v>23364.23</v>
          </cell>
          <cell r="O17" t="str">
            <v>n.a.</v>
          </cell>
          <cell r="P17">
            <v>18946.673999999999</v>
          </cell>
          <cell r="Q17">
            <v>3447.2559999999999</v>
          </cell>
          <cell r="R17">
            <v>1435.47</v>
          </cell>
          <cell r="S17">
            <v>7806.5800010000003</v>
          </cell>
        </row>
        <row r="18">
          <cell r="A18">
            <v>20022</v>
          </cell>
          <cell r="B18">
            <v>470.52199999999999</v>
          </cell>
          <cell r="C18">
            <v>4648.0259999999998</v>
          </cell>
          <cell r="D18">
            <v>1188.713</v>
          </cell>
          <cell r="E18">
            <v>3047.8180000000002</v>
          </cell>
          <cell r="F18">
            <v>4743.3890000000001</v>
          </cell>
          <cell r="G18">
            <v>431.48599999999999</v>
          </cell>
          <cell r="H18">
            <v>1917.9480000000001</v>
          </cell>
          <cell r="I18">
            <v>3829.8690000000001</v>
          </cell>
          <cell r="J18">
            <v>1383.1410000000001</v>
          </cell>
          <cell r="K18">
            <v>3003.17</v>
          </cell>
          <cell r="L18">
            <v>430.37900000000002</v>
          </cell>
          <cell r="M18">
            <v>6820.759</v>
          </cell>
          <cell r="N18">
            <v>25058.655999999999</v>
          </cell>
          <cell r="O18" t="str">
            <v>n.a.</v>
          </cell>
          <cell r="P18">
            <v>22757.923999999999</v>
          </cell>
          <cell r="Q18">
            <v>3706.1030000000001</v>
          </cell>
          <cell r="R18">
            <v>1494.585</v>
          </cell>
          <cell r="S18">
            <v>7671.2920000000004</v>
          </cell>
        </row>
        <row r="19">
          <cell r="A19">
            <v>20023</v>
          </cell>
          <cell r="B19">
            <v>477.04300000000001</v>
          </cell>
          <cell r="C19">
            <v>5927.1109999999999</v>
          </cell>
          <cell r="D19">
            <v>1207.296</v>
          </cell>
          <cell r="E19">
            <v>2695.7469999999998</v>
          </cell>
          <cell r="F19">
            <v>5071.8239999999996</v>
          </cell>
          <cell r="G19">
            <v>447.065</v>
          </cell>
          <cell r="H19">
            <v>1683.422</v>
          </cell>
          <cell r="I19">
            <v>4188.5929999999998</v>
          </cell>
          <cell r="J19">
            <v>1435.3889999999999</v>
          </cell>
          <cell r="K19">
            <v>2946.2179999999998</v>
          </cell>
          <cell r="L19">
            <v>439.44799999999998</v>
          </cell>
          <cell r="M19">
            <v>6884.59</v>
          </cell>
          <cell r="N19">
            <v>25469.484</v>
          </cell>
          <cell r="O19" t="str">
            <v>n.a.</v>
          </cell>
          <cell r="P19">
            <v>22983.457999999999</v>
          </cell>
          <cell r="Q19">
            <v>3881.0360000000001</v>
          </cell>
          <cell r="R19">
            <v>1574.049</v>
          </cell>
          <cell r="S19">
            <v>7344.433</v>
          </cell>
        </row>
        <row r="20">
          <cell r="A20">
            <v>20024</v>
          </cell>
          <cell r="B20">
            <v>461.20600000000002</v>
          </cell>
          <cell r="C20">
            <v>4184.7759999999998</v>
          </cell>
          <cell r="D20">
            <v>1159.1610000000001</v>
          </cell>
          <cell r="E20">
            <v>2411.0279999999998</v>
          </cell>
          <cell r="F20">
            <v>4964.6509999999998</v>
          </cell>
          <cell r="G20">
            <v>538</v>
          </cell>
          <cell r="H20">
            <v>1325.7329999999999</v>
          </cell>
          <cell r="I20">
            <v>4142.0159999999996</v>
          </cell>
          <cell r="J20">
            <v>1429.2449999999999</v>
          </cell>
          <cell r="K20">
            <v>3096.05</v>
          </cell>
          <cell r="L20">
            <v>439.54399999999998</v>
          </cell>
          <cell r="M20">
            <v>6630.8829999999998</v>
          </cell>
          <cell r="N20">
            <v>26084.778999999999</v>
          </cell>
          <cell r="O20" t="str">
            <v>n.a.</v>
          </cell>
          <cell r="P20">
            <v>21315.223999999998</v>
          </cell>
          <cell r="Q20">
            <v>3959.067</v>
          </cell>
          <cell r="R20">
            <v>1641.9090000000001</v>
          </cell>
          <cell r="S20">
            <v>8082.4560000000001</v>
          </cell>
        </row>
        <row r="21">
          <cell r="A21">
            <v>20031</v>
          </cell>
          <cell r="B21">
            <v>396.28899999999999</v>
          </cell>
          <cell r="C21">
            <v>4602.3919999999998</v>
          </cell>
          <cell r="D21">
            <v>993.46400000000006</v>
          </cell>
          <cell r="E21">
            <v>2109.7959999999998</v>
          </cell>
          <cell r="F21">
            <v>4544.6440000000002</v>
          </cell>
          <cell r="G21">
            <v>464.83</v>
          </cell>
          <cell r="H21">
            <v>1239.354</v>
          </cell>
          <cell r="I21">
            <v>3923.7489999999998</v>
          </cell>
          <cell r="J21">
            <v>1411.9190000000001</v>
          </cell>
          <cell r="K21">
            <v>3292.337</v>
          </cell>
          <cell r="L21">
            <v>426.255</v>
          </cell>
          <cell r="M21">
            <v>6366.9939999999997</v>
          </cell>
          <cell r="N21">
            <v>24950.886999999999</v>
          </cell>
          <cell r="O21" t="str">
            <v>n.a.</v>
          </cell>
          <cell r="P21">
            <v>19865.735000000001</v>
          </cell>
          <cell r="Q21">
            <v>3680.1030000000001</v>
          </cell>
          <cell r="R21">
            <v>1764.4570000000001</v>
          </cell>
          <cell r="S21">
            <v>8021.5690000000004</v>
          </cell>
        </row>
        <row r="22">
          <cell r="A22">
            <v>20032</v>
          </cell>
          <cell r="B22">
            <v>372.96699999999998</v>
          </cell>
          <cell r="C22">
            <v>4723.8860000000004</v>
          </cell>
          <cell r="D22">
            <v>796.19899999999996</v>
          </cell>
          <cell r="E22">
            <v>2767.3</v>
          </cell>
          <cell r="F22">
            <v>5175.0349999999999</v>
          </cell>
          <cell r="G22">
            <v>455.57499999999999</v>
          </cell>
          <cell r="H22">
            <v>1725.4110000000001</v>
          </cell>
          <cell r="I22">
            <v>3793.1610000000001</v>
          </cell>
          <cell r="J22">
            <v>1366.37</v>
          </cell>
          <cell r="K22">
            <v>3032.6709999999998</v>
          </cell>
          <cell r="L22">
            <v>409.392</v>
          </cell>
          <cell r="M22">
            <v>7662.4390000000003</v>
          </cell>
          <cell r="N22">
            <v>26888.236000000001</v>
          </cell>
          <cell r="O22" t="str">
            <v>n.a.</v>
          </cell>
          <cell r="P22">
            <v>23960.705999999998</v>
          </cell>
          <cell r="Q22">
            <v>3364.8629999999998</v>
          </cell>
          <cell r="R22">
            <v>1840.345</v>
          </cell>
          <cell r="S22">
            <v>8143.3959999999997</v>
          </cell>
        </row>
        <row r="23">
          <cell r="A23">
            <v>20033</v>
          </cell>
          <cell r="B23">
            <v>407.15499999999997</v>
          </cell>
          <cell r="C23">
            <v>5982.2160000000003</v>
          </cell>
          <cell r="D23">
            <v>1180.04</v>
          </cell>
          <cell r="E23">
            <v>2986.4929999999999</v>
          </cell>
          <cell r="F23">
            <v>5422.826</v>
          </cell>
          <cell r="G23">
            <v>521.16800000000001</v>
          </cell>
          <cell r="H23">
            <v>1991.92</v>
          </cell>
          <cell r="I23">
            <v>4237.9589999999998</v>
          </cell>
          <cell r="J23">
            <v>1692.06</v>
          </cell>
          <cell r="K23">
            <v>3032.9520000000002</v>
          </cell>
          <cell r="L23">
            <v>367.15899999999999</v>
          </cell>
          <cell r="M23">
            <v>8089.6859999999997</v>
          </cell>
          <cell r="N23">
            <v>29827.138999999999</v>
          </cell>
          <cell r="O23" t="str">
            <v>n.a.</v>
          </cell>
          <cell r="P23">
            <v>25729.623</v>
          </cell>
          <cell r="Q23">
            <v>4202.1040000000003</v>
          </cell>
          <cell r="R23">
            <v>2103.2280000000001</v>
          </cell>
          <cell r="S23">
            <v>8637.4179999999997</v>
          </cell>
        </row>
        <row r="24">
          <cell r="A24">
            <v>20034</v>
          </cell>
          <cell r="B24">
            <v>407.04500000000002</v>
          </cell>
          <cell r="C24">
            <v>4662.8519999999999</v>
          </cell>
          <cell r="D24">
            <v>1285.989</v>
          </cell>
          <cell r="E24">
            <v>2451.2179999999998</v>
          </cell>
          <cell r="F24">
            <v>5510.1589999999997</v>
          </cell>
          <cell r="G24">
            <v>585.02599999999995</v>
          </cell>
          <cell r="H24">
            <v>1707.569</v>
          </cell>
          <cell r="I24">
            <v>4521.63</v>
          </cell>
          <cell r="J24">
            <v>1613.761</v>
          </cell>
          <cell r="K24">
            <v>3168.3040000000001</v>
          </cell>
          <cell r="L24">
            <v>332.15699999999998</v>
          </cell>
          <cell r="M24">
            <v>7536.3379999999997</v>
          </cell>
          <cell r="N24">
            <v>28806.342000000001</v>
          </cell>
          <cell r="O24" t="str">
            <v>n.a.</v>
          </cell>
          <cell r="P24">
            <v>23483.241999999998</v>
          </cell>
          <cell r="Q24">
            <v>4348.1329999999998</v>
          </cell>
          <cell r="R24">
            <v>2374.7530000000002</v>
          </cell>
          <cell r="S24">
            <v>8612.2980000000007</v>
          </cell>
        </row>
        <row r="25">
          <cell r="A25">
            <v>20041</v>
          </cell>
          <cell r="B25">
            <v>392.04399999999998</v>
          </cell>
          <cell r="C25">
            <v>4263.107</v>
          </cell>
          <cell r="D25">
            <v>1311.403</v>
          </cell>
          <cell r="E25">
            <v>2332.2809999999999</v>
          </cell>
          <cell r="F25">
            <v>5060.6189999999997</v>
          </cell>
          <cell r="G25">
            <v>629.45399999999995</v>
          </cell>
          <cell r="H25">
            <v>1538.162</v>
          </cell>
          <cell r="I25">
            <v>4683.3490000000002</v>
          </cell>
          <cell r="J25">
            <v>1616.75</v>
          </cell>
          <cell r="K25">
            <v>3610.605</v>
          </cell>
          <cell r="L25">
            <v>290.94</v>
          </cell>
          <cell r="M25">
            <v>7348.6629999999996</v>
          </cell>
          <cell r="N25">
            <v>30894.995999999999</v>
          </cell>
          <cell r="O25" t="str">
            <v>n.a.</v>
          </cell>
          <cell r="P25">
            <v>22741.424999999999</v>
          </cell>
          <cell r="Q25">
            <v>4444.9570000000003</v>
          </cell>
          <cell r="R25">
            <v>2564.4830000000002</v>
          </cell>
          <cell r="S25">
            <v>9910.8850000000002</v>
          </cell>
        </row>
        <row r="26">
          <cell r="A26">
            <v>20042</v>
          </cell>
          <cell r="B26">
            <v>579.25099999999998</v>
          </cell>
          <cell r="C26">
            <v>5407.2120000000004</v>
          </cell>
          <cell r="D26">
            <v>1563.6859999999999</v>
          </cell>
          <cell r="E26">
            <v>3205.203</v>
          </cell>
          <cell r="F26">
            <v>5822.54</v>
          </cell>
          <cell r="G26">
            <v>623.04899999999998</v>
          </cell>
          <cell r="H26">
            <v>2692.3330000000001</v>
          </cell>
          <cell r="I26">
            <v>4689.4889999999996</v>
          </cell>
          <cell r="J26">
            <v>1694.471</v>
          </cell>
          <cell r="K26">
            <v>3410.27</v>
          </cell>
          <cell r="L26">
            <v>317.13299999999998</v>
          </cell>
          <cell r="M26">
            <v>8381.6910000000007</v>
          </cell>
          <cell r="N26">
            <v>34031.175000000003</v>
          </cell>
          <cell r="O26" t="str">
            <v>n.a.</v>
          </cell>
          <cell r="P26">
            <v>28405.955999999998</v>
          </cell>
          <cell r="Q26">
            <v>4649.2939999999999</v>
          </cell>
          <cell r="R26">
            <v>2648.4090000000001</v>
          </cell>
          <cell r="S26">
            <v>10786.477999999999</v>
          </cell>
        </row>
        <row r="27">
          <cell r="A27">
            <v>20043</v>
          </cell>
          <cell r="B27">
            <v>389.27199999999999</v>
          </cell>
          <cell r="C27">
            <v>6536.326</v>
          </cell>
          <cell r="D27">
            <v>1678.65</v>
          </cell>
          <cell r="E27">
            <v>3215.2040000000002</v>
          </cell>
          <cell r="F27">
            <v>6065.6760000000004</v>
          </cell>
          <cell r="G27">
            <v>681.28800000000001</v>
          </cell>
          <cell r="H27">
            <v>2577.8809999999999</v>
          </cell>
          <cell r="I27">
            <v>4619.7839999999997</v>
          </cell>
          <cell r="J27">
            <v>1642.8040000000001</v>
          </cell>
          <cell r="K27">
            <v>3326.2919999999999</v>
          </cell>
          <cell r="L27">
            <v>285.24099999999999</v>
          </cell>
          <cell r="M27">
            <v>8391.8469999999998</v>
          </cell>
          <cell r="N27">
            <v>35593.675999999999</v>
          </cell>
          <cell r="O27" t="str">
            <v>n.a.</v>
          </cell>
          <cell r="P27">
            <v>29176.800999999999</v>
          </cell>
          <cell r="Q27">
            <v>4878.7520000000004</v>
          </cell>
          <cell r="R27">
            <v>2638.692</v>
          </cell>
          <cell r="S27">
            <v>10176.036</v>
          </cell>
        </row>
        <row r="28">
          <cell r="A28">
            <v>20044</v>
          </cell>
          <cell r="B28">
            <v>427.61399999999998</v>
          </cell>
          <cell r="C28">
            <v>5006.7330000000002</v>
          </cell>
          <cell r="D28">
            <v>1663.287</v>
          </cell>
          <cell r="E28">
            <v>2937.1469999999999</v>
          </cell>
          <cell r="F28">
            <v>5818.8940000000002</v>
          </cell>
          <cell r="G28">
            <v>752.75099999999998</v>
          </cell>
          <cell r="H28">
            <v>1839.1320000000001</v>
          </cell>
          <cell r="I28">
            <v>4834.1899999999996</v>
          </cell>
          <cell r="J28">
            <v>1670.452</v>
          </cell>
          <cell r="K28">
            <v>3554.9209999999998</v>
          </cell>
          <cell r="L28">
            <v>313.714</v>
          </cell>
          <cell r="M28">
            <v>8411.3109999999997</v>
          </cell>
          <cell r="N28">
            <v>34459.313000000002</v>
          </cell>
          <cell r="O28" t="str">
            <v>n.a.</v>
          </cell>
          <cell r="P28">
            <v>26785.972000000002</v>
          </cell>
          <cell r="Q28">
            <v>4891.9269999999997</v>
          </cell>
          <cell r="R28">
            <v>2662.2869999999998</v>
          </cell>
          <cell r="S28">
            <v>10765.415999999999</v>
          </cell>
        </row>
        <row r="29">
          <cell r="A29">
            <v>20051</v>
          </cell>
          <cell r="B29">
            <v>438.11399999999998</v>
          </cell>
          <cell r="C29">
            <v>4760.875</v>
          </cell>
          <cell r="D29">
            <v>1546.002</v>
          </cell>
          <cell r="E29">
            <v>2521.212</v>
          </cell>
          <cell r="F29">
            <v>5235.9830000000002</v>
          </cell>
          <cell r="G29">
            <v>1014.453</v>
          </cell>
          <cell r="H29">
            <v>1788.5730000000001</v>
          </cell>
          <cell r="I29">
            <v>5021.3270000000002</v>
          </cell>
          <cell r="J29">
            <v>1783.2940000000001</v>
          </cell>
          <cell r="K29">
            <v>3914.9740000000002</v>
          </cell>
          <cell r="L29">
            <v>309.71600000000001</v>
          </cell>
          <cell r="M29">
            <v>7911.3649999999998</v>
          </cell>
          <cell r="N29">
            <v>33692.199999999997</v>
          </cell>
          <cell r="O29" t="str">
            <v>n.a.</v>
          </cell>
          <cell r="P29">
            <v>24733.420999999998</v>
          </cell>
          <cell r="Q29">
            <v>5186.1710000000003</v>
          </cell>
          <cell r="R29">
            <v>2878.2049999999999</v>
          </cell>
          <cell r="S29">
            <v>10436.105</v>
          </cell>
        </row>
        <row r="30">
          <cell r="A30">
            <v>20052</v>
          </cell>
          <cell r="B30">
            <v>427.988</v>
          </cell>
          <cell r="C30">
            <v>5668.9009999999998</v>
          </cell>
          <cell r="D30">
            <v>1747.19</v>
          </cell>
          <cell r="E30">
            <v>3598.5819999999999</v>
          </cell>
          <cell r="F30">
            <v>5759.9290000000001</v>
          </cell>
          <cell r="G30">
            <v>1127.106</v>
          </cell>
          <cell r="H30">
            <v>2766.6550000000002</v>
          </cell>
          <cell r="I30">
            <v>5020.5119999999997</v>
          </cell>
          <cell r="J30">
            <v>1745.21</v>
          </cell>
          <cell r="K30">
            <v>3641.0320000000002</v>
          </cell>
          <cell r="L30">
            <v>317.43799999999999</v>
          </cell>
          <cell r="M30">
            <v>8860.2939999999999</v>
          </cell>
          <cell r="N30">
            <v>36814.567000000003</v>
          </cell>
          <cell r="O30" t="str">
            <v>n.a.</v>
          </cell>
          <cell r="P30">
            <v>30307.875</v>
          </cell>
          <cell r="Q30">
            <v>5341.598</v>
          </cell>
          <cell r="R30">
            <v>3088.93</v>
          </cell>
          <cell r="S30">
            <v>9883.741</v>
          </cell>
        </row>
        <row r="31">
          <cell r="A31">
            <v>20053</v>
          </cell>
          <cell r="B31">
            <v>443.93200000000002</v>
          </cell>
          <cell r="C31">
            <v>6857.7449999999999</v>
          </cell>
          <cell r="D31">
            <v>1793.2470000000001</v>
          </cell>
          <cell r="E31">
            <v>3683.0639999999999</v>
          </cell>
          <cell r="F31">
            <v>6617.9470000000001</v>
          </cell>
          <cell r="G31">
            <v>1215.7249999999999</v>
          </cell>
          <cell r="H31">
            <v>2878.7220000000002</v>
          </cell>
          <cell r="I31">
            <v>5298.4369999999999</v>
          </cell>
          <cell r="J31">
            <v>1680.692</v>
          </cell>
          <cell r="K31">
            <v>3512.2620000000002</v>
          </cell>
          <cell r="L31">
            <v>284.803</v>
          </cell>
          <cell r="M31">
            <v>8579.4969999999994</v>
          </cell>
          <cell r="N31">
            <v>37618.069000000003</v>
          </cell>
          <cell r="O31" t="str">
            <v>n.a.</v>
          </cell>
          <cell r="P31">
            <v>31567.902999999998</v>
          </cell>
          <cell r="Q31">
            <v>5324.2669999999998</v>
          </cell>
          <cell r="R31">
            <v>3073.2310000000002</v>
          </cell>
          <cell r="S31">
            <v>9873.42</v>
          </cell>
        </row>
        <row r="32">
          <cell r="A32">
            <v>20054</v>
          </cell>
          <cell r="B32">
            <v>506.47899999999998</v>
          </cell>
          <cell r="C32">
            <v>5294.1090000000004</v>
          </cell>
          <cell r="D32">
            <v>1770.5820000000001</v>
          </cell>
          <cell r="E32">
            <v>3154.57</v>
          </cell>
          <cell r="F32">
            <v>6204.326</v>
          </cell>
          <cell r="G32">
            <v>1394.7439999999999</v>
          </cell>
          <cell r="H32">
            <v>1991.8879999999999</v>
          </cell>
          <cell r="I32">
            <v>5236.6710000000003</v>
          </cell>
          <cell r="J32">
            <v>1701.8979999999999</v>
          </cell>
          <cell r="K32">
            <v>3352.7829999999999</v>
          </cell>
          <cell r="L32">
            <v>345.666</v>
          </cell>
          <cell r="M32">
            <v>8330.375</v>
          </cell>
          <cell r="N32">
            <v>37265.847999999998</v>
          </cell>
          <cell r="O32" t="str">
            <v>n.a.</v>
          </cell>
          <cell r="P32">
            <v>28132.687000000002</v>
          </cell>
          <cell r="Q32">
            <v>5727.5110000000004</v>
          </cell>
          <cell r="R32">
            <v>3078.3820000000001</v>
          </cell>
          <cell r="S32">
            <v>10072.781999999999</v>
          </cell>
        </row>
        <row r="33">
          <cell r="A33">
            <v>20061</v>
          </cell>
          <cell r="B33">
            <v>692.17773490000002</v>
          </cell>
          <cell r="C33">
            <v>5151.3556529999996</v>
          </cell>
          <cell r="D33">
            <v>2248.2424409999999</v>
          </cell>
          <cell r="E33">
            <v>3105.5751070000001</v>
          </cell>
          <cell r="F33">
            <v>6118.9242729999996</v>
          </cell>
          <cell r="G33">
            <v>1693.8342749999999</v>
          </cell>
          <cell r="H33">
            <v>1877.1192960000001</v>
          </cell>
          <cell r="I33">
            <v>5678.9110549999996</v>
          </cell>
          <cell r="J33">
            <v>1962.0449550000001</v>
          </cell>
          <cell r="K33">
            <v>3804.3531280000002</v>
          </cell>
          <cell r="L33">
            <v>334.60097999999999</v>
          </cell>
          <cell r="M33">
            <v>8370.9391020000003</v>
          </cell>
          <cell r="N33">
            <v>37471.23504</v>
          </cell>
          <cell r="O33" t="str">
            <v>n.a.</v>
          </cell>
          <cell r="P33">
            <v>28070.248950000001</v>
          </cell>
          <cell r="Q33">
            <v>6114.872687</v>
          </cell>
          <cell r="R33">
            <v>3000.3856470000001</v>
          </cell>
          <cell r="S33">
            <v>11154.12218</v>
          </cell>
        </row>
        <row r="34">
          <cell r="A34">
            <v>20062</v>
          </cell>
          <cell r="B34">
            <v>686.53317649999997</v>
          </cell>
          <cell r="C34">
            <v>6007.0252829999999</v>
          </cell>
          <cell r="D34">
            <v>2697.060023</v>
          </cell>
          <cell r="E34">
            <v>3969.829659</v>
          </cell>
          <cell r="F34">
            <v>6822.04738</v>
          </cell>
          <cell r="G34">
            <v>1651.5765369999999</v>
          </cell>
          <cell r="H34">
            <v>2906.7395879999999</v>
          </cell>
          <cell r="I34">
            <v>5820.7239820000004</v>
          </cell>
          <cell r="J34">
            <v>2094.0967620000001</v>
          </cell>
          <cell r="K34">
            <v>3797.7001909999999</v>
          </cell>
          <cell r="L34">
            <v>375.96501999999998</v>
          </cell>
          <cell r="M34">
            <v>10130.31712</v>
          </cell>
          <cell r="N34">
            <v>40259.19599</v>
          </cell>
          <cell r="O34" t="str">
            <v>n.a.</v>
          </cell>
          <cell r="P34">
            <v>34513.715900000003</v>
          </cell>
          <cell r="Q34">
            <v>6250.8944510000001</v>
          </cell>
          <cell r="R34">
            <v>3177.4045169999999</v>
          </cell>
          <cell r="S34">
            <v>11552.0941</v>
          </cell>
        </row>
        <row r="35">
          <cell r="A35">
            <v>20063</v>
          </cell>
          <cell r="B35">
            <v>681.83870439999998</v>
          </cell>
          <cell r="C35">
            <v>7112.5049200000003</v>
          </cell>
          <cell r="D35">
            <v>2724.6150229999998</v>
          </cell>
          <cell r="E35">
            <v>3842.9044260000001</v>
          </cell>
          <cell r="F35">
            <v>7160.5594389999997</v>
          </cell>
          <cell r="G35">
            <v>1676.4982230000001</v>
          </cell>
          <cell r="H35">
            <v>3135.7337470000002</v>
          </cell>
          <cell r="I35">
            <v>6016.4321460000001</v>
          </cell>
          <cell r="J35">
            <v>2136.5008710000002</v>
          </cell>
          <cell r="K35">
            <v>3460.4915460000002</v>
          </cell>
          <cell r="L35">
            <v>367.96202</v>
          </cell>
          <cell r="M35">
            <v>10162.47796</v>
          </cell>
          <cell r="N35">
            <v>40002.750630000002</v>
          </cell>
          <cell r="O35" t="str">
            <v>n.a.</v>
          </cell>
          <cell r="P35">
            <v>35405.040090000002</v>
          </cell>
          <cell r="Q35">
            <v>6124.3275279999998</v>
          </cell>
          <cell r="R35">
            <v>3018.6600309999999</v>
          </cell>
          <cell r="S35">
            <v>11106.94787</v>
          </cell>
        </row>
        <row r="36">
          <cell r="A36">
            <v>20064</v>
          </cell>
          <cell r="B36">
            <v>951.49240029999999</v>
          </cell>
          <cell r="C36">
            <v>5649.661693</v>
          </cell>
          <cell r="D36">
            <v>2470.0664149999998</v>
          </cell>
          <cell r="E36">
            <v>4338.336018</v>
          </cell>
          <cell r="F36">
            <v>6809.3001560000002</v>
          </cell>
          <cell r="G36">
            <v>2032.090954</v>
          </cell>
          <cell r="H36">
            <v>2147.8663350000002</v>
          </cell>
          <cell r="I36">
            <v>6379.9590159999998</v>
          </cell>
          <cell r="J36">
            <v>2063.9984989999998</v>
          </cell>
          <cell r="K36">
            <v>3807.6668060000002</v>
          </cell>
          <cell r="L36">
            <v>394.79201999999998</v>
          </cell>
          <cell r="M36">
            <v>9950.2704460000004</v>
          </cell>
          <cell r="N36">
            <v>39959.63551</v>
          </cell>
          <cell r="O36" t="str">
            <v>n.a.</v>
          </cell>
          <cell r="P36">
            <v>32912.85209</v>
          </cell>
          <cell r="Q36">
            <v>6216.3378739999998</v>
          </cell>
          <cell r="R36">
            <v>3040.8877670000002</v>
          </cell>
          <cell r="S36">
            <v>12725.14219</v>
          </cell>
        </row>
        <row r="37">
          <cell r="A37">
            <v>20071</v>
          </cell>
          <cell r="B37">
            <v>736.69053429999997</v>
          </cell>
          <cell r="C37">
            <v>5215.9514349999999</v>
          </cell>
          <cell r="D37">
            <v>2502.8263959999999</v>
          </cell>
          <cell r="E37">
            <v>3616.3137969999998</v>
          </cell>
          <cell r="F37">
            <v>6932.1691499999997</v>
          </cell>
          <cell r="G37">
            <v>2219.1478080000002</v>
          </cell>
          <cell r="H37">
            <v>1737.3202309999999</v>
          </cell>
          <cell r="I37">
            <v>5882.6213550000002</v>
          </cell>
          <cell r="J37">
            <v>2072.7406390000001</v>
          </cell>
          <cell r="K37">
            <v>4045.8352450000002</v>
          </cell>
          <cell r="L37">
            <v>461.94296000000003</v>
          </cell>
          <cell r="M37">
            <v>9290.9200650000002</v>
          </cell>
          <cell r="N37">
            <v>40496.753640000003</v>
          </cell>
          <cell r="O37" t="str">
            <v>n.a.</v>
          </cell>
          <cell r="P37">
            <v>32155.225869999998</v>
          </cell>
          <cell r="Q37">
            <v>6140.7201249999998</v>
          </cell>
          <cell r="R37">
            <v>3133.7567089999998</v>
          </cell>
          <cell r="S37">
            <v>12350.704110000001</v>
          </cell>
        </row>
        <row r="38">
          <cell r="A38">
            <v>20072</v>
          </cell>
          <cell r="B38">
            <v>854.98998010000003</v>
          </cell>
          <cell r="C38">
            <v>6377.0817370000004</v>
          </cell>
          <cell r="D38">
            <v>3036.5662499999999</v>
          </cell>
          <cell r="E38">
            <v>4381.2535630000002</v>
          </cell>
          <cell r="F38">
            <v>7535.7290759999996</v>
          </cell>
          <cell r="G38">
            <v>2314.2524450000001</v>
          </cell>
          <cell r="H38">
            <v>3117.2569549999998</v>
          </cell>
          <cell r="I38">
            <v>6207.1836839999996</v>
          </cell>
          <cell r="J38">
            <v>2240.81765</v>
          </cell>
          <cell r="K38">
            <v>3773.2356930000001</v>
          </cell>
          <cell r="L38">
            <v>570.59298000000001</v>
          </cell>
          <cell r="M38">
            <v>11149.93233</v>
          </cell>
          <cell r="N38">
            <v>43351.877370000002</v>
          </cell>
          <cell r="O38" t="str">
            <v>n.a.</v>
          </cell>
          <cell r="P38">
            <v>38328.508020000001</v>
          </cell>
          <cell r="Q38">
            <v>6592.5170850000004</v>
          </cell>
          <cell r="R38">
            <v>3325.7765760000002</v>
          </cell>
          <cell r="S38">
            <v>12142.172979999999</v>
          </cell>
        </row>
        <row r="39">
          <cell r="A39">
            <v>20073</v>
          </cell>
          <cell r="B39">
            <v>939.69291940000005</v>
          </cell>
          <cell r="C39">
            <v>7914.3667740000001</v>
          </cell>
          <cell r="D39">
            <v>3151.3690999999999</v>
          </cell>
          <cell r="E39">
            <v>4378.9057229999999</v>
          </cell>
          <cell r="F39">
            <v>7881.0103840000002</v>
          </cell>
          <cell r="G39">
            <v>2472.064441</v>
          </cell>
          <cell r="H39">
            <v>3266.1828350000001</v>
          </cell>
          <cell r="I39">
            <v>6140.0499449999998</v>
          </cell>
          <cell r="J39">
            <v>2368.4880859999998</v>
          </cell>
          <cell r="K39">
            <v>3610.6371170000002</v>
          </cell>
          <cell r="L39">
            <v>595.95650000000001</v>
          </cell>
          <cell r="M39">
            <v>10851.96045</v>
          </cell>
          <cell r="N39">
            <v>44975.630720000001</v>
          </cell>
          <cell r="O39" t="str">
            <v>n.a.</v>
          </cell>
          <cell r="P39">
            <v>39064.009039999997</v>
          </cell>
          <cell r="Q39">
            <v>6796.8262889999996</v>
          </cell>
          <cell r="R39">
            <v>3440.4976889999998</v>
          </cell>
          <cell r="S39">
            <v>12301.366330000001</v>
          </cell>
        </row>
        <row r="40">
          <cell r="A40">
            <v>20074</v>
          </cell>
          <cell r="B40">
            <v>968.07255339999995</v>
          </cell>
          <cell r="C40">
            <v>6186.7780650000004</v>
          </cell>
          <cell r="D40">
            <v>3108.8172989999998</v>
          </cell>
          <cell r="E40">
            <v>4019.3992440000002</v>
          </cell>
          <cell r="F40">
            <v>7532.4702539999998</v>
          </cell>
          <cell r="G40">
            <v>2944.3322520000002</v>
          </cell>
          <cell r="H40">
            <v>2089.951047</v>
          </cell>
          <cell r="I40">
            <v>6139.6615300000003</v>
          </cell>
          <cell r="J40">
            <v>2238.031763</v>
          </cell>
          <cell r="K40">
            <v>3904.5926509999999</v>
          </cell>
          <cell r="L40">
            <v>410.892</v>
          </cell>
          <cell r="M40">
            <v>10577.161469999999</v>
          </cell>
          <cell r="N40">
            <v>43786.581400000003</v>
          </cell>
          <cell r="O40" t="str">
            <v>n.a.</v>
          </cell>
          <cell r="P40">
            <v>34981.297409999999</v>
          </cell>
          <cell r="Q40">
            <v>7119.4496049999998</v>
          </cell>
          <cell r="R40">
            <v>3242.1220739999999</v>
          </cell>
          <cell r="S40">
            <v>13456.68655</v>
          </cell>
        </row>
        <row r="41">
          <cell r="A41">
            <v>20081</v>
          </cell>
          <cell r="B41">
            <v>991.59973579999996</v>
          </cell>
          <cell r="C41">
            <v>5723.882286</v>
          </cell>
          <cell r="D41">
            <v>2467.4128719999999</v>
          </cell>
          <cell r="E41">
            <v>3305.6352069999998</v>
          </cell>
          <cell r="F41">
            <v>7546.6187559999998</v>
          </cell>
          <cell r="G41">
            <v>2993.2190270000001</v>
          </cell>
          <cell r="H41">
            <v>1851.6700330000001</v>
          </cell>
          <cell r="I41">
            <v>6392.4152789999998</v>
          </cell>
          <cell r="J41">
            <v>1910.3133210000001</v>
          </cell>
          <cell r="K41">
            <v>4419.1729089999999</v>
          </cell>
          <cell r="L41">
            <v>389.05903000000001</v>
          </cell>
          <cell r="M41">
            <v>10281.9614</v>
          </cell>
          <cell r="N41">
            <v>46245.983890000003</v>
          </cell>
          <cell r="O41" t="str">
            <v>n.a.</v>
          </cell>
          <cell r="P41">
            <v>33930.325080000002</v>
          </cell>
          <cell r="Q41">
            <v>6404.5183450000004</v>
          </cell>
          <cell r="R41">
            <v>3430.2994469999999</v>
          </cell>
          <cell r="S41">
            <v>15108.083420000001</v>
          </cell>
        </row>
        <row r="42">
          <cell r="A42">
            <v>20082</v>
          </cell>
          <cell r="B42">
            <v>1177.866178</v>
          </cell>
          <cell r="C42">
            <v>6938.650345</v>
          </cell>
          <cell r="D42">
            <v>2804.2115319999998</v>
          </cell>
          <cell r="E42">
            <v>4345.3878999999997</v>
          </cell>
          <cell r="F42">
            <v>8464.5873449999999</v>
          </cell>
          <cell r="G42">
            <v>3061.4088729999999</v>
          </cell>
          <cell r="H42">
            <v>2988.2837330000002</v>
          </cell>
          <cell r="I42">
            <v>6199.2623579999999</v>
          </cell>
          <cell r="J42">
            <v>1900.5059200000001</v>
          </cell>
          <cell r="K42">
            <v>3976.6285640000001</v>
          </cell>
          <cell r="L42">
            <v>398.35301199999998</v>
          </cell>
          <cell r="M42">
            <v>12295.779189999999</v>
          </cell>
          <cell r="N42">
            <v>50277.029560000003</v>
          </cell>
          <cell r="O42" t="str">
            <v>n.a.</v>
          </cell>
          <cell r="P42">
            <v>41721.591090000002</v>
          </cell>
          <cell r="Q42">
            <v>6351.641337</v>
          </cell>
          <cell r="R42">
            <v>3495.2077290000002</v>
          </cell>
          <cell r="S42">
            <v>15656.64388</v>
          </cell>
        </row>
        <row r="43">
          <cell r="A43">
            <v>20083</v>
          </cell>
          <cell r="B43">
            <v>1219.7340819999999</v>
          </cell>
          <cell r="C43">
            <v>7821.6212770000002</v>
          </cell>
          <cell r="D43">
            <v>2824.2503510000001</v>
          </cell>
          <cell r="E43">
            <v>4154.4616059999998</v>
          </cell>
          <cell r="F43">
            <v>9117.9537290000007</v>
          </cell>
          <cell r="G43">
            <v>3296.3464520000002</v>
          </cell>
          <cell r="H43">
            <v>3020.5804480000002</v>
          </cell>
          <cell r="I43">
            <v>6131.5699839999997</v>
          </cell>
          <cell r="J43">
            <v>2229.5310469999999</v>
          </cell>
          <cell r="K43">
            <v>3720.8911330000001</v>
          </cell>
          <cell r="L43">
            <v>372.959001</v>
          </cell>
          <cell r="M43">
            <v>12240.62111</v>
          </cell>
          <cell r="N43">
            <v>52510.756309999997</v>
          </cell>
          <cell r="O43" t="str">
            <v>n.a.</v>
          </cell>
          <cell r="P43">
            <v>43212.677900000002</v>
          </cell>
          <cell r="Q43">
            <v>6647.9790860000003</v>
          </cell>
          <cell r="R43">
            <v>3479.7377320000001</v>
          </cell>
          <cell r="S43">
            <v>15294.669519999999</v>
          </cell>
        </row>
        <row r="44">
          <cell r="A44">
            <v>20084</v>
          </cell>
          <cell r="B44">
            <v>1124.303251</v>
          </cell>
          <cell r="C44">
            <v>5488.7797049999999</v>
          </cell>
          <cell r="D44">
            <v>2827.8903610000002</v>
          </cell>
          <cell r="E44">
            <v>3342.760526</v>
          </cell>
          <cell r="F44">
            <v>8242.4699899999996</v>
          </cell>
          <cell r="G44">
            <v>3303.1196620000001</v>
          </cell>
          <cell r="H44">
            <v>2052.1986139999999</v>
          </cell>
          <cell r="I44">
            <v>5885.319262</v>
          </cell>
          <cell r="J44">
            <v>2039.148541</v>
          </cell>
          <cell r="K44">
            <v>3787.625055</v>
          </cell>
          <cell r="L44">
            <v>646.59697200000005</v>
          </cell>
          <cell r="M44">
            <v>10440.61074</v>
          </cell>
          <cell r="N44">
            <v>51862.992579999998</v>
          </cell>
          <cell r="O44" t="str">
            <v>n.a.</v>
          </cell>
          <cell r="P44">
            <v>36816.777199999997</v>
          </cell>
          <cell r="Q44">
            <v>6156.0242040000003</v>
          </cell>
          <cell r="R44">
            <v>4293.0149309999997</v>
          </cell>
          <cell r="S44">
            <v>17249.624820000001</v>
          </cell>
        </row>
        <row r="45">
          <cell r="A45">
            <v>20091</v>
          </cell>
          <cell r="B45">
            <v>1049.5151049999999</v>
          </cell>
          <cell r="C45">
            <v>4937.3685820000001</v>
          </cell>
          <cell r="D45">
            <v>2315.814965</v>
          </cell>
          <cell r="E45">
            <v>3314.5465170000002</v>
          </cell>
          <cell r="F45">
            <v>6563.8203530000001</v>
          </cell>
          <cell r="G45">
            <v>2944.0270399999999</v>
          </cell>
          <cell r="H45">
            <v>1488.3595720000001</v>
          </cell>
          <cell r="I45">
            <v>5295.0241420000002</v>
          </cell>
          <cell r="J45">
            <v>1835.0200930000001</v>
          </cell>
          <cell r="K45">
            <v>4073.1543059999999</v>
          </cell>
          <cell r="L45">
            <v>625.02899000000002</v>
          </cell>
          <cell r="M45">
            <v>8596.8768779999991</v>
          </cell>
          <cell r="N45">
            <v>48172.263429999999</v>
          </cell>
          <cell r="O45" t="str">
            <v>n.a.</v>
          </cell>
          <cell r="P45">
            <v>31281.850869999998</v>
          </cell>
          <cell r="Q45">
            <v>5410.4850109999998</v>
          </cell>
          <cell r="R45">
            <v>3759.0129459999998</v>
          </cell>
          <cell r="S45">
            <v>17473.711299999999</v>
          </cell>
        </row>
        <row r="46">
          <cell r="A46">
            <v>20092</v>
          </cell>
          <cell r="B46">
            <v>1189.968854</v>
          </cell>
          <cell r="C46">
            <v>5956.8267939999996</v>
          </cell>
          <cell r="D46">
            <v>2402.5368100000001</v>
          </cell>
          <cell r="E46">
            <v>4116.4931180000003</v>
          </cell>
          <cell r="F46">
            <v>7495.9279200000001</v>
          </cell>
          <cell r="G46">
            <v>3027.0454060000002</v>
          </cell>
          <cell r="H46">
            <v>2474.491931</v>
          </cell>
          <cell r="I46">
            <v>5125.6982799999996</v>
          </cell>
          <cell r="J46">
            <v>1991.527963</v>
          </cell>
          <cell r="K46">
            <v>3188.6477340000001</v>
          </cell>
          <cell r="L46">
            <v>692.86403499999994</v>
          </cell>
          <cell r="M46">
            <v>9987.5260760000001</v>
          </cell>
          <cell r="N46">
            <v>49610.36909</v>
          </cell>
          <cell r="O46" t="str">
            <v>n.a.</v>
          </cell>
          <cell r="P46">
            <v>35834.962290000003</v>
          </cell>
          <cell r="Q46">
            <v>5558.7650240000003</v>
          </cell>
          <cell r="R46">
            <v>3878.1965489999998</v>
          </cell>
          <cell r="S46">
            <v>17741.3786</v>
          </cell>
        </row>
        <row r="47">
          <cell r="A47">
            <v>20093</v>
          </cell>
          <cell r="B47">
            <v>1180.4118639999999</v>
          </cell>
          <cell r="C47">
            <v>7004.3763829999998</v>
          </cell>
          <cell r="D47">
            <v>2535.1712499999999</v>
          </cell>
          <cell r="E47">
            <v>4223.2394370000002</v>
          </cell>
          <cell r="F47">
            <v>7389.0555560000003</v>
          </cell>
          <cell r="G47">
            <v>3019.7361249999999</v>
          </cell>
          <cell r="H47">
            <v>2691.4907589999998</v>
          </cell>
          <cell r="I47">
            <v>5307.1920899999996</v>
          </cell>
          <cell r="J47">
            <v>2032.7737509999999</v>
          </cell>
          <cell r="K47">
            <v>3196.1737549999998</v>
          </cell>
          <cell r="L47">
            <v>622.26497500000005</v>
          </cell>
          <cell r="M47">
            <v>10095.60958</v>
          </cell>
          <cell r="N47">
            <v>51287.091670000002</v>
          </cell>
          <cell r="O47" t="str">
            <v>n.a.</v>
          </cell>
          <cell r="P47">
            <v>37069.12369</v>
          </cell>
          <cell r="Q47">
            <v>5506.2184159999997</v>
          </cell>
          <cell r="R47">
            <v>3752.4925509999998</v>
          </cell>
          <cell r="S47">
            <v>17547.701929999999</v>
          </cell>
        </row>
        <row r="48">
          <cell r="A48">
            <v>20094</v>
          </cell>
          <cell r="B48">
            <v>1282.606722</v>
          </cell>
          <cell r="C48">
            <v>5792.7870389999998</v>
          </cell>
          <cell r="D48">
            <v>2306.9528919999998</v>
          </cell>
          <cell r="E48">
            <v>3894.1417200000001</v>
          </cell>
          <cell r="F48">
            <v>7219.2701479999996</v>
          </cell>
          <cell r="G48">
            <v>3231.4437069999999</v>
          </cell>
          <cell r="H48">
            <v>2036.1380730000001</v>
          </cell>
          <cell r="I48">
            <v>5625.2252850000004</v>
          </cell>
          <cell r="J48">
            <v>1997.375053</v>
          </cell>
          <cell r="K48">
            <v>3563.4435880000001</v>
          </cell>
          <cell r="L48">
            <v>606.62903300000005</v>
          </cell>
          <cell r="M48">
            <v>9830.2108119999994</v>
          </cell>
          <cell r="N48">
            <v>50359.905599999998</v>
          </cell>
          <cell r="O48" t="str">
            <v>n.a.</v>
          </cell>
          <cell r="P48">
            <v>34148.188370000003</v>
          </cell>
          <cell r="Q48">
            <v>5900.3388629999999</v>
          </cell>
          <cell r="R48">
            <v>3707.6883640000001</v>
          </cell>
          <cell r="S48">
            <v>17817.422890000002</v>
          </cell>
        </row>
        <row r="49">
          <cell r="A49">
            <v>20101</v>
          </cell>
          <cell r="B49">
            <v>1108.2904719999999</v>
          </cell>
          <cell r="C49">
            <v>5760.0650420000002</v>
          </cell>
          <cell r="D49">
            <v>2368.300221</v>
          </cell>
          <cell r="E49">
            <v>3400.2006110000002</v>
          </cell>
          <cell r="F49">
            <v>6388.6794900000004</v>
          </cell>
          <cell r="G49">
            <v>3286.042649</v>
          </cell>
          <cell r="H49">
            <v>1743.085959</v>
          </cell>
          <cell r="I49">
            <v>5830.4017649999996</v>
          </cell>
          <cell r="J49">
            <v>2110.425671</v>
          </cell>
          <cell r="K49">
            <v>3879.000755</v>
          </cell>
          <cell r="L49">
            <v>354.46600000000001</v>
          </cell>
          <cell r="M49">
            <v>9579.6232689999997</v>
          </cell>
          <cell r="N49">
            <v>48717.090499999998</v>
          </cell>
          <cell r="O49" t="str">
            <v>n.a.</v>
          </cell>
          <cell r="P49">
            <v>31371.613840000002</v>
          </cell>
          <cell r="Q49">
            <v>5775.4667769999996</v>
          </cell>
          <cell r="R49">
            <v>3374.296656</v>
          </cell>
          <cell r="S49">
            <v>17934.224050000001</v>
          </cell>
        </row>
        <row r="50">
          <cell r="A50">
            <v>20102</v>
          </cell>
          <cell r="B50">
            <v>1338.302897</v>
          </cell>
          <cell r="C50">
            <v>7042.9228569999996</v>
          </cell>
          <cell r="D50">
            <v>2770.7065080000002</v>
          </cell>
          <cell r="E50">
            <v>4205.0939529999996</v>
          </cell>
          <cell r="F50">
            <v>7082.2213190000002</v>
          </cell>
          <cell r="G50">
            <v>3484.2908400000001</v>
          </cell>
          <cell r="H50">
            <v>2698.845288</v>
          </cell>
          <cell r="I50">
            <v>6087.7023509999999</v>
          </cell>
          <cell r="J50">
            <v>2295.5230700000002</v>
          </cell>
          <cell r="K50">
            <v>3361.2661229999999</v>
          </cell>
          <cell r="L50">
            <v>343.42099999999999</v>
          </cell>
          <cell r="M50">
            <v>10573.335419999999</v>
          </cell>
          <cell r="N50">
            <v>51963.856849999996</v>
          </cell>
          <cell r="O50" t="str">
            <v>n.a.</v>
          </cell>
          <cell r="P50">
            <v>36622.167430000001</v>
          </cell>
          <cell r="Q50">
            <v>6301.5758070000002</v>
          </cell>
          <cell r="R50">
            <v>3225.4284200000002</v>
          </cell>
          <cell r="S50">
            <v>19064.424350000001</v>
          </cell>
        </row>
        <row r="51">
          <cell r="A51">
            <v>20103</v>
          </cell>
          <cell r="B51">
            <v>1291.83968</v>
          </cell>
          <cell r="C51">
            <v>8023.6463469999999</v>
          </cell>
          <cell r="D51">
            <v>2749.596669</v>
          </cell>
          <cell r="E51">
            <v>4268.156943</v>
          </cell>
          <cell r="F51">
            <v>7662.7773269999998</v>
          </cell>
          <cell r="G51">
            <v>3720.6313829999999</v>
          </cell>
          <cell r="H51">
            <v>3070.4723130000002</v>
          </cell>
          <cell r="I51">
            <v>6458.925217</v>
          </cell>
          <cell r="J51">
            <v>2503.5369599999999</v>
          </cell>
          <cell r="K51">
            <v>3252.1040029999999</v>
          </cell>
          <cell r="L51">
            <v>319.56700000000001</v>
          </cell>
          <cell r="M51">
            <v>11255.93174</v>
          </cell>
          <cell r="N51">
            <v>53209.312599999997</v>
          </cell>
          <cell r="O51" t="str">
            <v>n.a.</v>
          </cell>
          <cell r="P51">
            <v>39486.17454</v>
          </cell>
          <cell r="Q51">
            <v>6722.3209219999999</v>
          </cell>
          <cell r="R51">
            <v>2988.375783</v>
          </cell>
          <cell r="S51">
            <v>18516.102370000001</v>
          </cell>
        </row>
        <row r="52">
          <cell r="A52">
            <v>20104</v>
          </cell>
          <cell r="B52">
            <v>1404.3146609999999</v>
          </cell>
          <cell r="C52">
            <v>6524.1763039999996</v>
          </cell>
          <cell r="D52">
            <v>2720.688572</v>
          </cell>
          <cell r="E52">
            <v>3946.8193630000001</v>
          </cell>
          <cell r="F52">
            <v>7262.8875680000001</v>
          </cell>
          <cell r="G52">
            <v>4220.2935360000001</v>
          </cell>
          <cell r="H52">
            <v>2039.9359280000001</v>
          </cell>
          <cell r="I52">
            <v>6211.8391629999996</v>
          </cell>
          <cell r="J52">
            <v>2424.6554460000002</v>
          </cell>
          <cell r="K52">
            <v>3473.5838359999998</v>
          </cell>
          <cell r="L52">
            <v>339.88499999999999</v>
          </cell>
          <cell r="M52">
            <v>10898.45297</v>
          </cell>
          <cell r="N52">
            <v>52285.550289999999</v>
          </cell>
          <cell r="O52" t="str">
            <v>n.a.</v>
          </cell>
          <cell r="P52">
            <v>36134.989309999997</v>
          </cell>
          <cell r="Q52">
            <v>7096.7533890000004</v>
          </cell>
          <cell r="R52">
            <v>3082.759693</v>
          </cell>
          <cell r="S52">
            <v>18115.754799999999</v>
          </cell>
        </row>
        <row r="53">
          <cell r="A53">
            <v>20111</v>
          </cell>
          <cell r="B53">
            <v>1450.651599</v>
          </cell>
          <cell r="C53">
            <v>6576.8337009999996</v>
          </cell>
          <cell r="D53">
            <v>2619.4128919999998</v>
          </cell>
          <cell r="E53">
            <v>3624.8272259999999</v>
          </cell>
          <cell r="F53">
            <v>6699.2474339999999</v>
          </cell>
          <cell r="G53">
            <v>3973.8270699999998</v>
          </cell>
          <cell r="H53">
            <v>1812.1280360000001</v>
          </cell>
          <cell r="I53">
            <v>6519.6799419999998</v>
          </cell>
          <cell r="J53">
            <v>2309.1237289999999</v>
          </cell>
          <cell r="K53">
            <v>3728.934037</v>
          </cell>
          <cell r="L53">
            <v>311.88799999999998</v>
          </cell>
          <cell r="M53">
            <v>10486.91714</v>
          </cell>
          <cell r="N53">
            <v>49553.327109999998</v>
          </cell>
          <cell r="O53" t="str">
            <v>n.a.</v>
          </cell>
          <cell r="P53">
            <v>33388.653749999998</v>
          </cell>
          <cell r="Q53">
            <v>6477.809424</v>
          </cell>
          <cell r="R53">
            <v>3046.248345</v>
          </cell>
          <cell r="S53">
            <v>17954.83106</v>
          </cell>
        </row>
        <row r="54">
          <cell r="A54">
            <v>20112</v>
          </cell>
          <cell r="B54">
            <v>1716.6553590000001</v>
          </cell>
          <cell r="C54">
            <v>7837.9040070000001</v>
          </cell>
          <cell r="D54">
            <v>3067.2868480000002</v>
          </cell>
          <cell r="E54">
            <v>4775.9313309999998</v>
          </cell>
          <cell r="F54">
            <v>7775.8886869999997</v>
          </cell>
          <cell r="G54">
            <v>4188.2697969999999</v>
          </cell>
          <cell r="H54">
            <v>3255.571402</v>
          </cell>
          <cell r="I54">
            <v>5797.4471370000001</v>
          </cell>
          <cell r="J54">
            <v>2449.1304279999999</v>
          </cell>
          <cell r="K54">
            <v>3515.2919929999998</v>
          </cell>
          <cell r="L54">
            <v>316.99799999999999</v>
          </cell>
          <cell r="M54">
            <v>12432.213019999999</v>
          </cell>
          <cell r="N54">
            <v>55202.670250000003</v>
          </cell>
          <cell r="O54" t="str">
            <v>n.a.</v>
          </cell>
          <cell r="P54">
            <v>41960.838060000002</v>
          </cell>
          <cell r="Q54">
            <v>7159.6755119999998</v>
          </cell>
          <cell r="R54">
            <v>3134.4581629999998</v>
          </cell>
          <cell r="S54">
            <v>18980.46113</v>
          </cell>
        </row>
        <row r="55">
          <cell r="A55">
            <v>20113</v>
          </cell>
          <cell r="B55">
            <v>1911.757396</v>
          </cell>
          <cell r="C55">
            <v>8752.7256020000004</v>
          </cell>
          <cell r="D55">
            <v>3041.879923</v>
          </cell>
          <cell r="E55">
            <v>5021.3570529999997</v>
          </cell>
          <cell r="F55">
            <v>7976.7683880000004</v>
          </cell>
          <cell r="G55">
            <v>4445.9329809999999</v>
          </cell>
          <cell r="H55">
            <v>3299.348927</v>
          </cell>
          <cell r="I55">
            <v>6140.7527120000004</v>
          </cell>
          <cell r="J55">
            <v>2535.8330230000001</v>
          </cell>
          <cell r="K55">
            <v>3566.8601269999999</v>
          </cell>
          <cell r="L55">
            <v>300.07900000000001</v>
          </cell>
          <cell r="M55">
            <v>12579.117759999999</v>
          </cell>
          <cell r="N55">
            <v>55659.785900000003</v>
          </cell>
          <cell r="O55" t="str">
            <v>n.a.</v>
          </cell>
          <cell r="P55">
            <v>43190.726219999997</v>
          </cell>
          <cell r="Q55">
            <v>7284.4475830000001</v>
          </cell>
          <cell r="R55">
            <v>2807.2968080000001</v>
          </cell>
          <cell r="S55">
            <v>18753.25431</v>
          </cell>
        </row>
        <row r="56">
          <cell r="A56">
            <v>20114</v>
          </cell>
          <cell r="B56">
            <v>1880.35501</v>
          </cell>
          <cell r="C56">
            <v>7350.267081</v>
          </cell>
          <cell r="D56">
            <v>3052.0218799999998</v>
          </cell>
          <cell r="E56">
            <v>4148.9608410000001</v>
          </cell>
          <cell r="F56">
            <v>7576.2101009999997</v>
          </cell>
          <cell r="G56">
            <v>4768.3010759999997</v>
          </cell>
          <cell r="H56">
            <v>2127.04</v>
          </cell>
          <cell r="I56">
            <v>6242.0780720000002</v>
          </cell>
          <cell r="J56">
            <v>2441.0278899999998</v>
          </cell>
          <cell r="K56">
            <v>3851.926089</v>
          </cell>
          <cell r="L56">
            <v>287.63900000000001</v>
          </cell>
          <cell r="M56">
            <v>11498.74107</v>
          </cell>
          <cell r="N56">
            <v>53305.90928</v>
          </cell>
          <cell r="O56" t="str">
            <v>n.a.</v>
          </cell>
          <cell r="P56">
            <v>37591.29077</v>
          </cell>
          <cell r="Q56">
            <v>7240.4337930000002</v>
          </cell>
          <cell r="R56">
            <v>2607.5565259999998</v>
          </cell>
          <cell r="S56">
            <v>18561.240280000002</v>
          </cell>
        </row>
        <row r="57">
          <cell r="A57">
            <v>20121</v>
          </cell>
          <cell r="B57">
            <v>1840.9889310000001</v>
          </cell>
          <cell r="C57">
            <v>6763.6238480000002</v>
          </cell>
          <cell r="D57">
            <v>2981.1584010000001</v>
          </cell>
          <cell r="E57">
            <v>3569.332703</v>
          </cell>
          <cell r="F57">
            <v>6908.7168570000003</v>
          </cell>
          <cell r="G57">
            <v>4718.7460030000002</v>
          </cell>
          <cell r="H57">
            <v>1784.106411</v>
          </cell>
          <cell r="I57">
            <v>6823.3134659999996</v>
          </cell>
          <cell r="J57">
            <v>2641.564672</v>
          </cell>
          <cell r="K57">
            <v>4138.4090560000004</v>
          </cell>
          <cell r="L57">
            <v>248.21299999999999</v>
          </cell>
          <cell r="M57">
            <v>10683.26851</v>
          </cell>
          <cell r="N57">
            <v>52504.083890000002</v>
          </cell>
          <cell r="O57" t="str">
            <v>n.a.</v>
          </cell>
          <cell r="P57">
            <v>34250.609600000003</v>
          </cell>
          <cell r="Q57">
            <v>7418.4882010000001</v>
          </cell>
          <cell r="R57">
            <v>2470.1618170000002</v>
          </cell>
          <cell r="S57">
            <v>19224.254980000002</v>
          </cell>
        </row>
        <row r="58">
          <cell r="A58">
            <v>20122</v>
          </cell>
          <cell r="B58">
            <v>1815.2401930000001</v>
          </cell>
          <cell r="C58">
            <v>7994.8352269999996</v>
          </cell>
          <cell r="D58">
            <v>3382.605509</v>
          </cell>
          <cell r="E58">
            <v>4809.6118299999998</v>
          </cell>
          <cell r="F58">
            <v>8188.8623539999999</v>
          </cell>
          <cell r="G58">
            <v>4608.9470570000003</v>
          </cell>
          <cell r="H58">
            <v>3312.3952939999999</v>
          </cell>
          <cell r="I58">
            <v>6777.6185329999998</v>
          </cell>
          <cell r="J58">
            <v>2635.2551739999999</v>
          </cell>
          <cell r="K58">
            <v>3731.5635910000001</v>
          </cell>
          <cell r="L58">
            <v>257.64699999999999</v>
          </cell>
          <cell r="M58">
            <v>12267.66057</v>
          </cell>
          <cell r="N58">
            <v>55855.726430000002</v>
          </cell>
          <cell r="O58" t="str">
            <v>n.a.</v>
          </cell>
          <cell r="P58">
            <v>42134.217900000003</v>
          </cell>
          <cell r="Q58">
            <v>7663.3351419999999</v>
          </cell>
          <cell r="R58">
            <v>2394.9131130000001</v>
          </cell>
          <cell r="S58">
            <v>18671.830849999998</v>
          </cell>
        </row>
        <row r="59">
          <cell r="A59">
            <v>20123</v>
          </cell>
          <cell r="B59">
            <v>1921.4734980000001</v>
          </cell>
          <cell r="C59">
            <v>8666.2847469999997</v>
          </cell>
          <cell r="D59">
            <v>3246.579753</v>
          </cell>
          <cell r="E59">
            <v>4465.214191</v>
          </cell>
          <cell r="F59">
            <v>8180.4966029999996</v>
          </cell>
          <cell r="G59">
            <v>4501.0411340000001</v>
          </cell>
          <cell r="H59">
            <v>3505.999233</v>
          </cell>
          <cell r="I59">
            <v>6585.0791259999996</v>
          </cell>
          <cell r="J59">
            <v>2673.1623439999998</v>
          </cell>
          <cell r="K59">
            <v>3578.838945</v>
          </cell>
          <cell r="L59">
            <v>280.036</v>
          </cell>
          <cell r="M59">
            <v>12254.13054</v>
          </cell>
          <cell r="N59">
            <v>56966.617839999999</v>
          </cell>
          <cell r="O59" t="str">
            <v>n.a.</v>
          </cell>
          <cell r="P59">
            <v>42350.719620000003</v>
          </cell>
          <cell r="Q59">
            <v>7507.3543410000002</v>
          </cell>
          <cell r="R59">
            <v>2446.4610729999999</v>
          </cell>
          <cell r="S59">
            <v>18202.75736</v>
          </cell>
        </row>
        <row r="60">
          <cell r="A60">
            <v>20124</v>
          </cell>
          <cell r="B60">
            <v>1972.085654</v>
          </cell>
          <cell r="C60">
            <v>7374.65319</v>
          </cell>
          <cell r="D60">
            <v>3762.9648200000001</v>
          </cell>
          <cell r="E60">
            <v>3645.886074</v>
          </cell>
          <cell r="F60">
            <v>8091.3376479999997</v>
          </cell>
          <cell r="G60">
            <v>4666.536204</v>
          </cell>
          <cell r="H60">
            <v>2268.0665690000001</v>
          </cell>
          <cell r="I60">
            <v>7021.9568600000002</v>
          </cell>
          <cell r="J60">
            <v>2474.3537470000001</v>
          </cell>
          <cell r="K60">
            <v>4020.666737</v>
          </cell>
          <cell r="L60">
            <v>304.08300000000003</v>
          </cell>
          <cell r="M60">
            <v>12292.32043</v>
          </cell>
          <cell r="N60">
            <v>54396.872329999998</v>
          </cell>
          <cell r="O60" t="str">
            <v>n.a.</v>
          </cell>
          <cell r="P60">
            <v>38966.073550000001</v>
          </cell>
          <cell r="Q60">
            <v>7733.072107</v>
          </cell>
          <cell r="R60">
            <v>2408.9354170000001</v>
          </cell>
          <cell r="S60">
            <v>18278.624370000001</v>
          </cell>
        </row>
        <row r="61">
          <cell r="A61">
            <v>20131</v>
          </cell>
          <cell r="B61">
            <v>1829.8120409999999</v>
          </cell>
          <cell r="C61">
            <v>6701.0566079999999</v>
          </cell>
          <cell r="D61">
            <v>3433.0028179999999</v>
          </cell>
          <cell r="E61">
            <v>3145.29009</v>
          </cell>
          <cell r="F61">
            <v>7368.298906</v>
          </cell>
          <cell r="G61">
            <v>4616.8799289999997</v>
          </cell>
          <cell r="H61">
            <v>1855.6423139999999</v>
          </cell>
          <cell r="I61">
            <v>7346.0233630000002</v>
          </cell>
          <cell r="J61">
            <v>2691.4384070000001</v>
          </cell>
          <cell r="K61">
            <v>4573.2752680000003</v>
          </cell>
          <cell r="L61">
            <v>303.411</v>
          </cell>
          <cell r="M61">
            <v>10784.14287</v>
          </cell>
          <cell r="N61">
            <v>52983.79161</v>
          </cell>
          <cell r="O61" t="str">
            <v>n.a.</v>
          </cell>
          <cell r="P61">
            <v>35187.249040000002</v>
          </cell>
          <cell r="Q61">
            <v>7570.1860530000004</v>
          </cell>
          <cell r="R61">
            <v>2402.7441829999998</v>
          </cell>
          <cell r="S61">
            <v>18143.909899999999</v>
          </cell>
        </row>
        <row r="62">
          <cell r="A62">
            <v>20132</v>
          </cell>
          <cell r="B62">
            <v>1784.049019</v>
          </cell>
          <cell r="C62">
            <v>7855.8699429999997</v>
          </cell>
          <cell r="D62">
            <v>3708.0749569999998</v>
          </cell>
          <cell r="E62">
            <v>4414.440826</v>
          </cell>
          <cell r="F62">
            <v>8605.5685510000003</v>
          </cell>
          <cell r="G62">
            <v>4664.2866270000004</v>
          </cell>
          <cell r="H62">
            <v>3241.9602</v>
          </cell>
          <cell r="I62">
            <v>7557.2874780000002</v>
          </cell>
          <cell r="J62">
            <v>2693.8176760000001</v>
          </cell>
          <cell r="K62">
            <v>4226.0414970000002</v>
          </cell>
          <cell r="L62">
            <v>285.822</v>
          </cell>
          <cell r="M62">
            <v>12314.79372</v>
          </cell>
          <cell r="N62">
            <v>57310.949339999999</v>
          </cell>
          <cell r="O62" t="str">
            <v>n.a.</v>
          </cell>
          <cell r="P62">
            <v>43935.548949999997</v>
          </cell>
          <cell r="Q62">
            <v>7677.2158829999998</v>
          </cell>
          <cell r="R62">
            <v>2394.9163400000002</v>
          </cell>
          <cell r="S62">
            <v>18167.97752</v>
          </cell>
        </row>
        <row r="63">
          <cell r="A63">
            <v>20133</v>
          </cell>
          <cell r="B63">
            <v>1801.8639499999999</v>
          </cell>
          <cell r="C63">
            <v>8759.1427170000006</v>
          </cell>
          <cell r="D63">
            <v>3645.1263840000001</v>
          </cell>
          <cell r="E63">
            <v>4173.2687939999996</v>
          </cell>
          <cell r="F63">
            <v>8779.7937870000005</v>
          </cell>
          <cell r="G63">
            <v>4791.1660069999998</v>
          </cell>
          <cell r="H63">
            <v>3461.976901</v>
          </cell>
          <cell r="I63">
            <v>7438.8793699999997</v>
          </cell>
          <cell r="J63">
            <v>2727.2197219999998</v>
          </cell>
          <cell r="K63">
            <v>4253.0808239999997</v>
          </cell>
          <cell r="L63">
            <v>416.25799999999998</v>
          </cell>
          <cell r="M63">
            <v>12626.28548</v>
          </cell>
          <cell r="N63">
            <v>57213.725780000001</v>
          </cell>
          <cell r="O63" t="str">
            <v>n.a.</v>
          </cell>
          <cell r="P63">
            <v>44293.431850000001</v>
          </cell>
          <cell r="Q63">
            <v>7564.2014820000004</v>
          </cell>
          <cell r="R63">
            <v>2475.2067259999999</v>
          </cell>
          <cell r="S63">
            <v>18454.448520000002</v>
          </cell>
        </row>
        <row r="64">
          <cell r="A64">
            <v>20134</v>
          </cell>
          <cell r="B64">
            <v>1930.8905580000001</v>
          </cell>
          <cell r="C64">
            <v>7136.1011529999996</v>
          </cell>
          <cell r="D64">
            <v>3540.9097529999999</v>
          </cell>
          <cell r="E64">
            <v>3485.874687</v>
          </cell>
          <cell r="F64">
            <v>8118.9481070000002</v>
          </cell>
          <cell r="G64">
            <v>4968.2298350000001</v>
          </cell>
          <cell r="H64">
            <v>2265.4730669999999</v>
          </cell>
          <cell r="I64">
            <v>7664.0126170000003</v>
          </cell>
          <cell r="J64">
            <v>2643.5221339999998</v>
          </cell>
          <cell r="K64">
            <v>4713.682213</v>
          </cell>
          <cell r="L64">
            <v>356.87</v>
          </cell>
          <cell r="M64">
            <v>12053.597159999999</v>
          </cell>
          <cell r="N64">
            <v>56872.926370000001</v>
          </cell>
          <cell r="O64" t="str">
            <v>n.a.</v>
          </cell>
          <cell r="P64">
            <v>40121.696129999997</v>
          </cell>
          <cell r="Q64">
            <v>7925.0103680000002</v>
          </cell>
          <cell r="R64">
            <v>2394.8893939999998</v>
          </cell>
          <cell r="S64">
            <v>18590.844160000001</v>
          </cell>
        </row>
        <row r="65">
          <cell r="A65">
            <v>20141</v>
          </cell>
          <cell r="B65">
            <v>1694.91076651</v>
          </cell>
          <cell r="C65">
            <v>6669.32665335</v>
          </cell>
          <cell r="D65">
            <v>3294.8105614199999</v>
          </cell>
          <cell r="E65">
            <v>3236.3638239000002</v>
          </cell>
          <cell r="F65">
            <v>7463.3456245500001</v>
          </cell>
          <cell r="G65">
            <v>4737.86941785</v>
          </cell>
          <cell r="H65">
            <v>2017.34216569</v>
          </cell>
          <cell r="I65">
            <v>7542.5474979999999</v>
          </cell>
          <cell r="J65">
            <v>2588.0897754000002</v>
          </cell>
          <cell r="K65">
            <v>5153.9761649799993</v>
          </cell>
          <cell r="L65">
            <v>330.13</v>
          </cell>
          <cell r="M65">
            <v>11274.01596248</v>
          </cell>
          <cell r="N65">
            <v>55207.368943929003</v>
          </cell>
          <cell r="O65" t="str">
            <v>n.a.</v>
          </cell>
          <cell r="P65">
            <v>36990.09401424</v>
          </cell>
          <cell r="Q65">
            <v>7607.4540645400002</v>
          </cell>
          <cell r="R65">
            <v>2264.4362040809997</v>
          </cell>
          <cell r="S65">
            <v>18407.935640139</v>
          </cell>
        </row>
        <row r="66">
          <cell r="A66">
            <v>20142</v>
          </cell>
          <cell r="B66">
            <v>1685.5979260269999</v>
          </cell>
          <cell r="C66">
            <v>7904.0265981510001</v>
          </cell>
          <cell r="D66">
            <v>3832.2256383460003</v>
          </cell>
          <cell r="E66">
            <v>4448.485927361</v>
          </cell>
          <cell r="F66">
            <v>8803.0086852010008</v>
          </cell>
          <cell r="G66">
            <v>4833.9090306730004</v>
          </cell>
          <cell r="H66">
            <v>3310.556742493</v>
          </cell>
          <cell r="I66">
            <v>7843.0265586160003</v>
          </cell>
          <cell r="J66">
            <v>2668.0583667290002</v>
          </cell>
          <cell r="K66">
            <v>4882.5496519870003</v>
          </cell>
          <cell r="L66">
            <v>332.84103936000002</v>
          </cell>
          <cell r="M66">
            <v>12621.670693586</v>
          </cell>
          <cell r="N66">
            <v>59122.702152108002</v>
          </cell>
          <cell r="O66" t="str">
            <v>n.a.</v>
          </cell>
          <cell r="P66">
            <v>45368.978992364995</v>
          </cell>
          <cell r="Q66">
            <v>7618.9798411820002</v>
          </cell>
          <cell r="R66">
            <v>2386.013085697</v>
          </cell>
          <cell r="S66">
            <v>17909.954182277001</v>
          </cell>
        </row>
        <row r="67">
          <cell r="A67">
            <v>20143</v>
          </cell>
          <cell r="B67">
            <v>2287.8275074889998</v>
          </cell>
          <cell r="C67">
            <v>8888.5708009909995</v>
          </cell>
          <cell r="D67">
            <v>3751.9541012039999</v>
          </cell>
          <cell r="E67">
            <v>4549.5056491450005</v>
          </cell>
          <cell r="F67">
            <v>8512.6954300819998</v>
          </cell>
          <cell r="G67">
            <v>5165.6495352209995</v>
          </cell>
          <cell r="H67">
            <v>3363.0442854540001</v>
          </cell>
          <cell r="I67">
            <v>7698.8374409879998</v>
          </cell>
          <cell r="J67">
            <v>2572.352486625</v>
          </cell>
          <cell r="K67">
            <v>4781.0754159500002</v>
          </cell>
          <cell r="L67">
            <v>335.71888579699998</v>
          </cell>
          <cell r="M67">
            <v>12775.527702336001</v>
          </cell>
          <cell r="N67">
            <v>58793.77464281</v>
          </cell>
          <cell r="O67" t="str">
            <v>n.a.</v>
          </cell>
          <cell r="P67">
            <v>45097.241839115995</v>
          </cell>
          <cell r="Q67">
            <v>7671.7699349040004</v>
          </cell>
          <cell r="R67">
            <v>2515.4705937170002</v>
          </cell>
          <cell r="S67">
            <v>18427.745492659</v>
          </cell>
        </row>
        <row r="68">
          <cell r="A68">
            <v>20144</v>
          </cell>
          <cell r="B68">
            <v>2391.8400085370004</v>
          </cell>
          <cell r="C68">
            <v>7320.6180546129999</v>
          </cell>
          <cell r="D68">
            <v>3830.5817462690002</v>
          </cell>
          <cell r="E68">
            <v>4021.4521441510001</v>
          </cell>
          <cell r="F68">
            <v>7818.9597648430008</v>
          </cell>
          <cell r="G68">
            <v>5471.2015363609999</v>
          </cell>
          <cell r="H68">
            <v>2299.1048261209999</v>
          </cell>
          <cell r="I68">
            <v>7848.7320915909995</v>
          </cell>
          <cell r="J68">
            <v>2667.1453005609997</v>
          </cell>
          <cell r="K68">
            <v>5201.151308083</v>
          </cell>
          <cell r="L68">
            <v>323.09154269999999</v>
          </cell>
          <cell r="M68">
            <v>12592.616954206</v>
          </cell>
          <cell r="N68">
            <v>58346.005860630001</v>
          </cell>
          <cell r="O68" t="str">
            <v>n.a.</v>
          </cell>
          <cell r="P68">
            <v>41498.396269518998</v>
          </cell>
          <cell r="Q68">
            <v>8335.8098597640001</v>
          </cell>
          <cell r="R68">
            <v>2488.9304734679999</v>
          </cell>
          <cell r="S68">
            <v>18626.567822194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  <cell r="B76">
            <v>5415.7250100000001</v>
          </cell>
          <cell r="C76">
            <v>23316.069267999999</v>
          </cell>
          <cell r="D76">
            <v>10786.204159000001</v>
          </cell>
          <cell r="E76">
            <v>11732.99971</v>
          </cell>
          <cell r="F76">
            <v>24753.661244000003</v>
          </cell>
          <cell r="G76">
            <v>14072.332563</v>
          </cell>
          <cell r="H76">
            <v>8559.5794150000002</v>
          </cell>
          <cell r="I76">
            <v>22342.190211000001</v>
          </cell>
          <cell r="J76">
            <v>8112.475805</v>
          </cell>
          <cell r="K76">
            <v>13052.397589</v>
          </cell>
          <cell r="L76">
            <v>1005.491</v>
          </cell>
          <cell r="M76">
            <v>35725.222069999996</v>
          </cell>
          <cell r="N76">
            <v>167508.46673000001</v>
          </cell>
          <cell r="O76">
            <v>0</v>
          </cell>
          <cell r="P76">
            <v>123416.22983999999</v>
          </cell>
          <cell r="Q76">
            <v>22811.603417999999</v>
          </cell>
          <cell r="R76">
            <v>7272.8672490000008</v>
          </cell>
          <cell r="S76">
            <v>54766.335940000004</v>
          </cell>
        </row>
        <row r="77">
          <cell r="A77" t="str">
            <v>20143 YTD</v>
          </cell>
          <cell r="B77">
            <v>6197.8196330239998</v>
          </cell>
          <cell r="C77">
            <v>23258.404724321001</v>
          </cell>
          <cell r="D77">
            <v>10875.977565434001</v>
          </cell>
          <cell r="E77">
            <v>12331.803532005</v>
          </cell>
          <cell r="F77">
            <v>24752.771527792</v>
          </cell>
          <cell r="G77">
            <v>14855.388972249999</v>
          </cell>
          <cell r="H77">
            <v>8778.9830956839996</v>
          </cell>
          <cell r="I77">
            <v>23132.163398887998</v>
          </cell>
          <cell r="J77">
            <v>7688.3471234090002</v>
          </cell>
          <cell r="K77">
            <v>14980.908089119999</v>
          </cell>
          <cell r="L77">
            <v>1014.7698857969999</v>
          </cell>
          <cell r="M77">
            <v>37054.466490156003</v>
          </cell>
          <cell r="N77">
            <v>173264.95352922301</v>
          </cell>
          <cell r="O77">
            <v>0</v>
          </cell>
          <cell r="P77">
            <v>127256.44898233699</v>
          </cell>
          <cell r="Q77">
            <v>22906.481487728001</v>
          </cell>
          <cell r="R77">
            <v>7300.0203346500002</v>
          </cell>
          <cell r="S77">
            <v>55947.203826545003</v>
          </cell>
        </row>
        <row r="78">
          <cell r="A78" t="str">
            <v>$ Chg</v>
          </cell>
          <cell r="B78">
            <v>782.0946230239997</v>
          </cell>
          <cell r="C78">
            <v>-57.664543678998598</v>
          </cell>
          <cell r="D78">
            <v>89.773406434000208</v>
          </cell>
          <cell r="E78">
            <v>598.80382200500026</v>
          </cell>
          <cell r="F78">
            <v>-0.88971620800293749</v>
          </cell>
          <cell r="G78">
            <v>783.05640924999898</v>
          </cell>
          <cell r="H78">
            <v>219.40368068399948</v>
          </cell>
          <cell r="I78">
            <v>789.97318788799748</v>
          </cell>
          <cell r="J78">
            <v>-424.1286815909998</v>
          </cell>
          <cell r="K78">
            <v>1928.5105001199991</v>
          </cell>
          <cell r="L78">
            <v>9.2788857969999299</v>
          </cell>
          <cell r="M78">
            <v>1329.2444201560065</v>
          </cell>
          <cell r="N78">
            <v>5756.4867992229993</v>
          </cell>
          <cell r="O78">
            <v>0</v>
          </cell>
          <cell r="P78">
            <v>3840.2191423370095</v>
          </cell>
          <cell r="Q78">
            <v>94.878069728001719</v>
          </cell>
          <cell r="R78">
            <v>27.153085649999412</v>
          </cell>
          <cell r="S78">
            <v>1180.8678865449983</v>
          </cell>
        </row>
        <row r="79">
          <cell r="A79" t="str">
            <v>% Chg</v>
          </cell>
          <cell r="B79">
            <v>0.14441180480542895</v>
          </cell>
          <cell r="C79">
            <v>-2.4731674544362396E-3</v>
          </cell>
          <cell r="D79">
            <v>8.3229841666860489E-3</v>
          </cell>
          <cell r="E79">
            <v>5.1035867792159031E-2</v>
          </cell>
          <cell r="F79">
            <v>-3.594281263013544E-5</v>
          </cell>
          <cell r="G79">
            <v>5.5645104018424624E-2</v>
          </cell>
          <cell r="H79">
            <v>2.5632530530590267E-2</v>
          </cell>
          <cell r="I79">
            <v>3.5357911665216263E-2</v>
          </cell>
          <cell r="J79">
            <v>-5.2281041174827861E-2</v>
          </cell>
          <cell r="K79">
            <v>0.14775143700382409</v>
          </cell>
          <cell r="L79">
            <v>9.2282136757066251E-3</v>
          </cell>
          <cell r="M79">
            <v>3.7207450174878837E-2</v>
          </cell>
          <cell r="N79">
            <v>3.4365348281180576E-2</v>
          </cell>
          <cell r="O79" t="e">
            <v>#DIV/0!</v>
          </cell>
          <cell r="P79">
            <v>3.1115997849841707E-2</v>
          </cell>
          <cell r="Q79">
            <v>4.1592021389051537E-3</v>
          </cell>
          <cell r="R79">
            <v>3.7334774196150613E-3</v>
          </cell>
          <cell r="S79">
            <v>2.1561929719722605E-2</v>
          </cell>
        </row>
        <row r="80">
          <cell r="N80">
            <v>346382.81477400003</v>
          </cell>
        </row>
        <row r="81">
          <cell r="N81">
            <v>358186.75756710302</v>
          </cell>
        </row>
        <row r="82">
          <cell r="N82">
            <v>11803.942793102993</v>
          </cell>
        </row>
        <row r="83">
          <cell r="N83">
            <v>3.4077737952457492E-2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370.87157153161297</v>
          </cell>
          <cell r="C5">
            <v>3870.2902869092168</v>
          </cell>
          <cell r="D5">
            <v>643.62565556383709</v>
          </cell>
          <cell r="E5">
            <v>1887.0902654434492</v>
          </cell>
          <cell r="F5">
            <v>3438.9496642426811</v>
          </cell>
          <cell r="G5">
            <v>343.22256767532247</v>
          </cell>
          <cell r="H5">
            <v>1475.4095509186825</v>
          </cell>
          <cell r="I5">
            <v>3416.0410000000002</v>
          </cell>
          <cell r="J5">
            <v>1210.625031509496</v>
          </cell>
          <cell r="K5">
            <v>2388.5808527835989</v>
          </cell>
          <cell r="L5">
            <v>477.09124936849798</v>
          </cell>
          <cell r="M5">
            <v>6572.144467909452</v>
          </cell>
          <cell r="N5">
            <v>20569.712218644687</v>
          </cell>
          <cell r="O5" t="str">
            <v>n.a.</v>
          </cell>
          <cell r="P5">
            <v>18157.935330081858</v>
          </cell>
          <cell r="Q5">
            <v>3196.1352806280725</v>
          </cell>
          <cell r="R5">
            <v>1044.3751036321607</v>
          </cell>
          <cell r="S5">
            <v>6406.0329729237392</v>
          </cell>
        </row>
        <row r="6">
          <cell r="A6">
            <v>19992</v>
          </cell>
          <cell r="B6">
            <v>340.30825709710319</v>
          </cell>
          <cell r="C6">
            <v>4209.1349573209318</v>
          </cell>
          <cell r="D6">
            <v>648.8018113749132</v>
          </cell>
          <cell r="E6">
            <v>1980.6181351120622</v>
          </cell>
          <cell r="F6">
            <v>3454.9219440351676</v>
          </cell>
          <cell r="G6">
            <v>350.69582994185413</v>
          </cell>
          <cell r="H6">
            <v>1364.389005982975</v>
          </cell>
          <cell r="I6">
            <v>3694.1080000000002</v>
          </cell>
          <cell r="J6">
            <v>1274.8165203356375</v>
          </cell>
          <cell r="K6">
            <v>2413.5246748887394</v>
          </cell>
          <cell r="L6">
            <v>446.62682599683802</v>
          </cell>
          <cell r="M6">
            <v>6437.8734090841108</v>
          </cell>
          <cell r="N6">
            <v>20831.464335017739</v>
          </cell>
          <cell r="O6" t="str">
            <v>n.a.</v>
          </cell>
          <cell r="P6">
            <v>18088.793169811008</v>
          </cell>
          <cell r="Q6">
            <v>3415.3901499538347</v>
          </cell>
          <cell r="R6">
            <v>1088.1991957727885</v>
          </cell>
          <cell r="S6">
            <v>5989.3185392488149</v>
          </cell>
        </row>
        <row r="7">
          <cell r="A7">
            <v>19993</v>
          </cell>
          <cell r="B7">
            <v>331.40714437585058</v>
          </cell>
          <cell r="C7">
            <v>4251.1328420978134</v>
          </cell>
          <cell r="D7">
            <v>699.17640641807736</v>
          </cell>
          <cell r="E7">
            <v>2028.7836823396649</v>
          </cell>
          <cell r="F7">
            <v>3525.7666913979524</v>
          </cell>
          <cell r="G7">
            <v>341.64151055474878</v>
          </cell>
          <cell r="H7">
            <v>1471.3465812474499</v>
          </cell>
          <cell r="I7">
            <v>3939.8119999999999</v>
          </cell>
          <cell r="J7">
            <v>1321.1234714955274</v>
          </cell>
          <cell r="K7">
            <v>2409.3648533417836</v>
          </cell>
          <cell r="L7">
            <v>414.64594748615445</v>
          </cell>
          <cell r="M7">
            <v>6564.8397132380405</v>
          </cell>
          <cell r="N7">
            <v>21480.64904181438</v>
          </cell>
          <cell r="O7" t="str">
            <v>n.a.</v>
          </cell>
          <cell r="P7">
            <v>18657.604647395336</v>
          </cell>
          <cell r="Q7">
            <v>3617.2181962003419</v>
          </cell>
          <cell r="R7">
            <v>1075.0319768441909</v>
          </cell>
          <cell r="S7">
            <v>6213.3616086794245</v>
          </cell>
        </row>
        <row r="8">
          <cell r="A8">
            <v>19994</v>
          </cell>
          <cell r="B8">
            <v>338.9450269954333</v>
          </cell>
          <cell r="C8">
            <v>4267.297913672036</v>
          </cell>
          <cell r="D8">
            <v>727.03312664317195</v>
          </cell>
          <cell r="E8">
            <v>2078.0989171048241</v>
          </cell>
          <cell r="F8">
            <v>3290.3897003242</v>
          </cell>
          <cell r="G8">
            <v>402.97109182807463</v>
          </cell>
          <cell r="H8">
            <v>1533.5818618508922</v>
          </cell>
          <cell r="I8">
            <v>4233.9340000000002</v>
          </cell>
          <cell r="J8">
            <v>1364.0089766593399</v>
          </cell>
          <cell r="K8">
            <v>2476.9156189858777</v>
          </cell>
          <cell r="L8">
            <v>385.35597714850957</v>
          </cell>
          <cell r="M8">
            <v>6662.5144097683988</v>
          </cell>
          <cell r="N8">
            <v>22240.856404523198</v>
          </cell>
          <cell r="O8" t="str">
            <v>n.a.</v>
          </cell>
          <cell r="P8">
            <v>18862.295852711795</v>
          </cell>
          <cell r="Q8">
            <v>3729.1463732177513</v>
          </cell>
          <cell r="R8">
            <v>1087.2617237508609</v>
          </cell>
          <cell r="S8">
            <v>6249.3218791480149</v>
          </cell>
        </row>
        <row r="9">
          <cell r="A9">
            <v>20001</v>
          </cell>
          <cell r="B9">
            <v>372.04191391039689</v>
          </cell>
          <cell r="C9">
            <v>4703.0882837999516</v>
          </cell>
          <cell r="D9">
            <v>713.8895627857803</v>
          </cell>
          <cell r="E9">
            <v>2401.5727415850329</v>
          </cell>
          <cell r="F9">
            <v>3840.9126874451968</v>
          </cell>
          <cell r="G9">
            <v>455.81901496236651</v>
          </cell>
          <cell r="H9">
            <v>1573.3200057057973</v>
          </cell>
          <cell r="I9">
            <v>4010.6080000000002</v>
          </cell>
          <cell r="J9">
            <v>1376.6027156821815</v>
          </cell>
          <cell r="K9">
            <v>2685.0537142828439</v>
          </cell>
          <cell r="L9">
            <v>342.15187334158537</v>
          </cell>
          <cell r="M9">
            <v>6752.6648695499043</v>
          </cell>
          <cell r="N9">
            <v>22332.176618408314</v>
          </cell>
          <cell r="O9" t="str">
            <v>n.a.</v>
          </cell>
          <cell r="P9">
            <v>19956.229661928046</v>
          </cell>
          <cell r="Q9">
            <v>3783.0761921065946</v>
          </cell>
          <cell r="R9">
            <v>937.53268042623904</v>
          </cell>
          <cell r="S9">
            <v>6244.3239962249891</v>
          </cell>
        </row>
        <row r="10">
          <cell r="A10">
            <v>20002</v>
          </cell>
          <cell r="B10">
            <v>391.39040674074664</v>
          </cell>
          <cell r="C10">
            <v>4394.959742809966</v>
          </cell>
          <cell r="D10">
            <v>748.30232095524536</v>
          </cell>
          <cell r="E10">
            <v>2751.2724352720461</v>
          </cell>
          <cell r="F10">
            <v>3995.290608289733</v>
          </cell>
          <cell r="G10">
            <v>476.91687630484296</v>
          </cell>
          <cell r="H10">
            <v>1668.7872214617466</v>
          </cell>
          <cell r="I10">
            <v>4110.3149999999996</v>
          </cell>
          <cell r="J10">
            <v>1364.4401259586664</v>
          </cell>
          <cell r="K10">
            <v>2737.0833936385484</v>
          </cell>
          <cell r="L10">
            <v>328.33288128757994</v>
          </cell>
          <cell r="M10">
            <v>6923.4337852992003</v>
          </cell>
          <cell r="N10">
            <v>23853.389970141448</v>
          </cell>
          <cell r="O10" t="str">
            <v>n.a.</v>
          </cell>
          <cell r="P10">
            <v>21140.545759619501</v>
          </cell>
          <cell r="Q10">
            <v>3632.2887374246748</v>
          </cell>
          <cell r="R10">
            <v>931.90624190712492</v>
          </cell>
          <cell r="S10">
            <v>6965.4914115993424</v>
          </cell>
        </row>
        <row r="11">
          <cell r="A11">
            <v>20003</v>
          </cell>
          <cell r="B11">
            <v>398.34900541300146</v>
          </cell>
          <cell r="C11">
            <v>4581.2840449641144</v>
          </cell>
          <cell r="D11">
            <v>871.8669551438793</v>
          </cell>
          <cell r="E11">
            <v>2910.271136929533</v>
          </cell>
          <cell r="F11">
            <v>3998.0221065571536</v>
          </cell>
          <cell r="G11">
            <v>488.08331119048842</v>
          </cell>
          <cell r="H11">
            <v>1748.7813692992036</v>
          </cell>
          <cell r="I11">
            <v>4204.4279999999999</v>
          </cell>
          <cell r="J11">
            <v>1514.181911585538</v>
          </cell>
          <cell r="K11">
            <v>2895.3975849329067</v>
          </cell>
          <cell r="L11">
            <v>401.51911688767376</v>
          </cell>
          <cell r="M11">
            <v>6975.8156271148464</v>
          </cell>
          <cell r="N11">
            <v>24957.21960996095</v>
          </cell>
          <cell r="O11" t="str">
            <v>n.a.</v>
          </cell>
          <cell r="P11">
            <v>21869.514829546166</v>
          </cell>
          <cell r="Q11">
            <v>4062.549986687593</v>
          </cell>
          <cell r="R11">
            <v>992.72084014822985</v>
          </cell>
          <cell r="S11">
            <v>7050.0898610213344</v>
          </cell>
        </row>
        <row r="12">
          <cell r="A12">
            <v>20004</v>
          </cell>
          <cell r="B12">
            <v>368.27967393585521</v>
          </cell>
          <cell r="C12">
            <v>4559.5939284259684</v>
          </cell>
          <cell r="D12">
            <v>867.78516111509509</v>
          </cell>
          <cell r="E12">
            <v>2778.6976862133879</v>
          </cell>
          <cell r="F12">
            <v>3988.0385977079154</v>
          </cell>
          <cell r="G12">
            <v>487.72579754230213</v>
          </cell>
          <cell r="H12">
            <v>1833.1534035332515</v>
          </cell>
          <cell r="I12">
            <v>4000.8739999999998</v>
          </cell>
          <cell r="J12">
            <v>1443.678246773615</v>
          </cell>
          <cell r="K12">
            <v>2882.9173071457021</v>
          </cell>
          <cell r="L12">
            <v>326.19812848316087</v>
          </cell>
          <cell r="M12">
            <v>6586.0677180360444</v>
          </cell>
          <cell r="N12">
            <v>24743.121801489284</v>
          </cell>
          <cell r="O12" t="str">
            <v>n.a.</v>
          </cell>
          <cell r="P12">
            <v>21248.937748906294</v>
          </cell>
          <cell r="Q12">
            <v>3925.9280837811361</v>
          </cell>
          <cell r="R12">
            <v>915.99823751840631</v>
          </cell>
          <cell r="S12">
            <v>7291.282731154336</v>
          </cell>
        </row>
        <row r="13">
          <cell r="A13">
            <v>20011</v>
          </cell>
          <cell r="B13">
            <v>383.82648316577286</v>
          </cell>
          <cell r="C13">
            <v>4501.0929165271182</v>
          </cell>
          <cell r="D13">
            <v>904.2632516891058</v>
          </cell>
          <cell r="E13">
            <v>2373.5428069763366</v>
          </cell>
          <cell r="F13">
            <v>3860.5902654158049</v>
          </cell>
          <cell r="G13">
            <v>496.08331286881486</v>
          </cell>
          <cell r="H13">
            <v>1775.3413032033793</v>
          </cell>
          <cell r="I13">
            <v>4167.884</v>
          </cell>
          <cell r="J13">
            <v>1401.9987067914269</v>
          </cell>
          <cell r="K13">
            <v>2753.7254012925205</v>
          </cell>
          <cell r="L13">
            <v>347.11075266329539</v>
          </cell>
          <cell r="M13">
            <v>6687.7035192605526</v>
          </cell>
          <cell r="N13">
            <v>24450.775080595875</v>
          </cell>
          <cell r="O13" t="str">
            <v>n.a.</v>
          </cell>
          <cell r="P13">
            <v>20652.108950823596</v>
          </cell>
          <cell r="Q13">
            <v>3942.8937565805027</v>
          </cell>
          <cell r="R13">
            <v>919.19139393483169</v>
          </cell>
          <cell r="S13">
            <v>7487.7553865034924</v>
          </cell>
        </row>
        <row r="14">
          <cell r="A14">
            <v>20012</v>
          </cell>
          <cell r="B14">
            <v>404.7865095250674</v>
          </cell>
          <cell r="C14">
            <v>4589.7267738980436</v>
          </cell>
          <cell r="D14">
            <v>893.47994525019624</v>
          </cell>
          <cell r="E14">
            <v>2489.2143416760864</v>
          </cell>
          <cell r="F14">
            <v>4224.3400468685295</v>
          </cell>
          <cell r="G14">
            <v>460.5331305944722</v>
          </cell>
          <cell r="H14">
            <v>1806.2836299105797</v>
          </cell>
          <cell r="I14">
            <v>3753.18</v>
          </cell>
          <cell r="J14">
            <v>1355.1155135269591</v>
          </cell>
          <cell r="K14">
            <v>2863.9757088921106</v>
          </cell>
          <cell r="L14">
            <v>349.51953931526486</v>
          </cell>
          <cell r="M14">
            <v>6682.6589271330149</v>
          </cell>
          <cell r="N14">
            <v>24873.142077028191</v>
          </cell>
          <cell r="O14" t="str">
            <v>n.a.</v>
          </cell>
          <cell r="P14">
            <v>21485.880110228343</v>
          </cell>
          <cell r="Q14">
            <v>3783.811254270473</v>
          </cell>
          <cell r="R14">
            <v>933.48873294052055</v>
          </cell>
          <cell r="S14">
            <v>7623.5087569983107</v>
          </cell>
        </row>
        <row r="15">
          <cell r="A15">
            <v>20013</v>
          </cell>
          <cell r="B15">
            <v>397.87370203790061</v>
          </cell>
          <cell r="C15">
            <v>4379.7059975318298</v>
          </cell>
          <cell r="D15">
            <v>869.16472725198037</v>
          </cell>
          <cell r="E15">
            <v>2495.3626166693816</v>
          </cell>
          <cell r="F15">
            <v>4068.8313359717858</v>
          </cell>
          <cell r="G15">
            <v>440.71567442937049</v>
          </cell>
          <cell r="H15">
            <v>1645.2109488341973</v>
          </cell>
          <cell r="I15">
            <v>3782.9459999999999</v>
          </cell>
          <cell r="J15">
            <v>1258.0571849318712</v>
          </cell>
          <cell r="K15">
            <v>2664.5882444590129</v>
          </cell>
          <cell r="L15">
            <v>370.82650734921862</v>
          </cell>
          <cell r="M15">
            <v>6900.8882418733838</v>
          </cell>
          <cell r="N15">
            <v>24002.356058259549</v>
          </cell>
          <cell r="O15" t="str">
            <v>n.a.</v>
          </cell>
          <cell r="P15">
            <v>21127.23243562588</v>
          </cell>
          <cell r="Q15">
            <v>3538.7963151783656</v>
          </cell>
          <cell r="R15">
            <v>984.7663265441372</v>
          </cell>
          <cell r="S15">
            <v>7724.922635508934</v>
          </cell>
        </row>
        <row r="16">
          <cell r="A16">
            <v>20014</v>
          </cell>
          <cell r="B16">
            <v>381.02830527125928</v>
          </cell>
          <cell r="C16">
            <v>4299.455312043011</v>
          </cell>
          <cell r="D16">
            <v>912.1160758087176</v>
          </cell>
          <cell r="E16">
            <v>2384.3962346781955</v>
          </cell>
          <cell r="F16">
            <v>4059.3063517438773</v>
          </cell>
          <cell r="G16">
            <v>438.36988210734233</v>
          </cell>
          <cell r="H16">
            <v>1423.4481180518426</v>
          </cell>
          <cell r="I16">
            <v>3728.732</v>
          </cell>
          <cell r="J16">
            <v>1238.9075947497424</v>
          </cell>
          <cell r="K16">
            <v>2584.216645356355</v>
          </cell>
          <cell r="L16">
            <v>408.97220067222122</v>
          </cell>
          <cell r="M16">
            <v>6233.3303117330461</v>
          </cell>
          <cell r="N16">
            <v>23246.21878411639</v>
          </cell>
          <cell r="O16" t="str">
            <v>n.a.</v>
          </cell>
          <cell r="P16">
            <v>19910.577503322176</v>
          </cell>
          <cell r="Q16">
            <v>3424.370673970659</v>
          </cell>
          <cell r="R16">
            <v>1152.3305465805104</v>
          </cell>
          <cell r="S16">
            <v>7226.092220989266</v>
          </cell>
        </row>
        <row r="17">
          <cell r="A17">
            <v>20021</v>
          </cell>
          <cell r="B17">
            <v>489.33168039439204</v>
          </cell>
          <cell r="C17">
            <v>4375.7672154142929</v>
          </cell>
          <cell r="D17">
            <v>1037.0302135052104</v>
          </cell>
          <cell r="E17">
            <v>2657.17241021779</v>
          </cell>
          <cell r="F17">
            <v>5125.4910370565194</v>
          </cell>
          <cell r="G17">
            <v>411.46997180932044</v>
          </cell>
          <cell r="H17">
            <v>1572.3433010570948</v>
          </cell>
          <cell r="I17">
            <v>3918.0990000000002</v>
          </cell>
          <cell r="J17">
            <v>1311.0995751437342</v>
          </cell>
          <cell r="K17">
            <v>2963.0702468201875</v>
          </cell>
          <cell r="L17">
            <v>405.89609343976002</v>
          </cell>
          <cell r="M17">
            <v>6390.7413583752004</v>
          </cell>
          <cell r="N17">
            <v>24401.423273718316</v>
          </cell>
          <cell r="O17" t="str">
            <v>n.a.</v>
          </cell>
          <cell r="P17">
            <v>21415.955206397492</v>
          </cell>
          <cell r="Q17">
            <v>3483.8656366351383</v>
          </cell>
          <cell r="R17">
            <v>1377.6524194206515</v>
          </cell>
          <cell r="S17">
            <v>7689.8182143603708</v>
          </cell>
        </row>
        <row r="18">
          <cell r="A18">
            <v>20022</v>
          </cell>
          <cell r="B18">
            <v>480.03064063352429</v>
          </cell>
          <cell r="C18">
            <v>4516.4600840197236</v>
          </cell>
          <cell r="D18">
            <v>1140.6597165511685</v>
          </cell>
          <cell r="E18">
            <v>2609.2187183857686</v>
          </cell>
          <cell r="F18">
            <v>4644.1941784943201</v>
          </cell>
          <cell r="G18">
            <v>449.87257612013303</v>
          </cell>
          <cell r="H18">
            <v>1581.1112556532983</v>
          </cell>
          <cell r="I18">
            <v>3829.8690000000001</v>
          </cell>
          <cell r="J18">
            <v>1369.8591606120378</v>
          </cell>
          <cell r="K18">
            <v>3025.1008707257274</v>
          </cell>
          <cell r="L18">
            <v>423.50280881955428</v>
          </cell>
          <cell r="M18">
            <v>6514.388727556794</v>
          </cell>
          <cell r="N18">
            <v>24411.616610380039</v>
          </cell>
          <cell r="O18" t="str">
            <v>n.a.</v>
          </cell>
          <cell r="P18">
            <v>21132.820141481545</v>
          </cell>
          <cell r="Q18">
            <v>3690.722691987909</v>
          </cell>
          <cell r="R18">
            <v>1506.613119326058</v>
          </cell>
          <cell r="S18">
            <v>7584.4371230924398</v>
          </cell>
        </row>
        <row r="19">
          <cell r="A19">
            <v>20023</v>
          </cell>
          <cell r="B19">
            <v>465.10943160326667</v>
          </cell>
          <cell r="C19">
            <v>4793.5628901060618</v>
          </cell>
          <cell r="D19">
            <v>1127.7872170844323</v>
          </cell>
          <cell r="E19">
            <v>2430.3977448173118</v>
          </cell>
          <cell r="F19">
            <v>4808.9376420293493</v>
          </cell>
          <cell r="G19">
            <v>462.17594494007545</v>
          </cell>
          <cell r="H19">
            <v>1393.5673373537015</v>
          </cell>
          <cell r="I19">
            <v>4188.5929999999998</v>
          </cell>
          <cell r="J19">
            <v>1414.8456746000461</v>
          </cell>
          <cell r="K19">
            <v>3092.9515060813119</v>
          </cell>
          <cell r="L19">
            <v>446.47009671420238</v>
          </cell>
          <cell r="M19">
            <v>6542.8872861590562</v>
          </cell>
          <cell r="N19">
            <v>24169.7212541915</v>
          </cell>
          <cell r="O19" t="str">
            <v>n.a.</v>
          </cell>
          <cell r="P19">
            <v>21081.120354782484</v>
          </cell>
          <cell r="Q19">
            <v>3841.0685193841664</v>
          </cell>
          <cell r="R19">
            <v>1597.2536519307835</v>
          </cell>
          <cell r="S19">
            <v>7467.3858205457645</v>
          </cell>
        </row>
        <row r="20">
          <cell r="A20">
            <v>20024</v>
          </cell>
          <cell r="B20">
            <v>457.66524736881695</v>
          </cell>
          <cell r="C20">
            <v>4667.8558104599251</v>
          </cell>
          <cell r="D20">
            <v>1203.8958528591897</v>
          </cell>
          <cell r="E20">
            <v>2616.9091265791299</v>
          </cell>
          <cell r="F20">
            <v>4929.5421424198112</v>
          </cell>
          <cell r="G20">
            <v>527.13650713047082</v>
          </cell>
          <cell r="H20">
            <v>1611.6881059359055</v>
          </cell>
          <cell r="I20">
            <v>4142.0159999999996</v>
          </cell>
          <cell r="J20">
            <v>1450.8985896441823</v>
          </cell>
          <cell r="K20">
            <v>3180.081376372771</v>
          </cell>
          <cell r="L20">
            <v>428.90700102648333</v>
          </cell>
          <cell r="M20">
            <v>6776.2586279089492</v>
          </cell>
          <cell r="N20">
            <v>26994.387861710133</v>
          </cell>
          <cell r="O20" t="str">
            <v>n.a.</v>
          </cell>
          <cell r="P20">
            <v>22373.384297338478</v>
          </cell>
          <cell r="Q20">
            <v>3977.8051519927844</v>
          </cell>
          <cell r="R20">
            <v>1664.4938093225076</v>
          </cell>
          <cell r="S20">
            <v>8163.1198430014256</v>
          </cell>
        </row>
        <row r="21">
          <cell r="A21">
            <v>20031</v>
          </cell>
          <cell r="B21">
            <v>400.71594384230269</v>
          </cell>
          <cell r="C21">
            <v>5489.7687116542202</v>
          </cell>
          <cell r="D21">
            <v>1078.5924332525155</v>
          </cell>
          <cell r="E21">
            <v>2504.8786052248115</v>
          </cell>
          <cell r="F21">
            <v>4935.6718341063233</v>
          </cell>
          <cell r="G21">
            <v>442.83052895706743</v>
          </cell>
          <cell r="H21">
            <v>1579.4530853908966</v>
          </cell>
          <cell r="I21">
            <v>3923.7489999999998</v>
          </cell>
          <cell r="J21">
            <v>1421.6911811351288</v>
          </cell>
          <cell r="K21">
            <v>3044.7173721034846</v>
          </cell>
          <cell r="L21">
            <v>436.9217300681093</v>
          </cell>
          <cell r="M21">
            <v>6912.339861373106</v>
          </cell>
          <cell r="N21">
            <v>25974.116466987361</v>
          </cell>
          <cell r="O21" t="str">
            <v>n.a.</v>
          </cell>
          <cell r="P21">
            <v>22413.769493442727</v>
          </cell>
          <cell r="Q21">
            <v>3712.7883779158537</v>
          </cell>
          <cell r="R21">
            <v>1746.2864984162288</v>
          </cell>
          <cell r="S21">
            <v>7898.4195780852588</v>
          </cell>
        </row>
        <row r="22">
          <cell r="A22">
            <v>20032</v>
          </cell>
          <cell r="B22">
            <v>381.28614355340028</v>
          </cell>
          <cell r="C22">
            <v>4563.5938550918308</v>
          </cell>
          <cell r="D22">
            <v>757.83827215960446</v>
          </cell>
          <cell r="E22">
            <v>2461.7237395655466</v>
          </cell>
          <cell r="F22">
            <v>5081.6851625793561</v>
          </cell>
          <cell r="G22">
            <v>471.94822361181394</v>
          </cell>
          <cell r="H22">
            <v>1410.7686379655261</v>
          </cell>
          <cell r="I22">
            <v>3793.1610000000001</v>
          </cell>
          <cell r="J22">
            <v>1349.7752308701217</v>
          </cell>
          <cell r="K22">
            <v>3053.6980222807374</v>
          </cell>
          <cell r="L22">
            <v>399.08907845774684</v>
          </cell>
          <cell r="M22">
            <v>7302.3063800583395</v>
          </cell>
          <cell r="N22">
            <v>26272.37201559708</v>
          </cell>
          <cell r="O22" t="str">
            <v>n.a.</v>
          </cell>
          <cell r="P22">
            <v>22317.901119083919</v>
          </cell>
          <cell r="Q22">
            <v>3351.5349473301949</v>
          </cell>
          <cell r="R22">
            <v>1805.8655515135165</v>
          </cell>
          <cell r="S22">
            <v>8041.174359098537</v>
          </cell>
        </row>
        <row r="23">
          <cell r="A23">
            <v>20033</v>
          </cell>
          <cell r="B23">
            <v>400.79653763154499</v>
          </cell>
          <cell r="C23">
            <v>4807.6480629366788</v>
          </cell>
          <cell r="D23">
            <v>1109.471558139117</v>
          </cell>
          <cell r="E23">
            <v>2710.9191748195667</v>
          </cell>
          <cell r="F23">
            <v>5146.4127924737031</v>
          </cell>
          <cell r="G23">
            <v>538.5064118807685</v>
          </cell>
          <cell r="H23">
            <v>1631.0818739607209</v>
          </cell>
          <cell r="I23">
            <v>4237.9589999999998</v>
          </cell>
          <cell r="J23">
            <v>1672.8167224918705</v>
          </cell>
          <cell r="K23">
            <v>3184.3487072687954</v>
          </cell>
          <cell r="L23">
            <v>373.55104665856936</v>
          </cell>
          <cell r="M23">
            <v>7750.3961820355689</v>
          </cell>
          <cell r="N23">
            <v>28556.563436923359</v>
          </cell>
          <cell r="O23" t="str">
            <v>n.a.</v>
          </cell>
          <cell r="P23">
            <v>23749.485461963624</v>
          </cell>
          <cell r="Q23">
            <v>4170.6363287958402</v>
          </cell>
          <cell r="R23">
            <v>2130.97244583261</v>
          </cell>
          <cell r="S23">
            <v>8801.8556482803524</v>
          </cell>
        </row>
        <row r="24">
          <cell r="A24">
            <v>20034</v>
          </cell>
          <cell r="B24">
            <v>400.65737497275228</v>
          </cell>
          <cell r="C24">
            <v>5110.3353703172706</v>
          </cell>
          <cell r="D24">
            <v>1309.7897364487633</v>
          </cell>
          <cell r="E24">
            <v>2637.285480390075</v>
          </cell>
          <cell r="F24">
            <v>5488.8942108406181</v>
          </cell>
          <cell r="G24">
            <v>573.31383555034984</v>
          </cell>
          <cell r="H24">
            <v>2042.9504026828567</v>
          </cell>
          <cell r="I24">
            <v>4521.63</v>
          </cell>
          <cell r="J24">
            <v>1639.8268655028801</v>
          </cell>
          <cell r="K24">
            <v>3243.4998983469818</v>
          </cell>
          <cell r="L24">
            <v>325.40114481557464</v>
          </cell>
          <cell r="M24">
            <v>7690.4145765329813</v>
          </cell>
          <cell r="N24">
            <v>29669.552080492213</v>
          </cell>
          <cell r="O24" t="str">
            <v>n.a.</v>
          </cell>
          <cell r="P24">
            <v>24558.149925509733</v>
          </cell>
          <cell r="Q24">
            <v>4360.2433459581107</v>
          </cell>
          <cell r="R24">
            <v>2399.6585042376455</v>
          </cell>
          <cell r="S24">
            <v>8673.2314145358541</v>
          </cell>
        </row>
        <row r="25">
          <cell r="A25">
            <v>20041</v>
          </cell>
          <cell r="B25">
            <v>395.41424676683602</v>
          </cell>
          <cell r="C25">
            <v>5084.2760925592456</v>
          </cell>
          <cell r="D25">
            <v>1408.3650515631407</v>
          </cell>
          <cell r="E25">
            <v>2746.7330790523047</v>
          </cell>
          <cell r="F25">
            <v>5482.7242266816829</v>
          </cell>
          <cell r="G25">
            <v>602.46311460196489</v>
          </cell>
          <cell r="H25">
            <v>2015.1626098617578</v>
          </cell>
          <cell r="I25">
            <v>4683.3490000000002</v>
          </cell>
          <cell r="J25">
            <v>1627.4477998484435</v>
          </cell>
          <cell r="K25">
            <v>3353.3212612490752</v>
          </cell>
          <cell r="L25">
            <v>298.18094245284061</v>
          </cell>
          <cell r="M25">
            <v>7963.3589004035157</v>
          </cell>
          <cell r="N25">
            <v>32069.410353542924</v>
          </cell>
          <cell r="O25" t="str">
            <v>n.a.</v>
          </cell>
          <cell r="P25">
            <v>25585.195250499921</v>
          </cell>
          <cell r="Q25">
            <v>4482.8798655577066</v>
          </cell>
          <cell r="R25">
            <v>2545.0127331382878</v>
          </cell>
          <cell r="S25">
            <v>9763.0068809597487</v>
          </cell>
        </row>
        <row r="26">
          <cell r="A26">
            <v>20042</v>
          </cell>
          <cell r="B26">
            <v>590.32851784040054</v>
          </cell>
          <cell r="C26">
            <v>5291.9721469886117</v>
          </cell>
          <cell r="D26">
            <v>1507.0890000440816</v>
          </cell>
          <cell r="E26">
            <v>2879.2228535895529</v>
          </cell>
          <cell r="F26">
            <v>5719.6854694504027</v>
          </cell>
          <cell r="G26">
            <v>641.41031898695553</v>
          </cell>
          <cell r="H26">
            <v>2263.2786332641463</v>
          </cell>
          <cell r="I26">
            <v>4689.4889999999996</v>
          </cell>
          <cell r="J26">
            <v>1674.3333957163072</v>
          </cell>
          <cell r="K26">
            <v>3426.1996671846618</v>
          </cell>
          <cell r="L26">
            <v>308.13863120523763</v>
          </cell>
          <cell r="M26">
            <v>7945.987318860186</v>
          </cell>
          <cell r="N26">
            <v>33313.411278946362</v>
          </cell>
          <cell r="O26" t="str">
            <v>n.a.</v>
          </cell>
          <cell r="P26">
            <v>26557.926418281524</v>
          </cell>
          <cell r="Q26">
            <v>4633.4721589418077</v>
          </cell>
          <cell r="R26">
            <v>2611.3922017670807</v>
          </cell>
          <cell r="S26">
            <v>10661.811195376877</v>
          </cell>
        </row>
        <row r="27">
          <cell r="A27">
            <v>20043</v>
          </cell>
          <cell r="B27">
            <v>384.21277727027473</v>
          </cell>
          <cell r="C27">
            <v>5334.6433164830742</v>
          </cell>
          <cell r="D27">
            <v>1602.4640016856379</v>
          </cell>
          <cell r="E27">
            <v>2924.8855877133378</v>
          </cell>
          <cell r="F27">
            <v>5746.679114614155</v>
          </cell>
          <cell r="G27">
            <v>705.99650912276047</v>
          </cell>
          <cell r="H27">
            <v>2133.6276986291291</v>
          </cell>
          <cell r="I27">
            <v>4619.7839999999997</v>
          </cell>
          <cell r="J27">
            <v>1625.7316101862257</v>
          </cell>
          <cell r="K27">
            <v>3489.5790924118651</v>
          </cell>
          <cell r="L27">
            <v>291.83610015431321</v>
          </cell>
          <cell r="M27">
            <v>8066.0942647917</v>
          </cell>
          <cell r="N27">
            <v>34321.71582199735</v>
          </cell>
          <cell r="O27" t="str">
            <v>n.a.</v>
          </cell>
          <cell r="P27">
            <v>26994.574139623368</v>
          </cell>
          <cell r="Q27">
            <v>4863.3505462739877</v>
          </cell>
          <cell r="R27">
            <v>2665.060427379145</v>
          </cell>
          <cell r="S27">
            <v>10389.771602843479</v>
          </cell>
        </row>
        <row r="28">
          <cell r="A28">
            <v>20044</v>
          </cell>
          <cell r="B28">
            <v>418.22545812248865</v>
          </cell>
          <cell r="C28">
            <v>5502.4864439690691</v>
          </cell>
          <cell r="D28">
            <v>1699.1079467071397</v>
          </cell>
          <cell r="E28">
            <v>3138.9934796448038</v>
          </cell>
          <cell r="F28">
            <v>5818.640189253756</v>
          </cell>
          <cell r="G28">
            <v>736.67205728831925</v>
          </cell>
          <cell r="H28">
            <v>2235.4390582449664</v>
          </cell>
          <cell r="I28">
            <v>4834.1899999999996</v>
          </cell>
          <cell r="J28">
            <v>1696.9641942490239</v>
          </cell>
          <cell r="K28">
            <v>3632.9879791543976</v>
          </cell>
          <cell r="L28">
            <v>308.87232618760851</v>
          </cell>
          <cell r="M28">
            <v>8558.0715159446008</v>
          </cell>
          <cell r="N28">
            <v>35274.622545513368</v>
          </cell>
          <cell r="O28" t="str">
            <v>n.a.</v>
          </cell>
          <cell r="P28">
            <v>27972.458191595197</v>
          </cell>
          <cell r="Q28">
            <v>4885.2274292264974</v>
          </cell>
          <cell r="R28">
            <v>2692.4056377154857</v>
          </cell>
          <cell r="S28">
            <v>10824.225320819885</v>
          </cell>
        </row>
        <row r="29">
          <cell r="A29">
            <v>20051</v>
          </cell>
          <cell r="B29">
            <v>444.42917420258294</v>
          </cell>
          <cell r="C29">
            <v>5624.8075426028181</v>
          </cell>
          <cell r="D29">
            <v>1674.7739773009987</v>
          </cell>
          <cell r="E29">
            <v>3045.306800245573</v>
          </cell>
          <cell r="F29">
            <v>5652.5368237953617</v>
          </cell>
          <cell r="G29">
            <v>974.89146676811072</v>
          </cell>
          <cell r="H29">
            <v>2358.7663974406869</v>
          </cell>
          <cell r="I29">
            <v>5021.3270000000002</v>
          </cell>
          <cell r="J29">
            <v>1801.3905078889063</v>
          </cell>
          <cell r="K29">
            <v>3645.6288482227274</v>
          </cell>
          <cell r="L29">
            <v>317.6746059857681</v>
          </cell>
          <cell r="M29">
            <v>8574.2136267610549</v>
          </cell>
          <cell r="N29">
            <v>34912.872135847552</v>
          </cell>
          <cell r="O29" t="str">
            <v>n.a.</v>
          </cell>
          <cell r="P29">
            <v>27745.525803825774</v>
          </cell>
          <cell r="Q29">
            <v>5242.311677660573</v>
          </cell>
          <cell r="R29">
            <v>2835.6545493323324</v>
          </cell>
          <cell r="S29">
            <v>10290.063295287138</v>
          </cell>
        </row>
        <row r="30">
          <cell r="A30">
            <v>20052</v>
          </cell>
          <cell r="B30">
            <v>434.98210695893187</v>
          </cell>
          <cell r="C30">
            <v>5549.770942717485</v>
          </cell>
          <cell r="D30">
            <v>1654.7697654253143</v>
          </cell>
          <cell r="E30">
            <v>3176.4642768619406</v>
          </cell>
          <cell r="F30">
            <v>5663.9955572394438</v>
          </cell>
          <cell r="G30">
            <v>1154.8427360560602</v>
          </cell>
          <cell r="H30">
            <v>2321.7729794725547</v>
          </cell>
          <cell r="I30">
            <v>5020.5119999999997</v>
          </cell>
          <cell r="J30">
            <v>1726.6389520410214</v>
          </cell>
          <cell r="K30">
            <v>3661.4576017466193</v>
          </cell>
          <cell r="L30">
            <v>306.50609089762997</v>
          </cell>
          <cell r="M30">
            <v>8367.2227622683131</v>
          </cell>
          <cell r="N30">
            <v>36088.666998479654</v>
          </cell>
          <cell r="O30" t="str">
            <v>n.a.</v>
          </cell>
          <cell r="P30">
            <v>28425.797968912939</v>
          </cell>
          <cell r="Q30">
            <v>5326.2553811193493</v>
          </cell>
          <cell r="R30">
            <v>3074.2313374349033</v>
          </cell>
          <cell r="S30">
            <v>9773.385979274939</v>
          </cell>
        </row>
        <row r="31">
          <cell r="A31">
            <v>20053</v>
          </cell>
          <cell r="B31">
            <v>440.09088269035846</v>
          </cell>
          <cell r="C31">
            <v>5623.8840282324818</v>
          </cell>
          <cell r="D31">
            <v>1674.8072611166347</v>
          </cell>
          <cell r="E31">
            <v>3379.8005309098317</v>
          </cell>
          <cell r="F31">
            <v>6255.9095777822522</v>
          </cell>
          <cell r="G31">
            <v>1261.2930056380235</v>
          </cell>
          <cell r="H31">
            <v>2354.7014407750698</v>
          </cell>
          <cell r="I31">
            <v>5298.4369999999999</v>
          </cell>
          <cell r="J31">
            <v>1658.4413970629869</v>
          </cell>
          <cell r="K31">
            <v>3695.2709750637</v>
          </cell>
          <cell r="L31">
            <v>292.2140931839341</v>
          </cell>
          <cell r="M31">
            <v>8271.6258296002543</v>
          </cell>
          <cell r="N31">
            <v>36518.87792468039</v>
          </cell>
          <cell r="O31" t="str">
            <v>n.a.</v>
          </cell>
          <cell r="P31">
            <v>29240.957999282251</v>
          </cell>
          <cell r="Q31">
            <v>5323.2061914999576</v>
          </cell>
          <cell r="R31">
            <v>3098.8711285595032</v>
          </cell>
          <cell r="S31">
            <v>10103.225548317094</v>
          </cell>
        </row>
        <row r="32">
          <cell r="A32">
            <v>20054</v>
          </cell>
          <cell r="B32">
            <v>497.01083614812711</v>
          </cell>
          <cell r="C32">
            <v>5783.167486447217</v>
          </cell>
          <cell r="D32">
            <v>1852.669996157053</v>
          </cell>
          <cell r="E32">
            <v>3355.8563919826547</v>
          </cell>
          <cell r="F32">
            <v>6245.74304118294</v>
          </cell>
          <cell r="G32">
            <v>1361.000791537806</v>
          </cell>
          <cell r="H32">
            <v>2390.5971823116884</v>
          </cell>
          <cell r="I32">
            <v>5236.6710000000003</v>
          </cell>
          <cell r="J32">
            <v>1724.623143007085</v>
          </cell>
          <cell r="K32">
            <v>3418.6935749669524</v>
          </cell>
          <cell r="L32">
            <v>341.22820993266794</v>
          </cell>
          <cell r="M32">
            <v>8468.4687813703822</v>
          </cell>
          <cell r="N32">
            <v>37870.266940992413</v>
          </cell>
          <cell r="O32" t="str">
            <v>n.a.</v>
          </cell>
          <cell r="P32">
            <v>29329.604227979034</v>
          </cell>
          <cell r="Q32">
            <v>5687.7737497201178</v>
          </cell>
          <cell r="R32">
            <v>3109.9909846732603</v>
          </cell>
          <cell r="S32">
            <v>10099.373177120824</v>
          </cell>
        </row>
        <row r="33">
          <cell r="A33">
            <v>20061</v>
          </cell>
          <cell r="B33">
            <v>707.97471596213063</v>
          </cell>
          <cell r="C33">
            <v>6041.9411893074002</v>
          </cell>
          <cell r="D33">
            <v>2338.4360496311074</v>
          </cell>
          <cell r="E33">
            <v>3601.8399546960081</v>
          </cell>
          <cell r="F33">
            <v>6573.7670693493319</v>
          </cell>
          <cell r="G33">
            <v>1641.5344918794656</v>
          </cell>
          <cell r="H33">
            <v>2512.6859011330307</v>
          </cell>
          <cell r="I33">
            <v>5678.9110549999996</v>
          </cell>
          <cell r="J33">
            <v>1996.9286098571406</v>
          </cell>
          <cell r="K33">
            <v>3545.455257493767</v>
          </cell>
          <cell r="L33">
            <v>342.68482112067119</v>
          </cell>
          <cell r="M33">
            <v>9098.4921628084139</v>
          </cell>
          <cell r="N33">
            <v>38838.543609024353</v>
          </cell>
          <cell r="O33" t="str">
            <v>n.a.</v>
          </cell>
          <cell r="P33">
            <v>31452.487931820335</v>
          </cell>
          <cell r="Q33">
            <v>6211.5602608057879</v>
          </cell>
          <cell r="R33">
            <v>3057.6436369820899</v>
          </cell>
          <cell r="S33">
            <v>11013.927364374103</v>
          </cell>
        </row>
        <row r="34">
          <cell r="A34">
            <v>20062</v>
          </cell>
          <cell r="B34">
            <v>690.94626562704093</v>
          </cell>
          <cell r="C34">
            <v>5867.1745386731591</v>
          </cell>
          <cell r="D34">
            <v>2564.9242554518996</v>
          </cell>
          <cell r="E34">
            <v>3598.3110550823399</v>
          </cell>
          <cell r="F34">
            <v>6703.0324954858834</v>
          </cell>
          <cell r="G34">
            <v>1690.7244420276888</v>
          </cell>
          <cell r="H34">
            <v>2444.5738256201498</v>
          </cell>
          <cell r="I34">
            <v>5820.7239820000004</v>
          </cell>
          <cell r="J34">
            <v>2075.6496825064041</v>
          </cell>
          <cell r="K34">
            <v>3813.2115484500819</v>
          </cell>
          <cell r="L34">
            <v>362.91463310862849</v>
          </cell>
          <cell r="M34">
            <v>9556.8789606090559</v>
          </cell>
          <cell r="N34">
            <v>39502.417650769312</v>
          </cell>
          <cell r="O34" t="str">
            <v>n.a.</v>
          </cell>
          <cell r="P34">
            <v>32438.531860933301</v>
          </cell>
          <cell r="Q34">
            <v>6227.1491739970352</v>
          </cell>
          <cell r="R34">
            <v>3062.1942395935098</v>
          </cell>
          <cell r="S34">
            <v>11431.69713867099</v>
          </cell>
        </row>
        <row r="35">
          <cell r="A35">
            <v>20063</v>
          </cell>
          <cell r="B35">
            <v>676.24618709114156</v>
          </cell>
          <cell r="C35">
            <v>5864.5313202143643</v>
          </cell>
          <cell r="D35">
            <v>2674.6595386102995</v>
          </cell>
          <cell r="E35">
            <v>3503.7345347610558</v>
          </cell>
          <cell r="F35">
            <v>6741.3378125307408</v>
          </cell>
          <cell r="G35">
            <v>1742.6890916646075</v>
          </cell>
          <cell r="H35">
            <v>2544.9306055379416</v>
          </cell>
          <cell r="I35">
            <v>6016.4321460000001</v>
          </cell>
          <cell r="J35">
            <v>2097.1682433365372</v>
          </cell>
          <cell r="K35">
            <v>3642.5859128963593</v>
          </cell>
          <cell r="L35">
            <v>378.12036097477653</v>
          </cell>
          <cell r="M35">
            <v>9813.5201541572278</v>
          </cell>
          <cell r="N35">
            <v>38967.018017280629</v>
          </cell>
          <cell r="O35" t="str">
            <v>n.a.</v>
          </cell>
          <cell r="P35">
            <v>32740.680485779794</v>
          </cell>
          <cell r="Q35">
            <v>6140.2073531975793</v>
          </cell>
          <cell r="R35">
            <v>3045.4770807030136</v>
          </cell>
          <cell r="S35">
            <v>11352.227876240786</v>
          </cell>
        </row>
        <row r="36">
          <cell r="A36">
            <v>20064</v>
          </cell>
          <cell r="B36">
            <v>936.87484741968706</v>
          </cell>
          <cell r="C36">
            <v>6146.900500805079</v>
          </cell>
          <cell r="D36">
            <v>2561.9640583066939</v>
          </cell>
          <cell r="E36">
            <v>4552.7596654605977</v>
          </cell>
          <cell r="F36">
            <v>6892.6938706340443</v>
          </cell>
          <cell r="G36">
            <v>1979.0519634282393</v>
          </cell>
          <cell r="H36">
            <v>2565.2686337088785</v>
          </cell>
          <cell r="I36">
            <v>6379.9590159999998</v>
          </cell>
          <cell r="J36">
            <v>2086.894551299918</v>
          </cell>
          <cell r="K36">
            <v>3868.9589521597936</v>
          </cell>
          <cell r="L36">
            <v>389.60022479592385</v>
          </cell>
          <cell r="M36">
            <v>10145.113350425305</v>
          </cell>
          <cell r="N36">
            <v>40384.837892925716</v>
          </cell>
          <cell r="O36" t="str">
            <v>n.a.</v>
          </cell>
          <cell r="P36">
            <v>34270.15675146658</v>
          </cell>
          <cell r="Q36">
            <v>6127.5157519995964</v>
          </cell>
          <cell r="R36">
            <v>3072.0230047213868</v>
          </cell>
          <cell r="S36">
            <v>12740.453960714116</v>
          </cell>
        </row>
        <row r="37">
          <cell r="A37">
            <v>20071</v>
          </cell>
          <cell r="B37">
            <v>761.55517258830957</v>
          </cell>
          <cell r="C37">
            <v>6111.4156920897158</v>
          </cell>
          <cell r="D37">
            <v>2660.0788201845444</v>
          </cell>
          <cell r="E37">
            <v>4191.0579965452989</v>
          </cell>
          <cell r="F37">
            <v>7426.8919899184821</v>
          </cell>
          <cell r="G37">
            <v>2169.6890341683957</v>
          </cell>
          <cell r="H37">
            <v>2384.8543279275882</v>
          </cell>
          <cell r="I37">
            <v>5882.6213550000002</v>
          </cell>
          <cell r="J37">
            <v>2126.9671459882361</v>
          </cell>
          <cell r="K37">
            <v>3770.0180978470162</v>
          </cell>
          <cell r="L37">
            <v>472.61614027117122</v>
          </cell>
          <cell r="M37">
            <v>10100.605584938699</v>
          </cell>
          <cell r="N37">
            <v>42008.981489584679</v>
          </cell>
          <cell r="O37" t="str">
            <v>n.a.</v>
          </cell>
          <cell r="P37">
            <v>36032.703234073371</v>
          </cell>
          <cell r="Q37">
            <v>6283.4449448167979</v>
          </cell>
          <cell r="R37">
            <v>3148.8147239116347</v>
          </cell>
          <cell r="S37">
            <v>12221.551677565338</v>
          </cell>
        </row>
        <row r="38">
          <cell r="A38">
            <v>20072</v>
          </cell>
          <cell r="B38">
            <v>850.62201738451654</v>
          </cell>
          <cell r="C38">
            <v>6236.0584108438788</v>
          </cell>
          <cell r="D38">
            <v>2933.9982974580112</v>
          </cell>
          <cell r="E38">
            <v>3992.520199859031</v>
          </cell>
          <cell r="F38">
            <v>7406.4774116571407</v>
          </cell>
          <cell r="G38">
            <v>2365.7467426191506</v>
          </cell>
          <cell r="H38">
            <v>2650.0086583440143</v>
          </cell>
          <cell r="I38">
            <v>6207.1836839999996</v>
          </cell>
          <cell r="J38">
            <v>2226.0065298946392</v>
          </cell>
          <cell r="K38">
            <v>3798.0825856480124</v>
          </cell>
          <cell r="L38">
            <v>551.40366825727563</v>
          </cell>
          <cell r="M38">
            <v>10518.697423584526</v>
          </cell>
          <cell r="N38">
            <v>42623.357547579391</v>
          </cell>
          <cell r="O38" t="str">
            <v>n.a.</v>
          </cell>
          <cell r="P38">
            <v>36091.70625968292</v>
          </cell>
          <cell r="Q38">
            <v>6569.0949302016934</v>
          </cell>
          <cell r="R38">
            <v>3252.6485650125501</v>
          </cell>
          <cell r="S38">
            <v>12007.259013805955</v>
          </cell>
        </row>
        <row r="39">
          <cell r="A39">
            <v>20073</v>
          </cell>
          <cell r="B39">
            <v>932.3203222496735</v>
          </cell>
          <cell r="C39">
            <v>6596.1509413546837</v>
          </cell>
          <cell r="D39">
            <v>3133.3281851788461</v>
          </cell>
          <cell r="E39">
            <v>4014.3724285171911</v>
          </cell>
          <cell r="F39">
            <v>7393.8448943559488</v>
          </cell>
          <cell r="G39">
            <v>2562.3366766364675</v>
          </cell>
          <cell r="H39">
            <v>2667.7106368861819</v>
          </cell>
          <cell r="I39">
            <v>6140.0499449999998</v>
          </cell>
          <cell r="J39">
            <v>2310.6183806203057</v>
          </cell>
          <cell r="K39">
            <v>3818.2816629465606</v>
          </cell>
          <cell r="L39">
            <v>610.67257686933476</v>
          </cell>
          <cell r="M39">
            <v>10459.069743209655</v>
          </cell>
          <cell r="N39">
            <v>43921.072812260049</v>
          </cell>
          <cell r="O39" t="str">
            <v>n.a.</v>
          </cell>
          <cell r="P39">
            <v>36087.176859100749</v>
          </cell>
          <cell r="Q39">
            <v>6821.7615997241955</v>
          </cell>
          <cell r="R39">
            <v>3477.075133651796</v>
          </cell>
          <cell r="S39">
            <v>12575.350495500697</v>
          </cell>
        </row>
        <row r="40">
          <cell r="A40">
            <v>20074</v>
          </cell>
          <cell r="B40">
            <v>954.94847497750004</v>
          </cell>
          <cell r="C40">
            <v>6750.5529667117189</v>
          </cell>
          <cell r="D40">
            <v>3072.1737421785988</v>
          </cell>
          <cell r="E40">
            <v>4197.9217020784799</v>
          </cell>
          <cell r="F40">
            <v>7654.1645680684251</v>
          </cell>
          <cell r="G40">
            <v>2852.0244925759857</v>
          </cell>
          <cell r="H40">
            <v>2508.1374448422166</v>
          </cell>
          <cell r="I40">
            <v>6139.6615300000003</v>
          </cell>
          <cell r="J40">
            <v>2256.4860814968179</v>
          </cell>
          <cell r="K40">
            <v>3947.9183595584136</v>
          </cell>
          <cell r="L40">
            <v>404.69205460221843</v>
          </cell>
          <cell r="M40">
            <v>10791.601563267122</v>
          </cell>
          <cell r="N40">
            <v>44057.431280575896</v>
          </cell>
          <cell r="O40" t="str">
            <v>n.a.</v>
          </cell>
          <cell r="P40">
            <v>36317.453987142973</v>
          </cell>
          <cell r="Q40">
            <v>6975.211629257311</v>
          </cell>
          <cell r="R40">
            <v>3263.6146254240198</v>
          </cell>
          <cell r="S40">
            <v>13446.768783128004</v>
          </cell>
        </row>
        <row r="41">
          <cell r="A41">
            <v>20081</v>
          </cell>
          <cell r="B41">
            <v>1035.069835473714</v>
          </cell>
          <cell r="C41">
            <v>6670.6539825499667</v>
          </cell>
          <cell r="D41">
            <v>2703.5699721444471</v>
          </cell>
          <cell r="E41">
            <v>3957.4543388359766</v>
          </cell>
          <cell r="F41">
            <v>8110.9378577190946</v>
          </cell>
          <cell r="G41">
            <v>2955.9963933842891</v>
          </cell>
          <cell r="H41">
            <v>2550.2000701622451</v>
          </cell>
          <cell r="I41">
            <v>6392.4152789999998</v>
          </cell>
          <cell r="J41">
            <v>1975.123410147962</v>
          </cell>
          <cell r="K41">
            <v>4121.5874096939206</v>
          </cell>
          <cell r="L41">
            <v>398.98840256481719</v>
          </cell>
          <cell r="M41">
            <v>11198.521285348863</v>
          </cell>
          <cell r="N41">
            <v>48042.022171497367</v>
          </cell>
          <cell r="O41" t="str">
            <v>n.a.</v>
          </cell>
          <cell r="P41">
            <v>38173.469769699361</v>
          </cell>
          <cell r="Q41">
            <v>6589.2079548911261</v>
          </cell>
          <cell r="R41">
            <v>3399.4685080459431</v>
          </cell>
          <cell r="S41">
            <v>14980.121297366157</v>
          </cell>
        </row>
        <row r="42">
          <cell r="A42">
            <v>20082</v>
          </cell>
          <cell r="B42">
            <v>1161.1813036374617</v>
          </cell>
          <cell r="C42">
            <v>6759.3219242841551</v>
          </cell>
          <cell r="D42">
            <v>2728.6097483421545</v>
          </cell>
          <cell r="E42">
            <v>3879.3487652099147</v>
          </cell>
          <cell r="F42">
            <v>8318.2908053174233</v>
          </cell>
          <cell r="G42">
            <v>3122.2054047696984</v>
          </cell>
          <cell r="H42">
            <v>2509.0159316550121</v>
          </cell>
          <cell r="I42">
            <v>6199.2623579999999</v>
          </cell>
          <cell r="J42">
            <v>1889.2650986233186</v>
          </cell>
          <cell r="K42">
            <v>4019.878802160988</v>
          </cell>
          <cell r="L42">
            <v>388.90538224926547</v>
          </cell>
          <cell r="M42">
            <v>11626.277287033023</v>
          </cell>
          <cell r="N42">
            <v>49544.755075969668</v>
          </cell>
          <cell r="O42" t="str">
            <v>n.a.</v>
          </cell>
          <cell r="P42">
            <v>39424.000870813659</v>
          </cell>
          <cell r="Q42">
            <v>6316.5131603225318</v>
          </cell>
          <cell r="R42">
            <v>3469.1541027282301</v>
          </cell>
          <cell r="S42">
            <v>15493.337111692274</v>
          </cell>
        </row>
        <row r="43">
          <cell r="A43">
            <v>20083</v>
          </cell>
          <cell r="B43">
            <v>1206.8213568891092</v>
          </cell>
          <cell r="C43">
            <v>6572.1912297802137</v>
          </cell>
          <cell r="D43">
            <v>2699.568208238738</v>
          </cell>
          <cell r="E43">
            <v>3818.7287918597904</v>
          </cell>
          <cell r="F43">
            <v>8562.2715596391481</v>
          </cell>
          <cell r="G43">
            <v>3391.9881976024844</v>
          </cell>
          <cell r="H43">
            <v>2423.9046118680617</v>
          </cell>
          <cell r="I43">
            <v>6131.5699839999997</v>
          </cell>
          <cell r="J43">
            <v>2161.4278092851923</v>
          </cell>
          <cell r="K43">
            <v>3947.8263011512786</v>
          </cell>
          <cell r="L43">
            <v>382.23216202903905</v>
          </cell>
          <cell r="M43">
            <v>11760.982481044506</v>
          </cell>
          <cell r="N43">
            <v>51201.329058457377</v>
          </cell>
          <cell r="O43" t="str">
            <v>n.a.</v>
          </cell>
          <cell r="P43">
            <v>39880.066538015941</v>
          </cell>
          <cell r="Q43">
            <v>6657.8131109856868</v>
          </cell>
          <cell r="R43">
            <v>3527.3618253434729</v>
          </cell>
          <cell r="S43">
            <v>15596.612018064128</v>
          </cell>
        </row>
        <row r="44">
          <cell r="A44">
            <v>20084</v>
          </cell>
          <cell r="B44">
            <v>1110.4307507997146</v>
          </cell>
          <cell r="C44">
            <v>5970.7664763856628</v>
          </cell>
          <cell r="D44">
            <v>2792.017187274661</v>
          </cell>
          <cell r="E44">
            <v>3492.7133430943154</v>
          </cell>
          <cell r="F44">
            <v>8380.1295973243396</v>
          </cell>
          <cell r="G44">
            <v>3183.9040182435265</v>
          </cell>
          <cell r="H44">
            <v>2429.6122143146813</v>
          </cell>
          <cell r="I44">
            <v>5885.319262</v>
          </cell>
          <cell r="J44">
            <v>2053.6825109435267</v>
          </cell>
          <cell r="K44">
            <v>3815.0251479938133</v>
          </cell>
          <cell r="L44">
            <v>636.84206815687821</v>
          </cell>
          <cell r="M44">
            <v>10673.191386573606</v>
          </cell>
          <cell r="N44">
            <v>52108.65603407556</v>
          </cell>
          <cell r="O44" t="str">
            <v>n.a.</v>
          </cell>
          <cell r="P44">
            <v>38203.834091471042</v>
          </cell>
          <cell r="Q44">
            <v>5996.6287458006555</v>
          </cell>
          <cell r="R44">
            <v>4302.2754028823556</v>
          </cell>
          <cell r="S44">
            <v>17238.951212877429</v>
          </cell>
        </row>
        <row r="45">
          <cell r="A45">
            <v>20091</v>
          </cell>
          <cell r="B45">
            <v>1099.9402268733666</v>
          </cell>
          <cell r="C45">
            <v>5722.9749028320148</v>
          </cell>
          <cell r="D45">
            <v>2554.2684977491258</v>
          </cell>
          <cell r="E45">
            <v>3856.8789287763207</v>
          </cell>
          <cell r="F45">
            <v>7092.6325898877822</v>
          </cell>
          <cell r="G45">
            <v>2936.5322338485494</v>
          </cell>
          <cell r="H45">
            <v>2075.7514034969772</v>
          </cell>
          <cell r="I45">
            <v>5295.0241420000002</v>
          </cell>
          <cell r="J45">
            <v>1902.800173808944</v>
          </cell>
          <cell r="K45">
            <v>3798.1916374552443</v>
          </cell>
          <cell r="L45">
            <v>640.11564842531777</v>
          </cell>
          <cell r="M45">
            <v>9352.0029157217268</v>
          </cell>
          <cell r="N45">
            <v>50068.820042260413</v>
          </cell>
          <cell r="O45" t="str">
            <v>n.a.</v>
          </cell>
          <cell r="P45">
            <v>35233.60923433266</v>
          </cell>
          <cell r="Q45">
            <v>5590.9579010007392</v>
          </cell>
          <cell r="R45">
            <v>3796.2348499428967</v>
          </cell>
          <cell r="S45">
            <v>17351.772061723539</v>
          </cell>
        </row>
        <row r="46">
          <cell r="A46">
            <v>20092</v>
          </cell>
          <cell r="B46">
            <v>1170.5146987100304</v>
          </cell>
          <cell r="C46">
            <v>5767.5352712666427</v>
          </cell>
          <cell r="D46">
            <v>2320.9181139178063</v>
          </cell>
          <cell r="E46">
            <v>3775.0198508120507</v>
          </cell>
          <cell r="F46">
            <v>7334.3324260331519</v>
          </cell>
          <cell r="G46">
            <v>3086.785824940207</v>
          </cell>
          <cell r="H46">
            <v>2062.8061629356116</v>
          </cell>
          <cell r="I46">
            <v>5125.6982799999996</v>
          </cell>
          <cell r="J46">
            <v>1976.9773381047476</v>
          </cell>
          <cell r="K46">
            <v>3243.4510708269004</v>
          </cell>
          <cell r="L46">
            <v>679.22147198222945</v>
          </cell>
          <cell r="M46">
            <v>9467.1091163369056</v>
          </cell>
          <cell r="N46">
            <v>48924.265966812163</v>
          </cell>
          <cell r="O46" t="str">
            <v>n.a.</v>
          </cell>
          <cell r="P46">
            <v>33771.778145424287</v>
          </cell>
          <cell r="Q46">
            <v>5529.4522772449409</v>
          </cell>
          <cell r="R46">
            <v>3786.6967046435057</v>
          </cell>
          <cell r="S46">
            <v>17569.344367777383</v>
          </cell>
        </row>
        <row r="47">
          <cell r="A47">
            <v>20093</v>
          </cell>
          <cell r="B47">
            <v>1165.3292855676723</v>
          </cell>
          <cell r="C47">
            <v>5934.9068211414678</v>
          </cell>
          <cell r="D47">
            <v>2423.6144447092879</v>
          </cell>
          <cell r="E47">
            <v>3859.5661604234601</v>
          </cell>
          <cell r="F47">
            <v>6935.3575253802092</v>
          </cell>
          <cell r="G47">
            <v>3084.1954286109312</v>
          </cell>
          <cell r="H47">
            <v>2147.2196853542323</v>
          </cell>
          <cell r="I47">
            <v>5307.1920899999996</v>
          </cell>
          <cell r="J47">
            <v>1961.5395848375531</v>
          </cell>
          <cell r="K47">
            <v>3404.3555463065222</v>
          </cell>
          <cell r="L47">
            <v>634.44345122050834</v>
          </cell>
          <cell r="M47">
            <v>9652.7478389547032</v>
          </cell>
          <cell r="N47">
            <v>49883.706429108599</v>
          </cell>
          <cell r="O47" t="str">
            <v>n.a.</v>
          </cell>
          <cell r="P47">
            <v>34089.97204417055</v>
          </cell>
          <cell r="Q47">
            <v>5506.6157001232195</v>
          </cell>
          <cell r="R47">
            <v>3813.1163738957744</v>
          </cell>
          <cell r="S47">
            <v>17872.396513456584</v>
          </cell>
        </row>
        <row r="48">
          <cell r="A48">
            <v>20094</v>
          </cell>
          <cell r="B48">
            <v>1266.7183338489308</v>
          </cell>
          <cell r="C48">
            <v>6265.9418027598713</v>
          </cell>
          <cell r="D48">
            <v>2261.6748606237802</v>
          </cell>
          <cell r="E48">
            <v>4056.955851988168</v>
          </cell>
          <cell r="F48">
            <v>7305.7514356988568</v>
          </cell>
          <cell r="G48">
            <v>3114.7387906003119</v>
          </cell>
          <cell r="H48">
            <v>2404.7030832131791</v>
          </cell>
          <cell r="I48">
            <v>5625.2252850000004</v>
          </cell>
          <cell r="J48">
            <v>2015.3797632487549</v>
          </cell>
          <cell r="K48">
            <v>3575.4211284113353</v>
          </cell>
          <cell r="L48">
            <v>593.00646137194485</v>
          </cell>
          <cell r="M48">
            <v>10038.363474986663</v>
          </cell>
          <cell r="N48">
            <v>50552.837351818845</v>
          </cell>
          <cell r="O48" t="str">
            <v>n.a.</v>
          </cell>
          <cell r="P48">
            <v>35238.765796072497</v>
          </cell>
          <cell r="Q48">
            <v>5748.7814356311019</v>
          </cell>
          <cell r="R48">
            <v>3701.3424815178209</v>
          </cell>
          <cell r="S48">
            <v>17786.701777042501</v>
          </cell>
        </row>
        <row r="49">
          <cell r="A49">
            <v>20101</v>
          </cell>
          <cell r="B49">
            <v>1159.6939451985513</v>
          </cell>
          <cell r="C49">
            <v>6652.227643950474</v>
          </cell>
          <cell r="D49">
            <v>2585.6305627137049</v>
          </cell>
          <cell r="E49">
            <v>3971.0344545255784</v>
          </cell>
          <cell r="F49">
            <v>6966.4592861604879</v>
          </cell>
          <cell r="G49">
            <v>3302.1000808495337</v>
          </cell>
          <cell r="H49">
            <v>2461.3762929265054</v>
          </cell>
          <cell r="I49">
            <v>5830.4017649999996</v>
          </cell>
          <cell r="J49">
            <v>2182.9027538932496</v>
          </cell>
          <cell r="K49">
            <v>3606.9268137613271</v>
          </cell>
          <cell r="L49">
            <v>363.01749248637765</v>
          </cell>
          <cell r="M49">
            <v>10414.420037535147</v>
          </cell>
          <cell r="N49">
            <v>50733.506724737563</v>
          </cell>
          <cell r="O49" t="str">
            <v>n.a.</v>
          </cell>
          <cell r="P49">
            <v>35547.362497541166</v>
          </cell>
          <cell r="Q49">
            <v>5968.0617556290081</v>
          </cell>
          <cell r="R49">
            <v>3364.3183572307416</v>
          </cell>
          <cell r="S49">
            <v>17847.801827609132</v>
          </cell>
        </row>
        <row r="50">
          <cell r="A50">
            <v>20102</v>
          </cell>
          <cell r="B50">
            <v>1321.9327049691585</v>
          </cell>
          <cell r="C50">
            <v>6803.3267030870475</v>
          </cell>
          <cell r="D50">
            <v>2676.7906781440138</v>
          </cell>
          <cell r="E50">
            <v>3845.6082432906196</v>
          </cell>
          <cell r="F50">
            <v>6898.6738599103346</v>
          </cell>
          <cell r="G50">
            <v>3547.6582947490469</v>
          </cell>
          <cell r="H50">
            <v>2235.7817316168766</v>
          </cell>
          <cell r="I50">
            <v>6087.7023509999999</v>
          </cell>
          <cell r="J50">
            <v>2275.0503913094326</v>
          </cell>
          <cell r="K50">
            <v>3429.9243174492458</v>
          </cell>
          <cell r="L50">
            <v>339.036796357931</v>
          </cell>
          <cell r="M50">
            <v>10052.586563763325</v>
          </cell>
          <cell r="N50">
            <v>51213.037532977745</v>
          </cell>
          <cell r="O50" t="str">
            <v>n.a.</v>
          </cell>
          <cell r="P50">
            <v>34463.455614135797</v>
          </cell>
          <cell r="Q50">
            <v>6263.9118040927306</v>
          </cell>
          <cell r="R50">
            <v>3200.0615715179501</v>
          </cell>
          <cell r="S50">
            <v>18901.619961344124</v>
          </cell>
        </row>
        <row r="51">
          <cell r="A51">
            <v>20103</v>
          </cell>
          <cell r="B51">
            <v>1277.0863791730901</v>
          </cell>
          <cell r="C51">
            <v>6872.7358789083146</v>
          </cell>
          <cell r="D51">
            <v>2673.0455739263116</v>
          </cell>
          <cell r="E51">
            <v>3878.6598122590503</v>
          </cell>
          <cell r="F51">
            <v>7206.1927416096805</v>
          </cell>
          <cell r="G51">
            <v>3778.1225885074227</v>
          </cell>
          <cell r="H51">
            <v>2439.2834444196806</v>
          </cell>
          <cell r="I51">
            <v>6458.925217</v>
          </cell>
          <cell r="J51">
            <v>2415.0208076787353</v>
          </cell>
          <cell r="K51">
            <v>3461.3988901974581</v>
          </cell>
          <cell r="L51">
            <v>325.16098403775783</v>
          </cell>
          <cell r="M51">
            <v>10722.218253356103</v>
          </cell>
          <cell r="N51">
            <v>51681.081408665646</v>
          </cell>
          <cell r="O51" t="str">
            <v>n.a.</v>
          </cell>
          <cell r="P51">
            <v>36340.071556994451</v>
          </cell>
          <cell r="Q51">
            <v>6727.7767088572145</v>
          </cell>
          <cell r="R51">
            <v>3030.9138899079744</v>
          </cell>
          <cell r="S51">
            <v>18782.258709289454</v>
          </cell>
        </row>
        <row r="52">
          <cell r="A52">
            <v>20104</v>
          </cell>
          <cell r="B52">
            <v>1384.0346806591995</v>
          </cell>
          <cell r="C52">
            <v>7022.5203240541659</v>
          </cell>
          <cell r="D52">
            <v>2673.8251552159727</v>
          </cell>
          <cell r="E52">
            <v>4124.9683599247537</v>
          </cell>
          <cell r="F52">
            <v>7325.2398163194966</v>
          </cell>
          <cell r="G52">
            <v>4083.3774438939981</v>
          </cell>
          <cell r="H52">
            <v>2415.8980190369384</v>
          </cell>
          <cell r="I52">
            <v>6211.8391629999996</v>
          </cell>
          <cell r="J52">
            <v>2461.1671941185841</v>
          </cell>
          <cell r="K52">
            <v>3467.70469559197</v>
          </cell>
          <cell r="L52">
            <v>330.12372711793336</v>
          </cell>
          <cell r="M52">
            <v>11118.11854434542</v>
          </cell>
          <cell r="N52">
            <v>52548.184573619095</v>
          </cell>
          <cell r="O52" t="str">
            <v>n.a.</v>
          </cell>
          <cell r="P52">
            <v>37264.055451328612</v>
          </cell>
          <cell r="Q52">
            <v>6936.3666264210497</v>
          </cell>
          <cell r="R52">
            <v>3075.5667333433344</v>
          </cell>
          <cell r="S52">
            <v>18098.825071757292</v>
          </cell>
        </row>
        <row r="53">
          <cell r="A53">
            <v>20111</v>
          </cell>
          <cell r="B53">
            <v>1507.4699073885661</v>
          </cell>
          <cell r="C53">
            <v>7554.7104685726717</v>
          </cell>
          <cell r="D53">
            <v>2802.4049935952512</v>
          </cell>
          <cell r="E53">
            <v>4266.2583303083038</v>
          </cell>
          <cell r="F53">
            <v>7353.2309173471831</v>
          </cell>
          <cell r="G53">
            <v>3997.6256891198996</v>
          </cell>
          <cell r="H53">
            <v>2599.4769049922515</v>
          </cell>
          <cell r="I53">
            <v>6519.6799419999998</v>
          </cell>
          <cell r="J53">
            <v>2367.881098393043</v>
          </cell>
          <cell r="K53">
            <v>3452.4559400807484</v>
          </cell>
          <cell r="L53">
            <v>319.41211534562478</v>
          </cell>
          <cell r="M53">
            <v>11407.837594962521</v>
          </cell>
          <cell r="N53">
            <v>51685.801854302183</v>
          </cell>
          <cell r="O53" t="str">
            <v>n.a.</v>
          </cell>
          <cell r="P53">
            <v>38032.179676375425</v>
          </cell>
          <cell r="Q53">
            <v>6651.6963690207403</v>
          </cell>
          <cell r="R53">
            <v>3106.956388330239</v>
          </cell>
          <cell r="S53">
            <v>17904.494963370027</v>
          </cell>
        </row>
        <row r="54">
          <cell r="A54">
            <v>20112</v>
          </cell>
          <cell r="B54">
            <v>1710.5733105080017</v>
          </cell>
          <cell r="C54">
            <v>7554.7673277578178</v>
          </cell>
          <cell r="D54">
            <v>2924.3187760049686</v>
          </cell>
          <cell r="E54">
            <v>4363.4724235050535</v>
          </cell>
          <cell r="F54">
            <v>7542.2208557008635</v>
          </cell>
          <cell r="G54">
            <v>4253.7797874650587</v>
          </cell>
          <cell r="H54">
            <v>2711.9728611752143</v>
          </cell>
          <cell r="I54">
            <v>5797.4471370000001</v>
          </cell>
          <cell r="J54">
            <v>2425.2138854816135</v>
          </cell>
          <cell r="K54">
            <v>3593.1702535001541</v>
          </cell>
          <cell r="L54">
            <v>314.45243516988131</v>
          </cell>
          <cell r="M54">
            <v>11880.651215507845</v>
          </cell>
          <cell r="N54">
            <v>54301.868853078748</v>
          </cell>
          <cell r="O54" t="str">
            <v>n.a.</v>
          </cell>
          <cell r="P54">
            <v>39431.820899697384</v>
          </cell>
          <cell r="Q54">
            <v>7114.9194877154268</v>
          </cell>
          <cell r="R54">
            <v>3055.1166463790273</v>
          </cell>
          <cell r="S54">
            <v>18822.266089639954</v>
          </cell>
        </row>
        <row r="55">
          <cell r="A55">
            <v>20113</v>
          </cell>
          <cell r="B55">
            <v>1895.3911082239722</v>
          </cell>
          <cell r="C55">
            <v>7552.5467783676859</v>
          </cell>
          <cell r="D55">
            <v>2948.6876556611501</v>
          </cell>
          <cell r="E55">
            <v>4562.0837695346399</v>
          </cell>
          <cell r="F55">
            <v>7507.3569979963459</v>
          </cell>
          <cell r="G55">
            <v>4496.320243463696</v>
          </cell>
          <cell r="H55">
            <v>2630.1540068456543</v>
          </cell>
          <cell r="I55">
            <v>6140.7527120000004</v>
          </cell>
          <cell r="J55">
            <v>2453.441411319774</v>
          </cell>
          <cell r="K55">
            <v>3793.2268002049614</v>
          </cell>
          <cell r="L55">
            <v>304.84616705706327</v>
          </cell>
          <cell r="M55">
            <v>11977.214190923254</v>
          </cell>
          <cell r="N55">
            <v>54070.427601819356</v>
          </cell>
          <cell r="O55" t="str">
            <v>n.a.</v>
          </cell>
          <cell r="P55">
            <v>39863.784219223307</v>
          </cell>
          <cell r="Q55">
            <v>7291.1106943125924</v>
          </cell>
          <cell r="R55">
            <v>2824.2307283762398</v>
          </cell>
          <cell r="S55">
            <v>18978.084848742441</v>
          </cell>
        </row>
        <row r="56">
          <cell r="A56">
            <v>20114</v>
          </cell>
          <cell r="B56">
            <v>1845.9850378794602</v>
          </cell>
          <cell r="C56">
            <v>7855.7058163018191</v>
          </cell>
          <cell r="D56">
            <v>3105.1901177386308</v>
          </cell>
          <cell r="E56">
            <v>4379.2619276520045</v>
          </cell>
          <cell r="F56">
            <v>7625.3058389556081</v>
          </cell>
          <cell r="G56">
            <v>4628.6052039513488</v>
          </cell>
          <cell r="H56">
            <v>2552.484591986879</v>
          </cell>
          <cell r="I56">
            <v>6242.0780720000002</v>
          </cell>
          <cell r="J56">
            <v>2488.5786748055689</v>
          </cell>
          <cell r="K56">
            <v>3824.1592522141368</v>
          </cell>
          <cell r="L56">
            <v>277.89328242743051</v>
          </cell>
          <cell r="M56">
            <v>11731.285988606378</v>
          </cell>
          <cell r="N56">
            <v>53663.594230799703</v>
          </cell>
          <cell r="O56" t="str">
            <v>n.a.</v>
          </cell>
          <cell r="P56">
            <v>38803.724004703887</v>
          </cell>
          <cell r="Q56">
            <v>7104.6397609512442</v>
          </cell>
          <cell r="R56">
            <v>2609.2560789144914</v>
          </cell>
          <cell r="S56">
            <v>18544.940878247573</v>
          </cell>
        </row>
        <row r="57">
          <cell r="A57">
            <v>20121</v>
          </cell>
          <cell r="B57">
            <v>1894.2160636129202</v>
          </cell>
          <cell r="C57">
            <v>7739.6107039506905</v>
          </cell>
          <cell r="D57">
            <v>3127.9913969556014</v>
          </cell>
          <cell r="E57">
            <v>4209.480024092979</v>
          </cell>
          <cell r="F57">
            <v>7607.0553864203466</v>
          </cell>
          <cell r="G57">
            <v>4740.8739402584551</v>
          </cell>
          <cell r="H57">
            <v>2579.0504071787732</v>
          </cell>
          <cell r="I57">
            <v>6823.3134659999996</v>
          </cell>
          <cell r="J57">
            <v>2687.9257380646386</v>
          </cell>
          <cell r="K57">
            <v>3832.0843995928585</v>
          </cell>
          <cell r="L57">
            <v>254.71494592957379</v>
          </cell>
          <cell r="M57">
            <v>11612.283133368865</v>
          </cell>
          <cell r="N57">
            <v>54777.602697916889</v>
          </cell>
          <cell r="O57" t="str">
            <v>n.a.</v>
          </cell>
          <cell r="P57">
            <v>39029.938758776516</v>
          </cell>
          <cell r="Q57">
            <v>7557.6542861171347</v>
          </cell>
          <cell r="R57">
            <v>2485.4072288001958</v>
          </cell>
          <cell r="S57">
            <v>19208.074379644881</v>
          </cell>
        </row>
        <row r="58">
          <cell r="A58">
            <v>20122</v>
          </cell>
          <cell r="B58">
            <v>1822.7071614922331</v>
          </cell>
          <cell r="C58">
            <v>7708.2299659345581</v>
          </cell>
          <cell r="D58">
            <v>3246.4109691296221</v>
          </cell>
          <cell r="E58">
            <v>4368.7765707258204</v>
          </cell>
          <cell r="F58">
            <v>7915.5916100254808</v>
          </cell>
          <cell r="G58">
            <v>4668.6324597210696</v>
          </cell>
          <cell r="H58">
            <v>2759.7230401214883</v>
          </cell>
          <cell r="I58">
            <v>6777.6185329999998</v>
          </cell>
          <cell r="J58">
            <v>2605.9042196586825</v>
          </cell>
          <cell r="K58">
            <v>3830.5533255552177</v>
          </cell>
          <cell r="L58">
            <v>256.76688409724142</v>
          </cell>
          <cell r="M58">
            <v>11727.657477973951</v>
          </cell>
          <cell r="N58">
            <v>54779.786895115765</v>
          </cell>
          <cell r="O58" t="str">
            <v>n.a.</v>
          </cell>
          <cell r="P58">
            <v>39417.322500106158</v>
          </cell>
          <cell r="Q58">
            <v>7619.7114436157499</v>
          </cell>
          <cell r="R58">
            <v>2379.4942130549266</v>
          </cell>
          <cell r="S58">
            <v>18528.0740116378</v>
          </cell>
        </row>
        <row r="59">
          <cell r="A59">
            <v>20123</v>
          </cell>
          <cell r="B59">
            <v>1905.870018053967</v>
          </cell>
          <cell r="C59">
            <v>7518.8200375027363</v>
          </cell>
          <cell r="D59">
            <v>3335.4909880523619</v>
          </cell>
          <cell r="E59">
            <v>4043.806720042664</v>
          </cell>
          <cell r="F59">
            <v>7708.5663276628065</v>
          </cell>
          <cell r="G59">
            <v>4537.7066169321815</v>
          </cell>
          <cell r="H59">
            <v>2789.3414414132885</v>
          </cell>
          <cell r="I59">
            <v>6585.0791259999996</v>
          </cell>
          <cell r="J59">
            <v>2602.3400373697027</v>
          </cell>
          <cell r="K59">
            <v>3815.2455661935883</v>
          </cell>
          <cell r="L59">
            <v>285.11389316185273</v>
          </cell>
          <cell r="M59">
            <v>11646.669036838457</v>
          </cell>
          <cell r="N59">
            <v>55332.452780364583</v>
          </cell>
          <cell r="O59" t="str">
            <v>n.a.</v>
          </cell>
          <cell r="P59">
            <v>39059.081501644272</v>
          </cell>
          <cell r="Q59">
            <v>7521.4306244982999</v>
          </cell>
          <cell r="R59">
            <v>2437.8613943721398</v>
          </cell>
          <cell r="S59">
            <v>18356.258354272122</v>
          </cell>
        </row>
        <row r="60">
          <cell r="A60">
            <v>20124</v>
          </cell>
          <cell r="B60">
            <v>1926.9950328408806</v>
          </cell>
          <cell r="C60">
            <v>7832.7363046120099</v>
          </cell>
          <cell r="D60">
            <v>3663.4151288624162</v>
          </cell>
          <cell r="E60">
            <v>3867.9814831385402</v>
          </cell>
          <cell r="F60">
            <v>8138.2001378913674</v>
          </cell>
          <cell r="G60">
            <v>4548.0573810882952</v>
          </cell>
          <cell r="H60">
            <v>2742.4526182864502</v>
          </cell>
          <cell r="I60">
            <v>7021.9568600000002</v>
          </cell>
          <cell r="J60">
            <v>2528.1659419069747</v>
          </cell>
          <cell r="K60">
            <v>3991.595037658336</v>
          </cell>
          <cell r="L60">
            <v>293.38327681133205</v>
          </cell>
          <cell r="M60">
            <v>12510.770401818732</v>
          </cell>
          <cell r="N60">
            <v>54833.458116602749</v>
          </cell>
          <cell r="O60" t="str">
            <v>n.a.</v>
          </cell>
          <cell r="P60">
            <v>40195.277909473079</v>
          </cell>
          <cell r="Q60">
            <v>7623.4534367688175</v>
          </cell>
          <cell r="R60">
            <v>2417.7085837727409</v>
          </cell>
          <cell r="S60">
            <v>18285.060814445205</v>
          </cell>
        </row>
        <row r="61">
          <cell r="A61">
            <v>20131</v>
          </cell>
          <cell r="B61">
            <v>1867.4811628936613</v>
          </cell>
          <cell r="C61">
            <v>7668.4357777262867</v>
          </cell>
          <cell r="D61">
            <v>3712.82058946298</v>
          </cell>
          <cell r="E61">
            <v>3833.1095510470914</v>
          </cell>
          <cell r="F61">
            <v>8114.45458072363</v>
          </cell>
          <cell r="G61">
            <v>4630.2496661690102</v>
          </cell>
          <cell r="H61">
            <v>2674.092672252903</v>
          </cell>
          <cell r="I61">
            <v>7346.0233630000002</v>
          </cell>
          <cell r="J61">
            <v>2721.787701965824</v>
          </cell>
          <cell r="K61">
            <v>4222.1917832929448</v>
          </cell>
          <cell r="L61">
            <v>310.9039504361636</v>
          </cell>
          <cell r="M61">
            <v>11729.42012296764</v>
          </cell>
          <cell r="N61">
            <v>55266.017723809287</v>
          </cell>
          <cell r="O61" t="str">
            <v>n.a.</v>
          </cell>
          <cell r="P61">
            <v>40123.134355843438</v>
          </cell>
          <cell r="Q61">
            <v>7657.2973597863229</v>
          </cell>
          <cell r="R61">
            <v>2388.8326736208219</v>
          </cell>
          <cell r="S61">
            <v>18148.87097874517</v>
          </cell>
        </row>
        <row r="62">
          <cell r="A62">
            <v>20132</v>
          </cell>
          <cell r="B62">
            <v>1806.5473531295513</v>
          </cell>
          <cell r="C62">
            <v>7592.6270893655728</v>
          </cell>
          <cell r="D62">
            <v>3582.7604701454097</v>
          </cell>
          <cell r="E62">
            <v>3882.5325760670262</v>
          </cell>
          <cell r="F62">
            <v>8309.3278824609079</v>
          </cell>
          <cell r="G62">
            <v>4722.2073210455937</v>
          </cell>
          <cell r="H62">
            <v>2685.7901959779824</v>
          </cell>
          <cell r="I62">
            <v>7557.2874780000002</v>
          </cell>
          <cell r="J62">
            <v>2662.3126244935288</v>
          </cell>
          <cell r="K62">
            <v>4340.4897577360698</v>
          </cell>
          <cell r="L62">
            <v>284.60495171775176</v>
          </cell>
          <cell r="M62">
            <v>11783.475124354987</v>
          </cell>
          <cell r="N62">
            <v>56118.890080420009</v>
          </cell>
          <cell r="O62" t="str">
            <v>n.a.</v>
          </cell>
          <cell r="P62">
            <v>41057.220300652618</v>
          </cell>
          <cell r="Q62">
            <v>7646.1070823243444</v>
          </cell>
          <cell r="R62">
            <v>2418.588646710145</v>
          </cell>
          <cell r="S62">
            <v>18033.051528577813</v>
          </cell>
        </row>
        <row r="63">
          <cell r="A63">
            <v>20133</v>
          </cell>
          <cell r="B63">
            <v>1790.2518740162459</v>
          </cell>
          <cell r="C63">
            <v>7628.2548718242315</v>
          </cell>
          <cell r="D63">
            <v>3551.4939117194403</v>
          </cell>
          <cell r="E63">
            <v>3781.1297862039842</v>
          </cell>
          <cell r="F63">
            <v>8277.1599576953558</v>
          </cell>
          <cell r="G63">
            <v>4822.6356269793878</v>
          </cell>
          <cell r="H63">
            <v>2732.6790922728092</v>
          </cell>
          <cell r="I63">
            <v>7438.8793699999997</v>
          </cell>
          <cell r="J63">
            <v>2670.9861478123398</v>
          </cell>
          <cell r="K63">
            <v>4532.9522185242186</v>
          </cell>
          <cell r="L63">
            <v>423.48858637449462</v>
          </cell>
          <cell r="M63">
            <v>12003.765008380658</v>
          </cell>
          <cell r="N63">
            <v>55608.64799666273</v>
          </cell>
          <cell r="O63" t="str">
            <v>n.a.</v>
          </cell>
          <cell r="P63">
            <v>40923.228796868607</v>
          </cell>
          <cell r="Q63">
            <v>7588.008853170395</v>
          </cell>
          <cell r="R63">
            <v>2452.9026229975325</v>
          </cell>
          <cell r="S63">
            <v>18561.0241017179</v>
          </cell>
        </row>
        <row r="64">
          <cell r="A64">
            <v>20134</v>
          </cell>
          <cell r="B64">
            <v>1882.3351779605409</v>
          </cell>
          <cell r="C64">
            <v>7562.852682083907</v>
          </cell>
          <cell r="D64">
            <v>3480.0389406721702</v>
          </cell>
          <cell r="E64">
            <v>3722.1024836818992</v>
          </cell>
          <cell r="F64">
            <v>8171.6669301201127</v>
          </cell>
          <cell r="G64">
            <v>4865.4697838060065</v>
          </cell>
          <cell r="H64">
            <v>2732.4905214963042</v>
          </cell>
          <cell r="I64">
            <v>7664.0126170000003</v>
          </cell>
          <cell r="J64">
            <v>2700.9114647283081</v>
          </cell>
          <cell r="K64">
            <v>4670.446042446767</v>
          </cell>
          <cell r="L64">
            <v>343.36351147158996</v>
          </cell>
          <cell r="M64">
            <v>12262.158974296708</v>
          </cell>
          <cell r="N64">
            <v>57387.837299107989</v>
          </cell>
          <cell r="O64" t="str">
            <v>n.a.</v>
          </cell>
          <cell r="P64">
            <v>41434.342516635319</v>
          </cell>
          <cell r="Q64">
            <v>7845.2004907189366</v>
          </cell>
          <cell r="R64">
            <v>2407.4326996715008</v>
          </cell>
          <cell r="S64">
            <v>18614.233490959108</v>
          </cell>
        </row>
        <row r="65">
          <cell r="A65">
            <v>20141</v>
          </cell>
          <cell r="B65">
            <v>1721.6912435285408</v>
          </cell>
          <cell r="C65">
            <v>7629.1292779279756</v>
          </cell>
          <cell r="D65">
            <v>3560.3743507659847</v>
          </cell>
          <cell r="E65">
            <v>3831.0458464174999</v>
          </cell>
          <cell r="F65">
            <v>8208.9094356972146</v>
          </cell>
          <cell r="G65">
            <v>4745.2110126062316</v>
          </cell>
          <cell r="H65">
            <v>2908.5823594583885</v>
          </cell>
          <cell r="I65">
            <v>7542.5474979999999</v>
          </cell>
          <cell r="J65">
            <v>2609.734026509057</v>
          </cell>
          <cell r="K65">
            <v>4758.0129754394948</v>
          </cell>
          <cell r="L65">
            <v>338.34568105224849</v>
          </cell>
          <cell r="M65">
            <v>12262.62581241742</v>
          </cell>
          <cell r="N65">
            <v>57584.822232174047</v>
          </cell>
          <cell r="O65" t="str">
            <v>n.a.</v>
          </cell>
          <cell r="P65">
            <v>42151.471067191116</v>
          </cell>
          <cell r="Q65">
            <v>7660.9993548115508</v>
          </cell>
          <cell r="R65">
            <v>2312.454816326559</v>
          </cell>
          <cell r="S65">
            <v>18422.396014577673</v>
          </cell>
        </row>
        <row r="66">
          <cell r="A66">
            <v>20142</v>
          </cell>
          <cell r="B66">
            <v>1713.643265602715</v>
          </cell>
          <cell r="C66">
            <v>7647.6220548868923</v>
          </cell>
          <cell r="D66">
            <v>3693.8078469102138</v>
          </cell>
          <cell r="E66">
            <v>4003.0281240667159</v>
          </cell>
          <cell r="F66">
            <v>8493.6417167588825</v>
          </cell>
          <cell r="G66">
            <v>4891.6395867745678</v>
          </cell>
          <cell r="H66">
            <v>2740.4654905937527</v>
          </cell>
          <cell r="I66">
            <v>7843.0265586160003</v>
          </cell>
          <cell r="J66">
            <v>2635.5007577343713</v>
          </cell>
          <cell r="K66">
            <v>5025.1694822060736</v>
          </cell>
          <cell r="L66">
            <v>331.44930775720979</v>
          </cell>
          <cell r="M66">
            <v>12074.436128228643</v>
          </cell>
          <cell r="N66">
            <v>57832.723166513577</v>
          </cell>
          <cell r="O66" t="str">
            <v>n.a.</v>
          </cell>
          <cell r="P66">
            <v>42338.691106303624</v>
          </cell>
          <cell r="Q66">
            <v>7599.1954849378208</v>
          </cell>
          <cell r="R66">
            <v>2348.8915334051003</v>
          </cell>
          <cell r="S66">
            <v>17792.057938225265</v>
          </cell>
        </row>
        <row r="67">
          <cell r="A67">
            <v>20143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 t="str">
            <v>n.a.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A68">
            <v>20144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 t="str">
            <v>n.a.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>
            <v>20151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 t="str">
            <v>n.a.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A70">
            <v>20152</v>
          </cell>
          <cell r="B70" t="e">
            <v>#DIV/0!</v>
          </cell>
          <cell r="C70" t="e">
            <v>#DIV/0!</v>
          </cell>
          <cell r="D70" t="e">
            <v>#DIV/0!</v>
          </cell>
          <cell r="E70" t="e">
            <v>#DIV/0!</v>
          </cell>
          <cell r="F70" t="e">
            <v>#DIV/0!</v>
          </cell>
          <cell r="G70" t="e">
            <v>#DIV/0!</v>
          </cell>
          <cell r="H70" t="e">
            <v>#DIV/0!</v>
          </cell>
          <cell r="I70" t="e">
            <v>#DIV/0!</v>
          </cell>
          <cell r="J70" t="e">
            <v>#DIV/0!</v>
          </cell>
          <cell r="K70" t="e">
            <v>#DIV/0!</v>
          </cell>
          <cell r="L70" t="e">
            <v>#DIV/0!</v>
          </cell>
          <cell r="M70" t="e">
            <v>#DIV/0!</v>
          </cell>
          <cell r="N70" t="e">
            <v>#DIV/0!</v>
          </cell>
          <cell r="O70" t="str">
            <v>n.a.</v>
          </cell>
          <cell r="P70" t="e">
            <v>#DIV/0!</v>
          </cell>
          <cell r="Q70" t="e">
            <v>#DIV/0!</v>
          </cell>
          <cell r="R70" t="e">
            <v>#DIV/0!</v>
          </cell>
          <cell r="S70" t="e">
            <v>#DIV/0!</v>
          </cell>
        </row>
        <row r="71">
          <cell r="A71">
            <v>20153</v>
          </cell>
          <cell r="B71" t="e">
            <v>#DIV/0!</v>
          </cell>
          <cell r="C71" t="e">
            <v>#DIV/0!</v>
          </cell>
          <cell r="D71" t="e">
            <v>#DIV/0!</v>
          </cell>
          <cell r="E71" t="e">
            <v>#DIV/0!</v>
          </cell>
          <cell r="F71" t="e">
            <v>#DIV/0!</v>
          </cell>
          <cell r="G71" t="e">
            <v>#DIV/0!</v>
          </cell>
          <cell r="H71" t="e">
            <v>#DIV/0!</v>
          </cell>
          <cell r="I71" t="e">
            <v>#DIV/0!</v>
          </cell>
          <cell r="J71" t="e">
            <v>#DIV/0!</v>
          </cell>
          <cell r="K71" t="e">
            <v>#DIV/0!</v>
          </cell>
          <cell r="L71" t="e">
            <v>#DIV/0!</v>
          </cell>
          <cell r="M71" t="e">
            <v>#DIV/0!</v>
          </cell>
          <cell r="N71" t="e">
            <v>#DIV/0!</v>
          </cell>
          <cell r="O71" t="str">
            <v>n.a.</v>
          </cell>
          <cell r="P71" t="e">
            <v>#DIV/0!</v>
          </cell>
          <cell r="Q71" t="e">
            <v>#DIV/0!</v>
          </cell>
          <cell r="R71" t="e">
            <v>#DIV/0!</v>
          </cell>
          <cell r="S71" t="e">
            <v>#DIV/0!</v>
          </cell>
        </row>
        <row r="72">
          <cell r="A72">
            <v>20154</v>
          </cell>
          <cell r="B72" t="e">
            <v>#DIV/0!</v>
          </cell>
          <cell r="C72" t="e">
            <v>#DIV/0!</v>
          </cell>
          <cell r="D72" t="e">
            <v>#DIV/0!</v>
          </cell>
          <cell r="E72" t="e">
            <v>#DIV/0!</v>
          </cell>
          <cell r="F72" t="e">
            <v>#DIV/0!</v>
          </cell>
          <cell r="G72" t="e">
            <v>#DIV/0!</v>
          </cell>
          <cell r="H72" t="e">
            <v>#DIV/0!</v>
          </cell>
          <cell r="I72" t="e">
            <v>#DIV/0!</v>
          </cell>
          <cell r="J72" t="e">
            <v>#DIV/0!</v>
          </cell>
          <cell r="K72" t="e">
            <v>#DIV/0!</v>
          </cell>
          <cell r="L72" t="e">
            <v>#DIV/0!</v>
          </cell>
          <cell r="M72" t="e">
            <v>#DIV/0!</v>
          </cell>
          <cell r="N72" t="e">
            <v>#DIV/0!</v>
          </cell>
          <cell r="O72" t="str">
            <v>n.a.</v>
          </cell>
          <cell r="P72" t="e">
            <v>#DIV/0!</v>
          </cell>
          <cell r="Q72" t="e">
            <v>#DIV/0!</v>
          </cell>
          <cell r="R72" t="e">
            <v>#DIV/0!</v>
          </cell>
          <cell r="S72" t="e">
            <v>#DIV/0!</v>
          </cell>
        </row>
        <row r="76">
          <cell r="A76" t="str">
            <v>20133 YTD</v>
          </cell>
          <cell r="B76">
            <v>5464.2803900394583</v>
          </cell>
          <cell r="C76">
            <v>22889.317738916092</v>
          </cell>
          <cell r="D76">
            <v>10847.074971327831</v>
          </cell>
          <cell r="E76">
            <v>11496.771913318102</v>
          </cell>
          <cell r="F76">
            <v>24700.942420879892</v>
          </cell>
          <cell r="G76">
            <v>14175.092614193993</v>
          </cell>
          <cell r="H76">
            <v>8092.5619605036936</v>
          </cell>
          <cell r="I76">
            <v>22342.190211000001</v>
          </cell>
          <cell r="J76">
            <v>8055.0864742716931</v>
          </cell>
          <cell r="K76">
            <v>13095.633759553233</v>
          </cell>
          <cell r="L76">
            <v>1018.99748852841</v>
          </cell>
          <cell r="M76">
            <v>35516.660255703289</v>
          </cell>
          <cell r="N76">
            <v>166993.55580089203</v>
          </cell>
          <cell r="O76">
            <v>0</v>
          </cell>
          <cell r="P76">
            <v>122103.58345336467</v>
          </cell>
          <cell r="Q76">
            <v>22891.413295281061</v>
          </cell>
          <cell r="R76">
            <v>7260.3239433284989</v>
          </cell>
          <cell r="S76">
            <v>54742.946609040882</v>
          </cell>
        </row>
        <row r="77">
          <cell r="A77" t="str">
            <v>20143 YTD</v>
          </cell>
          <cell r="B77">
            <v>6261.4085048395564</v>
          </cell>
          <cell r="C77">
            <v>22830.593415238349</v>
          </cell>
          <cell r="D77">
            <v>10912.724370105723</v>
          </cell>
          <cell r="E77">
            <v>12051.328714187057</v>
          </cell>
          <cell r="F77">
            <v>24697.2443104659</v>
          </cell>
          <cell r="G77">
            <v>14947.966659242309</v>
          </cell>
          <cell r="H77">
            <v>8322.1290879990374</v>
          </cell>
          <cell r="I77">
            <v>23132.163398887998</v>
          </cell>
          <cell r="J77">
            <v>7633.8165036089631</v>
          </cell>
          <cell r="K77">
            <v>15032.572001611881</v>
          </cell>
          <cell r="L77">
            <v>1027.1409305598554</v>
          </cell>
          <cell r="M77">
            <v>36844.304322381518</v>
          </cell>
          <cell r="N77">
            <v>172726.52400803455</v>
          </cell>
          <cell r="O77">
            <v>0</v>
          </cell>
          <cell r="P77">
            <v>125920.6778332011</v>
          </cell>
          <cell r="Q77">
            <v>22969.239408454669</v>
          </cell>
          <cell r="R77">
            <v>7288.7754805484583</v>
          </cell>
          <cell r="S77">
            <v>55900.465632364881</v>
          </cell>
        </row>
        <row r="78">
          <cell r="A78" t="str">
            <v>$ Chg</v>
          </cell>
          <cell r="B78">
            <v>797.12811480009805</v>
          </cell>
          <cell r="C78">
            <v>-58.724323677743087</v>
          </cell>
          <cell r="D78">
            <v>65.649398777892202</v>
          </cell>
          <cell r="E78">
            <v>554.55680086895518</v>
          </cell>
          <cell r="F78">
            <v>-3.6981104139922536</v>
          </cell>
          <cell r="G78">
            <v>772.87404504831648</v>
          </cell>
          <cell r="H78">
            <v>229.56712749534381</v>
          </cell>
          <cell r="I78">
            <v>789.97318788799748</v>
          </cell>
          <cell r="J78">
            <v>-421.26997066272997</v>
          </cell>
          <cell r="K78">
            <v>1936.938242058648</v>
          </cell>
          <cell r="L78">
            <v>8.1434420314453746</v>
          </cell>
          <cell r="M78">
            <v>1327.6440666782291</v>
          </cell>
          <cell r="N78">
            <v>5732.9682071425195</v>
          </cell>
          <cell r="O78">
            <v>0</v>
          </cell>
          <cell r="P78">
            <v>3817.0943798364315</v>
          </cell>
          <cell r="Q78">
            <v>77.826113173607155</v>
          </cell>
          <cell r="R78">
            <v>28.451537219959391</v>
          </cell>
          <cell r="S78">
            <v>1157.5190233239991</v>
          </cell>
        </row>
        <row r="79">
          <cell r="A79" t="str">
            <v>% Chg</v>
          </cell>
          <cell r="B79">
            <v>0.1458797971372662</v>
          </cell>
          <cell r="C79">
            <v>-2.5655777226553517E-3</v>
          </cell>
          <cell r="D79">
            <v>6.0522674501120198E-3</v>
          </cell>
          <cell r="E79">
            <v>4.8235870473045131E-2</v>
          </cell>
          <cell r="F79">
            <v>-1.4971535704913887E-4</v>
          </cell>
          <cell r="G79">
            <v>5.4523385919497409E-2</v>
          </cell>
          <cell r="H79">
            <v>2.8367670042659172E-2</v>
          </cell>
          <cell r="I79">
            <v>3.5357911665216263E-2</v>
          </cell>
          <cell r="J79">
            <v>-5.2298627954930732E-2</v>
          </cell>
          <cell r="K79">
            <v>0.14790717865377506</v>
          </cell>
          <cell r="L79">
            <v>7.9916212975222976E-3</v>
          </cell>
          <cell r="M79">
            <v>3.7380881454500921E-2</v>
          </cell>
          <cell r="N79">
            <v>3.4330475686007854E-2</v>
          </cell>
          <cell r="O79" t="e">
            <v>#DIV/0!</v>
          </cell>
          <cell r="P79">
            <v>3.1261116765621412E-2</v>
          </cell>
          <cell r="Q79">
            <v>3.3997950309887846E-3</v>
          </cell>
          <cell r="R79">
            <v>3.9187696640042438E-3</v>
          </cell>
          <cell r="S79">
            <v>2.1144624011394247E-2</v>
          </cell>
        </row>
        <row r="80">
          <cell r="N80">
            <v>344688.16599912773</v>
          </cell>
        </row>
        <row r="81">
          <cell r="N81">
            <v>356419.91622716276</v>
          </cell>
        </row>
        <row r="82">
          <cell r="N82">
            <v>11731.750228035031</v>
          </cell>
        </row>
        <row r="83">
          <cell r="N83">
            <v>3.4035836983346619E-2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  <cell r="B22">
            <v>1</v>
          </cell>
        </row>
        <row r="23">
          <cell r="A23" t="str">
            <v>Sec</v>
          </cell>
          <cell r="B23">
            <v>2</v>
          </cell>
        </row>
        <row r="24">
          <cell r="A24" t="str">
            <v>Thi</v>
          </cell>
          <cell r="B24">
            <v>3</v>
          </cell>
        </row>
        <row r="25">
          <cell r="A25" t="str">
            <v>Fou</v>
          </cell>
          <cell r="B25">
            <v>4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"/>
      <sheetName val="20a"/>
      <sheetName val="20b"/>
      <sheetName val="20 SA unrounded"/>
      <sheetName val="20a SA unrounded"/>
      <sheetName val="20b SA unrounded"/>
      <sheetName val="20 NSA unrounded"/>
      <sheetName val="20a NSA unrounded"/>
      <sheetName val="20b NSA rounded"/>
      <sheetName val="20 Seasonal Factors"/>
      <sheetName val="20a Seasonal Factors"/>
      <sheetName val="20b Seasonal Factors"/>
      <sheetName val="NSA Goods Exports"/>
      <sheetName val="SF Goods Exports"/>
      <sheetName val="SA Goods Exports Unforced"/>
      <sheetName val="SA Goods Exports Forced"/>
      <sheetName val="Goods Exports Amt of SA"/>
      <sheetName val="Goods Exports SA Check"/>
      <sheetName val="NSA Services Exports"/>
      <sheetName val="SF Services Exports"/>
      <sheetName val="SA Services Exports Unforced"/>
      <sheetName val="SA Services Exports Forced"/>
      <sheetName val="Services Exports Amt of SA"/>
      <sheetName val="Services Exports SA Check"/>
      <sheetName val="NSA Goods Imports"/>
      <sheetName val="SF Goods Imports"/>
      <sheetName val="SA Goods Imports Unforced"/>
      <sheetName val="SA Goods Imports Forced"/>
      <sheetName val="Goods Imports Amt of SA"/>
      <sheetName val="Goods Imports SA Check"/>
      <sheetName val="NSA Services Imports"/>
      <sheetName val="SF Services Imports"/>
      <sheetName val="SA Services Imports Unforced"/>
      <sheetName val="SA Services Imports Forced"/>
      <sheetName val="Services Imports Amt of SA"/>
      <sheetName val="Services Imports SA Check"/>
      <sheetName val="Codes"/>
      <sheetName val="GdsExpNsa"/>
      <sheetName val="GdsExpSf"/>
      <sheetName val="GdsExpSa"/>
      <sheetName val="GdsImpNsa"/>
      <sheetName val="GdsImpSf"/>
      <sheetName val="GdsImpSa"/>
      <sheetName val="ServExpNsa"/>
      <sheetName val="ServExpSa"/>
      <sheetName val="ServExpSf"/>
      <sheetName val="ServImpNsa"/>
      <sheetName val="ServImpSa"/>
      <sheetName val="ServImpSf"/>
      <sheetName val="{Exports SA Forced}"/>
      <sheetName val="{Imports SA Forced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Brazil</v>
          </cell>
        </row>
      </sheetData>
      <sheetData sheetId="13">
        <row r="4">
          <cell r="B4" t="str">
            <v>Brazil</v>
          </cell>
        </row>
      </sheetData>
      <sheetData sheetId="14"/>
      <sheetData sheetId="15">
        <row r="4">
          <cell r="B4" t="str">
            <v>Brazil</v>
          </cell>
        </row>
      </sheetData>
      <sheetData sheetId="16"/>
      <sheetData sheetId="17"/>
      <sheetData sheetId="18">
        <row r="4">
          <cell r="B4" t="str">
            <v>Brazil</v>
          </cell>
        </row>
      </sheetData>
      <sheetData sheetId="19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</row>
        <row r="6">
          <cell r="A6">
            <v>19992</v>
          </cell>
        </row>
        <row r="7">
          <cell r="A7">
            <v>19993</v>
          </cell>
        </row>
        <row r="8">
          <cell r="A8">
            <v>19994</v>
          </cell>
        </row>
        <row r="9">
          <cell r="A9">
            <v>20001</v>
          </cell>
        </row>
        <row r="10">
          <cell r="A10">
            <v>20002</v>
          </cell>
        </row>
        <row r="11">
          <cell r="A11">
            <v>20003</v>
          </cell>
        </row>
        <row r="12">
          <cell r="A12">
            <v>20004</v>
          </cell>
        </row>
        <row r="13">
          <cell r="A13">
            <v>20011</v>
          </cell>
        </row>
        <row r="14">
          <cell r="A14">
            <v>20012</v>
          </cell>
        </row>
        <row r="15">
          <cell r="A15">
            <v>20013</v>
          </cell>
        </row>
        <row r="16">
          <cell r="A16">
            <v>20014</v>
          </cell>
        </row>
        <row r="17">
          <cell r="A17">
            <v>20021</v>
          </cell>
        </row>
        <row r="18">
          <cell r="A18">
            <v>20022</v>
          </cell>
        </row>
        <row r="19">
          <cell r="A19">
            <v>20023</v>
          </cell>
        </row>
        <row r="20">
          <cell r="A20">
            <v>20024</v>
          </cell>
        </row>
        <row r="21">
          <cell r="A21">
            <v>20031</v>
          </cell>
        </row>
        <row r="22">
          <cell r="A22">
            <v>20032</v>
          </cell>
        </row>
        <row r="23">
          <cell r="A23">
            <v>20033</v>
          </cell>
        </row>
        <row r="24">
          <cell r="A24">
            <v>20034</v>
          </cell>
        </row>
        <row r="25">
          <cell r="A25">
            <v>20041</v>
          </cell>
        </row>
        <row r="26">
          <cell r="A26">
            <v>20042</v>
          </cell>
        </row>
        <row r="27">
          <cell r="A27">
            <v>20043</v>
          </cell>
        </row>
        <row r="28">
          <cell r="A28">
            <v>20044</v>
          </cell>
        </row>
        <row r="29">
          <cell r="A29">
            <v>20051</v>
          </cell>
        </row>
        <row r="30">
          <cell r="A30">
            <v>20052</v>
          </cell>
        </row>
        <row r="31">
          <cell r="A31">
            <v>20053</v>
          </cell>
        </row>
        <row r="32">
          <cell r="A32">
            <v>20054</v>
          </cell>
        </row>
        <row r="33">
          <cell r="A33">
            <v>20061</v>
          </cell>
        </row>
        <row r="34">
          <cell r="A34">
            <v>20062</v>
          </cell>
        </row>
        <row r="35">
          <cell r="A35">
            <v>20063</v>
          </cell>
        </row>
        <row r="36">
          <cell r="A36">
            <v>20064</v>
          </cell>
        </row>
        <row r="37">
          <cell r="A37">
            <v>20071</v>
          </cell>
        </row>
        <row r="38">
          <cell r="A38">
            <v>20072</v>
          </cell>
        </row>
        <row r="39">
          <cell r="A39">
            <v>20073</v>
          </cell>
        </row>
        <row r="40">
          <cell r="A40">
            <v>20074</v>
          </cell>
        </row>
        <row r="41">
          <cell r="A41">
            <v>20081</v>
          </cell>
        </row>
        <row r="42">
          <cell r="A42">
            <v>20082</v>
          </cell>
        </row>
        <row r="43">
          <cell r="A43">
            <v>20083</v>
          </cell>
        </row>
        <row r="44">
          <cell r="A44">
            <v>20084</v>
          </cell>
        </row>
        <row r="45">
          <cell r="A45">
            <v>20091</v>
          </cell>
        </row>
        <row r="46">
          <cell r="A46">
            <v>20092</v>
          </cell>
        </row>
        <row r="47">
          <cell r="A47">
            <v>20093</v>
          </cell>
        </row>
        <row r="48">
          <cell r="A48">
            <v>20094</v>
          </cell>
        </row>
        <row r="49">
          <cell r="A49">
            <v>20101</v>
          </cell>
        </row>
        <row r="50">
          <cell r="A50">
            <v>20102</v>
          </cell>
        </row>
        <row r="51">
          <cell r="A51">
            <v>20103</v>
          </cell>
        </row>
        <row r="52">
          <cell r="A52">
            <v>20104</v>
          </cell>
        </row>
        <row r="53">
          <cell r="A53">
            <v>20111</v>
          </cell>
        </row>
        <row r="54">
          <cell r="A54">
            <v>20112</v>
          </cell>
        </row>
        <row r="55">
          <cell r="A55">
            <v>20113</v>
          </cell>
        </row>
        <row r="56">
          <cell r="A56">
            <v>20114</v>
          </cell>
        </row>
        <row r="57">
          <cell r="A57">
            <v>20121</v>
          </cell>
        </row>
        <row r="58">
          <cell r="A58">
            <v>20122</v>
          </cell>
        </row>
        <row r="59">
          <cell r="A59">
            <v>20123</v>
          </cell>
        </row>
        <row r="60">
          <cell r="A60">
            <v>20124</v>
          </cell>
        </row>
        <row r="61">
          <cell r="A61">
            <v>20131</v>
          </cell>
        </row>
        <row r="62">
          <cell r="A62">
            <v>20132</v>
          </cell>
        </row>
        <row r="63">
          <cell r="A63">
            <v>20133</v>
          </cell>
        </row>
        <row r="64">
          <cell r="A64">
            <v>20134</v>
          </cell>
        </row>
        <row r="65">
          <cell r="A65">
            <v>20141</v>
          </cell>
        </row>
        <row r="66">
          <cell r="A66">
            <v>20142</v>
          </cell>
        </row>
        <row r="67">
          <cell r="A67">
            <v>20143</v>
          </cell>
        </row>
        <row r="68">
          <cell r="A68">
            <v>20144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500">
          <cell r="A500" t="str">
            <v>x</v>
          </cell>
        </row>
      </sheetData>
      <sheetData sheetId="20"/>
      <sheetData sheetId="21">
        <row r="4">
          <cell r="B4" t="str">
            <v>Brazil</v>
          </cell>
        </row>
      </sheetData>
      <sheetData sheetId="22"/>
      <sheetData sheetId="23"/>
      <sheetData sheetId="24">
        <row r="4">
          <cell r="B4" t="str">
            <v>Brazil</v>
          </cell>
        </row>
      </sheetData>
      <sheetData sheetId="25">
        <row r="4">
          <cell r="B4" t="str">
            <v>Brazil</v>
          </cell>
        </row>
      </sheetData>
      <sheetData sheetId="26"/>
      <sheetData sheetId="27">
        <row r="4">
          <cell r="B4" t="str">
            <v>Brazil</v>
          </cell>
        </row>
      </sheetData>
      <sheetData sheetId="28"/>
      <sheetData sheetId="29"/>
      <sheetData sheetId="30">
        <row r="4">
          <cell r="B4" t="str">
            <v>Brazil</v>
          </cell>
        </row>
      </sheetData>
      <sheetData sheetId="31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  <cell r="B5">
            <v>0.98720269230828195</v>
          </cell>
          <cell r="C5">
            <v>0.81310657900360905</v>
          </cell>
          <cell r="D5">
            <v>0.93782708916630797</v>
          </cell>
          <cell r="E5">
            <v>0.82402932066151302</v>
          </cell>
          <cell r="F5">
            <v>0.92482307400774599</v>
          </cell>
          <cell r="G5">
            <v>1.0701176756600801</v>
          </cell>
          <cell r="H5">
            <v>0.78726262907118205</v>
          </cell>
          <cell r="I5">
            <v>1</v>
          </cell>
          <cell r="J5">
            <v>0.98892038352443201</v>
          </cell>
          <cell r="K5">
            <v>1.09263844682675</v>
          </cell>
          <cell r="L5">
            <v>0.969479990445273</v>
          </cell>
          <cell r="M5">
            <v>0.92125093716989503</v>
          </cell>
          <cell r="N5">
            <v>0.94626327128918797</v>
          </cell>
          <cell r="O5">
            <v>0</v>
          </cell>
          <cell r="P5">
            <v>0.87933912603540199</v>
          </cell>
          <cell r="Q5">
            <v>0.98813718195086397</v>
          </cell>
          <cell r="R5">
            <v>1.01214903684738</v>
          </cell>
          <cell r="S5">
            <v>1.0137882515146901</v>
          </cell>
        </row>
        <row r="6">
          <cell r="A6">
            <v>19992</v>
          </cell>
          <cell r="B6">
            <v>0.98588998367549097</v>
          </cell>
          <cell r="C6">
            <v>1.0460824886611599</v>
          </cell>
          <cell r="D6">
            <v>1.0104490924735501</v>
          </cell>
          <cell r="E6">
            <v>1.15429651920256</v>
          </cell>
          <cell r="F6">
            <v>1.0207361539894599</v>
          </cell>
          <cell r="G6">
            <v>0.95317786214931699</v>
          </cell>
          <cell r="H6">
            <v>1.2064983257886299</v>
          </cell>
          <cell r="I6">
            <v>1</v>
          </cell>
          <cell r="J6">
            <v>1.0034431288368899</v>
          </cell>
          <cell r="K6">
            <v>0.99255406836863802</v>
          </cell>
          <cell r="L6">
            <v>1.0075529849726901</v>
          </cell>
          <cell r="M6">
            <v>1.0409571658961601</v>
          </cell>
          <cell r="N6">
            <v>1.0314839450375199</v>
          </cell>
          <cell r="O6">
            <v>0</v>
          </cell>
          <cell r="P6">
            <v>1.07983000846128</v>
          </cell>
          <cell r="Q6">
            <v>1.0051471749665299</v>
          </cell>
          <cell r="R6">
            <v>1.00764636661524</v>
          </cell>
          <cell r="S6">
            <v>1.0120385030683301</v>
          </cell>
        </row>
        <row r="7">
          <cell r="A7">
            <v>19993</v>
          </cell>
          <cell r="B7">
            <v>1.03939901109863</v>
          </cell>
          <cell r="C7">
            <v>1.2495997416348099</v>
          </cell>
          <cell r="D7">
            <v>1.1267108789650699</v>
          </cell>
          <cell r="E7">
            <v>1.1143828495248</v>
          </cell>
          <cell r="F7">
            <v>1.05543838707162</v>
          </cell>
          <cell r="G7">
            <v>0.95777801393220696</v>
          </cell>
          <cell r="H7">
            <v>1.1966121937859899</v>
          </cell>
          <cell r="I7">
            <v>1</v>
          </cell>
          <cell r="J7">
            <v>1.0214712806134001</v>
          </cell>
          <cell r="K7">
            <v>0.94934966813138</v>
          </cell>
          <cell r="L7">
            <v>0.984832661951623</v>
          </cell>
          <cell r="M7">
            <v>1.0629877154626901</v>
          </cell>
          <cell r="N7">
            <v>1.06055881932186</v>
          </cell>
          <cell r="O7">
            <v>0</v>
          </cell>
          <cell r="P7">
            <v>1.0993809813625</v>
          </cell>
          <cell r="Q7">
            <v>1.0132874719107401</v>
          </cell>
          <cell r="R7">
            <v>0.99221859618593899</v>
          </cell>
          <cell r="S7">
            <v>0.98731940098962101</v>
          </cell>
        </row>
        <row r="8">
          <cell r="A8">
            <v>19994</v>
          </cell>
          <cell r="B8">
            <v>0.98817118429556505</v>
          </cell>
          <cell r="C8">
            <v>0.89036967594847904</v>
          </cell>
          <cell r="D8">
            <v>0.93864070218695705</v>
          </cell>
          <cell r="E8">
            <v>0.90392583292322004</v>
          </cell>
          <cell r="F8">
            <v>0.99920922914086097</v>
          </cell>
          <cell r="G8">
            <v>1.0212656677995799</v>
          </cell>
          <cell r="H8">
            <v>0.80959400226140898</v>
          </cell>
          <cell r="I8">
            <v>1</v>
          </cell>
          <cell r="J8">
            <v>0.98591694537535901</v>
          </cell>
          <cell r="K8">
            <v>0.96625062756456803</v>
          </cell>
          <cell r="L8">
            <v>1.0372373035339699</v>
          </cell>
          <cell r="M8">
            <v>0.97490981257081</v>
          </cell>
          <cell r="N8">
            <v>0.96058242005000705</v>
          </cell>
          <cell r="O8">
            <v>0</v>
          </cell>
          <cell r="P8">
            <v>0.941032733351164</v>
          </cell>
          <cell r="Q8">
            <v>0.99358173688015405</v>
          </cell>
          <cell r="R8">
            <v>0.98404196151409795</v>
          </cell>
          <cell r="S8">
            <v>0.98690839622277504</v>
          </cell>
        </row>
        <row r="9">
          <cell r="A9">
            <v>20001</v>
          </cell>
          <cell r="B9">
            <v>0.98728179350323197</v>
          </cell>
          <cell r="C9">
            <v>0.81549387988187205</v>
          </cell>
          <cell r="D9">
            <v>0.95824463985321495</v>
          </cell>
          <cell r="E9">
            <v>0.82695254442778898</v>
          </cell>
          <cell r="F9">
            <v>0.92482120896707698</v>
          </cell>
          <cell r="G9">
            <v>1.06628393739633</v>
          </cell>
          <cell r="H9">
            <v>0.78812001023912703</v>
          </cell>
          <cell r="I9">
            <v>1</v>
          </cell>
          <cell r="J9">
            <v>0.98928467827243705</v>
          </cell>
          <cell r="K9">
            <v>1.0916380550473901</v>
          </cell>
          <cell r="L9">
            <v>0.97052767100384896</v>
          </cell>
          <cell r="M9">
            <v>0.92090337985090598</v>
          </cell>
          <cell r="N9">
            <v>0.94874383565074905</v>
          </cell>
          <cell r="O9">
            <v>0</v>
          </cell>
          <cell r="P9">
            <v>0.88072656533901295</v>
          </cell>
          <cell r="Q9">
            <v>0.98808677041356296</v>
          </cell>
          <cell r="R9">
            <v>0.99757221739680602</v>
          </cell>
          <cell r="S9">
            <v>1.0138643991102001</v>
          </cell>
        </row>
        <row r="10">
          <cell r="A10">
            <v>20002</v>
          </cell>
          <cell r="B10">
            <v>0.98445255885808802</v>
          </cell>
          <cell r="C10">
            <v>1.0433404856467801</v>
          </cell>
          <cell r="D10">
            <v>1.0211194971222799</v>
          </cell>
          <cell r="E10">
            <v>1.1505995641953899</v>
          </cell>
          <cell r="F10">
            <v>1.02027705202829</v>
          </cell>
          <cell r="G10">
            <v>0.95369043786520702</v>
          </cell>
          <cell r="H10">
            <v>1.20385033023128</v>
          </cell>
          <cell r="I10">
            <v>1</v>
          </cell>
          <cell r="J10">
            <v>1.0037809830148701</v>
          </cell>
          <cell r="K10">
            <v>0.99210279512882704</v>
          </cell>
          <cell r="L10">
            <v>1.00739462017874</v>
          </cell>
          <cell r="M10">
            <v>1.0420057140553101</v>
          </cell>
          <cell r="N10">
            <v>1.02979862176127</v>
          </cell>
          <cell r="O10">
            <v>0</v>
          </cell>
          <cell r="P10">
            <v>1.0787469618388199</v>
          </cell>
          <cell r="Q10">
            <v>1.0049278603874101</v>
          </cell>
          <cell r="R10">
            <v>1.0274847270323899</v>
          </cell>
          <cell r="S10">
            <v>1.01209910439173</v>
          </cell>
        </row>
        <row r="11">
          <cell r="A11">
            <v>20003</v>
          </cell>
          <cell r="B11">
            <v>1.0378723615194301</v>
          </cell>
          <cell r="C11">
            <v>1.2490522571515701</v>
          </cell>
          <cell r="D11">
            <v>1.0610466704668999</v>
          </cell>
          <cell r="E11">
            <v>1.11344160453716</v>
          </cell>
          <cell r="F11">
            <v>1.05469538494505</v>
          </cell>
          <cell r="G11">
            <v>0.96025258157431603</v>
          </cell>
          <cell r="H11">
            <v>1.1981533612505599</v>
          </cell>
          <cell r="I11">
            <v>1</v>
          </cell>
          <cell r="J11">
            <v>1.0203840495890899</v>
          </cell>
          <cell r="K11">
            <v>0.94988171490489404</v>
          </cell>
          <cell r="L11">
            <v>0.98666990374491403</v>
          </cell>
          <cell r="M11">
            <v>1.06154857780308</v>
          </cell>
          <cell r="N11">
            <v>1.05968773180104</v>
          </cell>
          <cell r="O11">
            <v>0</v>
          </cell>
          <cell r="P11">
            <v>1.09769333868151</v>
          </cell>
          <cell r="Q11">
            <v>1.0129942925236699</v>
          </cell>
          <cell r="R11">
            <v>0.98901740742015998</v>
          </cell>
          <cell r="S11">
            <v>0.98669159840227205</v>
          </cell>
        </row>
        <row r="12">
          <cell r="A12">
            <v>20004</v>
          </cell>
          <cell r="B12">
            <v>0.99212231301207698</v>
          </cell>
          <cell r="C12">
            <v>0.89185633550896104</v>
          </cell>
          <cell r="D12">
            <v>0.89637139876347505</v>
          </cell>
          <cell r="E12">
            <v>0.90678589576648605</v>
          </cell>
          <cell r="F12">
            <v>1.0014782263254201</v>
          </cell>
          <cell r="G12">
            <v>1.0220375444688801</v>
          </cell>
          <cell r="H12">
            <v>0.811871160001849</v>
          </cell>
          <cell r="I12">
            <v>1</v>
          </cell>
          <cell r="J12">
            <v>0.98632269026088104</v>
          </cell>
          <cell r="K12">
            <v>0.96781870775524803</v>
          </cell>
          <cell r="L12">
            <v>1.0336000227437101</v>
          </cell>
          <cell r="M12">
            <v>0.97533947079002004</v>
          </cell>
          <cell r="N12">
            <v>0.96083771988556199</v>
          </cell>
          <cell r="O12">
            <v>0</v>
          </cell>
          <cell r="P12">
            <v>0.94306660387260899</v>
          </cell>
          <cell r="Q12">
            <v>0.99420628098727704</v>
          </cell>
          <cell r="R12">
            <v>0.98214549881740199</v>
          </cell>
          <cell r="S12">
            <v>0.987060756284311</v>
          </cell>
        </row>
        <row r="13">
          <cell r="A13">
            <v>20011</v>
          </cell>
          <cell r="B13">
            <v>0.987226065333624</v>
          </cell>
          <cell r="C13">
            <v>0.81939929481248897</v>
          </cell>
          <cell r="D13">
            <v>0.97814135115549905</v>
          </cell>
          <cell r="E13">
            <v>0.83148724839105803</v>
          </cell>
          <cell r="F13">
            <v>0.92342852958024502</v>
          </cell>
          <cell r="G13">
            <v>1.06087885206517</v>
          </cell>
          <cell r="H13">
            <v>0.78386153721395901</v>
          </cell>
          <cell r="I13">
            <v>1</v>
          </cell>
          <cell r="J13">
            <v>0.98933416924971795</v>
          </cell>
          <cell r="K13">
            <v>1.08971054556198</v>
          </cell>
          <cell r="L13">
            <v>0.97081796673870702</v>
          </cell>
          <cell r="M13">
            <v>0.92084228969931103</v>
          </cell>
          <cell r="N13">
            <v>0.95240092790791098</v>
          </cell>
          <cell r="O13">
            <v>0</v>
          </cell>
          <cell r="P13">
            <v>0.88229311855818404</v>
          </cell>
          <cell r="Q13">
            <v>0.98834899288516798</v>
          </cell>
          <cell r="R13">
            <v>1.00882860792101</v>
          </cell>
          <cell r="S13">
            <v>1.0147220950960001</v>
          </cell>
        </row>
        <row r="14">
          <cell r="A14">
            <v>20012</v>
          </cell>
          <cell r="B14">
            <v>0.98270537644392897</v>
          </cell>
          <cell r="C14">
            <v>1.03829413479428</v>
          </cell>
          <cell r="D14">
            <v>1.03579674419891</v>
          </cell>
          <cell r="E14">
            <v>1.143890117237</v>
          </cell>
          <cell r="F14">
            <v>1.02016808846049</v>
          </cell>
          <cell r="G14">
            <v>0.95540074448603096</v>
          </cell>
          <cell r="H14">
            <v>1.2065292427018299</v>
          </cell>
          <cell r="I14">
            <v>1</v>
          </cell>
          <cell r="J14">
            <v>1.0057563504698099</v>
          </cell>
          <cell r="K14">
            <v>0.99157239674685604</v>
          </cell>
          <cell r="L14">
            <v>1.01110940442492</v>
          </cell>
          <cell r="M14">
            <v>1.04444525948522</v>
          </cell>
          <cell r="N14">
            <v>1.0272657828114</v>
          </cell>
          <cell r="O14">
            <v>0</v>
          </cell>
          <cell r="P14">
            <v>1.0775678013775201</v>
          </cell>
          <cell r="Q14">
            <v>1.0043766416908799</v>
          </cell>
          <cell r="R14">
            <v>1.02138368111544</v>
          </cell>
          <cell r="S14">
            <v>1.01212726794936</v>
          </cell>
        </row>
        <row r="15">
          <cell r="A15">
            <v>20013</v>
          </cell>
          <cell r="B15">
            <v>1.0329195537115901</v>
          </cell>
          <cell r="C15">
            <v>1.24671200094824</v>
          </cell>
          <cell r="D15">
            <v>1.0432337941777301</v>
          </cell>
          <cell r="E15">
            <v>1.1095743326727201</v>
          </cell>
          <cell r="F15">
            <v>1.0536111932366301</v>
          </cell>
          <cell r="G15">
            <v>0.96428858878044799</v>
          </cell>
          <cell r="H15">
            <v>1.19704925419168</v>
          </cell>
          <cell r="I15">
            <v>1</v>
          </cell>
          <cell r="J15">
            <v>1.0176974622153101</v>
          </cell>
          <cell r="K15">
            <v>0.95038478507663604</v>
          </cell>
          <cell r="L15">
            <v>0.98655125224847995</v>
          </cell>
          <cell r="M15">
            <v>1.05736366740495</v>
          </cell>
          <cell r="N15">
            <v>1.0571531230653299</v>
          </cell>
          <cell r="O15">
            <v>0</v>
          </cell>
          <cell r="P15">
            <v>1.0933784184722799</v>
          </cell>
          <cell r="Q15">
            <v>1.0124630356077</v>
          </cell>
          <cell r="R15">
            <v>0.984412248218688</v>
          </cell>
          <cell r="S15">
            <v>0.98468245693331302</v>
          </cell>
        </row>
        <row r="16">
          <cell r="A16">
            <v>20014</v>
          </cell>
          <cell r="B16">
            <v>0.99956558425422604</v>
          </cell>
          <cell r="C16">
            <v>0.89535552219884695</v>
          </cell>
          <cell r="D16">
            <v>0.95225219277008799</v>
          </cell>
          <cell r="E16">
            <v>0.91481555097399103</v>
          </cell>
          <cell r="F16">
            <v>1.0045979092302399</v>
          </cell>
          <cell r="G16">
            <v>1.0215735881268599</v>
          </cell>
          <cell r="H16">
            <v>0.81554790831956403</v>
          </cell>
          <cell r="I16">
            <v>1</v>
          </cell>
          <cell r="J16">
            <v>0.98607955301166506</v>
          </cell>
          <cell r="K16">
            <v>0.97150753517354604</v>
          </cell>
          <cell r="L16">
            <v>1.0277180932187999</v>
          </cell>
          <cell r="M16">
            <v>0.97704718465279194</v>
          </cell>
          <cell r="N16">
            <v>0.96235070193194905</v>
          </cell>
          <cell r="O16">
            <v>0</v>
          </cell>
          <cell r="P16">
            <v>0.94765214914701501</v>
          </cell>
          <cell r="Q16">
            <v>0.99452003071644901</v>
          </cell>
          <cell r="R16">
            <v>0.983083713244855</v>
          </cell>
          <cell r="S16">
            <v>0.98879307401724503</v>
          </cell>
        </row>
        <row r="17">
          <cell r="A17">
            <v>20021</v>
          </cell>
          <cell r="B17">
            <v>0.98787791104807099</v>
          </cell>
          <cell r="C17">
            <v>0.82451049631387296</v>
          </cell>
          <cell r="D17">
            <v>0.92526849668312505</v>
          </cell>
          <cell r="E17">
            <v>0.81182772676834303</v>
          </cell>
          <cell r="F17">
            <v>0.92133400948993305</v>
          </cell>
          <cell r="G17">
            <v>1.0548292070957701</v>
          </cell>
          <cell r="H17">
            <v>0.77868809895271696</v>
          </cell>
          <cell r="I17">
            <v>1</v>
          </cell>
          <cell r="J17">
            <v>0.99013566912727302</v>
          </cell>
          <cell r="K17">
            <v>1.08470783574884</v>
          </cell>
          <cell r="L17">
            <v>0.97364675219091501</v>
          </cell>
          <cell r="M17">
            <v>0.92133523948699803</v>
          </cell>
          <cell r="N17">
            <v>0.95629570538994801</v>
          </cell>
          <cell r="O17">
            <v>0</v>
          </cell>
          <cell r="P17">
            <v>0.88374154801166704</v>
          </cell>
          <cell r="Q17">
            <v>0.98951616667313802</v>
          </cell>
          <cell r="R17">
            <v>1.04100546365848</v>
          </cell>
          <cell r="S17">
            <v>1.01518479244237</v>
          </cell>
        </row>
        <row r="18">
          <cell r="A18">
            <v>20022</v>
          </cell>
          <cell r="B18">
            <v>0.98026045853747901</v>
          </cell>
          <cell r="C18">
            <v>1.03317755670097</v>
          </cell>
          <cell r="D18">
            <v>1.04794699237862</v>
          </cell>
          <cell r="E18">
            <v>1.1670471311935</v>
          </cell>
          <cell r="F18">
            <v>1.0200602821679801</v>
          </cell>
          <cell r="G18">
            <v>0.95896707202460196</v>
          </cell>
          <cell r="H18">
            <v>1.2059051815372599</v>
          </cell>
          <cell r="I18">
            <v>1</v>
          </cell>
          <cell r="J18">
            <v>1.0091037983094799</v>
          </cell>
          <cell r="K18">
            <v>0.99222540432971196</v>
          </cell>
          <cell r="L18">
            <v>1.0157080892102901</v>
          </cell>
          <cell r="M18">
            <v>1.0470246628147599</v>
          </cell>
          <cell r="N18">
            <v>1.02522012928197</v>
          </cell>
          <cell r="O18">
            <v>0</v>
          </cell>
          <cell r="P18">
            <v>1.0757340770466199</v>
          </cell>
          <cell r="Q18">
            <v>1.0041921567988401</v>
          </cell>
          <cell r="R18">
            <v>0.99109987634154795</v>
          </cell>
          <cell r="S18">
            <v>1.01145256656478</v>
          </cell>
        </row>
        <row r="19">
          <cell r="A19">
            <v>20023</v>
          </cell>
          <cell r="B19">
            <v>1.02572960599649</v>
          </cell>
          <cell r="C19">
            <v>1.2413356331735701</v>
          </cell>
          <cell r="D19">
            <v>1.0764776108906</v>
          </cell>
          <cell r="E19">
            <v>1.10818336912472</v>
          </cell>
          <cell r="F19">
            <v>1.0533252483103499</v>
          </cell>
          <cell r="G19">
            <v>0.96714109818071703</v>
          </cell>
          <cell r="H19">
            <v>1.2008915891452301</v>
          </cell>
          <cell r="I19">
            <v>1</v>
          </cell>
          <cell r="J19">
            <v>1.01392503475267</v>
          </cell>
          <cell r="K19">
            <v>0.95205503378094902</v>
          </cell>
          <cell r="L19">
            <v>0.98376020391382402</v>
          </cell>
          <cell r="M19">
            <v>1.0522199218500301</v>
          </cell>
          <cell r="N19">
            <v>1.0524570839343601</v>
          </cell>
          <cell r="O19">
            <v>0</v>
          </cell>
          <cell r="P19">
            <v>1.08905903979607</v>
          </cell>
          <cell r="Q19">
            <v>1.0104303249931099</v>
          </cell>
          <cell r="R19">
            <v>0.98456162769901101</v>
          </cell>
          <cell r="S19">
            <v>0.98353551003795803</v>
          </cell>
        </row>
        <row r="20">
          <cell r="A20">
            <v>20024</v>
          </cell>
          <cell r="B20">
            <v>1.0078073527932301</v>
          </cell>
          <cell r="C20">
            <v>0.900034952140912</v>
          </cell>
          <cell r="D20">
            <v>0.96821821798280805</v>
          </cell>
          <cell r="E20">
            <v>0.92049930177783101</v>
          </cell>
          <cell r="F20">
            <v>1.0058416294294199</v>
          </cell>
          <cell r="G20">
            <v>1.0204358004285601</v>
          </cell>
          <cell r="H20">
            <v>0.81773734009829402</v>
          </cell>
          <cell r="I20">
            <v>1</v>
          </cell>
          <cell r="J20">
            <v>0.98449820141284605</v>
          </cell>
          <cell r="K20">
            <v>0.97306089176759103</v>
          </cell>
          <cell r="L20">
            <v>1.0242674109290599</v>
          </cell>
          <cell r="M20">
            <v>0.97854154528524195</v>
          </cell>
          <cell r="N20">
            <v>0.96509389618293595</v>
          </cell>
          <cell r="O20">
            <v>0</v>
          </cell>
          <cell r="P20">
            <v>0.95167346234132499</v>
          </cell>
          <cell r="Q20">
            <v>0.99531397177319503</v>
          </cell>
          <cell r="R20">
            <v>0.98552001027038105</v>
          </cell>
          <cell r="S20">
            <v>0.990119328425627</v>
          </cell>
        </row>
        <row r="21">
          <cell r="A21">
            <v>20031</v>
          </cell>
          <cell r="B21">
            <v>0.98965579522857905</v>
          </cell>
          <cell r="C21">
            <v>0.83181871320167899</v>
          </cell>
          <cell r="D21">
            <v>0.92117946652563498</v>
          </cell>
          <cell r="E21">
            <v>0.84262782128816704</v>
          </cell>
          <cell r="F21">
            <v>0.92128859526045004</v>
          </cell>
          <cell r="G21">
            <v>1.04906902557709</v>
          </cell>
          <cell r="H21">
            <v>0.77315813311771997</v>
          </cell>
          <cell r="I21">
            <v>1</v>
          </cell>
          <cell r="J21">
            <v>0.99253026359184404</v>
          </cell>
          <cell r="K21">
            <v>1.0811727714343899</v>
          </cell>
          <cell r="L21">
            <v>0.97334821633505197</v>
          </cell>
          <cell r="M21">
            <v>0.922356564095827</v>
          </cell>
          <cell r="N21">
            <v>0.96082198817778797</v>
          </cell>
          <cell r="O21">
            <v>0</v>
          </cell>
          <cell r="P21">
            <v>0.88648330636074202</v>
          </cell>
          <cell r="Q21">
            <v>0.991217626471664</v>
          </cell>
          <cell r="R21">
            <v>1.0100029242094599</v>
          </cell>
          <cell r="S21">
            <v>1.0150873319299301</v>
          </cell>
        </row>
        <row r="22">
          <cell r="A22">
            <v>20032</v>
          </cell>
          <cell r="B22">
            <v>0.978877084483743</v>
          </cell>
          <cell r="C22">
            <v>1.02704991171758</v>
          </cell>
          <cell r="D22">
            <v>1.0507383352837101</v>
          </cell>
          <cell r="E22">
            <v>1.12460223508163</v>
          </cell>
          <cell r="F22">
            <v>1.01893771884413</v>
          </cell>
          <cell r="G22">
            <v>0.96474602237463203</v>
          </cell>
          <cell r="H22">
            <v>1.2050815917553199</v>
          </cell>
          <cell r="I22">
            <v>1</v>
          </cell>
          <cell r="J22">
            <v>1.0116868582554499</v>
          </cell>
          <cell r="K22">
            <v>0.99297202372047599</v>
          </cell>
          <cell r="L22">
            <v>1.0234624290769501</v>
          </cell>
          <cell r="M22">
            <v>1.05074290209764</v>
          </cell>
          <cell r="N22">
            <v>1.0236718333449699</v>
          </cell>
          <cell r="O22">
            <v>0</v>
          </cell>
          <cell r="P22">
            <v>1.0738091155056699</v>
          </cell>
          <cell r="Q22">
            <v>1.0039980577885399</v>
          </cell>
          <cell r="R22">
            <v>1.0186872732926699</v>
          </cell>
          <cell r="S22">
            <v>1.0122093858122101</v>
          </cell>
        </row>
        <row r="23">
          <cell r="A23">
            <v>20033</v>
          </cell>
          <cell r="B23">
            <v>1.0165870862838</v>
          </cell>
          <cell r="C23">
            <v>1.23460647321216</v>
          </cell>
          <cell r="D23">
            <v>1.06372664840619</v>
          </cell>
          <cell r="E23">
            <v>1.10211507984181</v>
          </cell>
          <cell r="F23">
            <v>1.0542974453680301</v>
          </cell>
          <cell r="G23">
            <v>0.96724018581204696</v>
          </cell>
          <cell r="H23">
            <v>1.20330526576119</v>
          </cell>
          <cell r="I23">
            <v>1</v>
          </cell>
          <cell r="J23">
            <v>1.01089638259263</v>
          </cell>
          <cell r="K23">
            <v>0.95231959296806101</v>
          </cell>
          <cell r="L23">
            <v>0.98063325402082202</v>
          </cell>
          <cell r="M23">
            <v>1.04519481595301</v>
          </cell>
          <cell r="N23">
            <v>1.04472835804722</v>
          </cell>
          <cell r="O23">
            <v>0</v>
          </cell>
          <cell r="P23">
            <v>1.0835776606451299</v>
          </cell>
          <cell r="Q23">
            <v>1.0075664853819499</v>
          </cell>
          <cell r="R23">
            <v>0.98658740995480898</v>
          </cell>
          <cell r="S23">
            <v>0.98083054110158496</v>
          </cell>
        </row>
        <row r="24">
          <cell r="A24">
            <v>20034</v>
          </cell>
          <cell r="B24">
            <v>1.0166654393293899</v>
          </cell>
          <cell r="C24">
            <v>0.90531842025075104</v>
          </cell>
          <cell r="D24">
            <v>0.98194045870387303</v>
          </cell>
          <cell r="E24">
            <v>0.92983696305906105</v>
          </cell>
          <cell r="F24">
            <v>1.00443392539618</v>
          </cell>
          <cell r="G24">
            <v>1.0198357070617801</v>
          </cell>
          <cell r="H24">
            <v>0.82356925430482297</v>
          </cell>
          <cell r="I24">
            <v>1</v>
          </cell>
          <cell r="J24">
            <v>0.98351381167468199</v>
          </cell>
          <cell r="K24">
            <v>0.97667654722182995</v>
          </cell>
          <cell r="L24">
            <v>1.0184195521030801</v>
          </cell>
          <cell r="M24">
            <v>0.98129616349319404</v>
          </cell>
          <cell r="N24">
            <v>0.97112436417158898</v>
          </cell>
          <cell r="O24">
            <v>0</v>
          </cell>
          <cell r="P24">
            <v>0.95640807081951495</v>
          </cell>
          <cell r="Q24">
            <v>0.99724376576058404</v>
          </cell>
          <cell r="R24">
            <v>0.98922720560981803</v>
          </cell>
          <cell r="S24">
            <v>0.99248145251178999</v>
          </cell>
        </row>
        <row r="25">
          <cell r="A25">
            <v>20041</v>
          </cell>
          <cell r="B25">
            <v>0.98957363606582505</v>
          </cell>
          <cell r="C25">
            <v>0.83915633776417797</v>
          </cell>
          <cell r="D25">
            <v>0.94170009684955103</v>
          </cell>
          <cell r="E25">
            <v>0.84932289621830104</v>
          </cell>
          <cell r="F25">
            <v>0.92316917094877604</v>
          </cell>
          <cell r="G25">
            <v>1.04436815354363</v>
          </cell>
          <cell r="H25">
            <v>0.76753606794370499</v>
          </cell>
          <cell r="I25">
            <v>1</v>
          </cell>
          <cell r="J25">
            <v>0.99370843564904598</v>
          </cell>
          <cell r="K25">
            <v>1.0760016771276499</v>
          </cell>
          <cell r="L25">
            <v>0.97574335715610705</v>
          </cell>
          <cell r="M25">
            <v>0.92246053786360405</v>
          </cell>
          <cell r="N25">
            <v>0.96384344732397598</v>
          </cell>
          <cell r="O25">
            <v>0</v>
          </cell>
          <cell r="P25">
            <v>0.88944890031357904</v>
          </cell>
          <cell r="Q25">
            <v>0.99213924064811398</v>
          </cell>
          <cell r="R25">
            <v>1.00845612062392</v>
          </cell>
          <cell r="S25">
            <v>1.0151322012806501</v>
          </cell>
        </row>
        <row r="26">
          <cell r="A26">
            <v>20042</v>
          </cell>
          <cell r="B26">
            <v>0.97935162008175003</v>
          </cell>
          <cell r="C26">
            <v>1.0225901836934801</v>
          </cell>
          <cell r="D26">
            <v>1.0493064190825501</v>
          </cell>
          <cell r="E26">
            <v>1.1134960358309001</v>
          </cell>
          <cell r="F26">
            <v>1.0181561449669601</v>
          </cell>
          <cell r="G26">
            <v>0.97097119423271605</v>
          </cell>
          <cell r="H26">
            <v>1.1961828248419</v>
          </cell>
          <cell r="I26">
            <v>1</v>
          </cell>
          <cell r="J26">
            <v>1.0123143084659001</v>
          </cell>
          <cell r="K26">
            <v>0.99468192819860801</v>
          </cell>
          <cell r="L26">
            <v>1.02921791878598</v>
          </cell>
          <cell r="M26">
            <v>1.0544343190138401</v>
          </cell>
          <cell r="N26">
            <v>1.0220382941742101</v>
          </cell>
          <cell r="O26">
            <v>0</v>
          </cell>
          <cell r="P26">
            <v>1.0703043986728</v>
          </cell>
          <cell r="Q26">
            <v>1.0040205815893799</v>
          </cell>
          <cell r="R26">
            <v>1.01498609697278</v>
          </cell>
          <cell r="S26">
            <v>1.01167830622956</v>
          </cell>
        </row>
        <row r="27">
          <cell r="A27">
            <v>20043</v>
          </cell>
          <cell r="B27">
            <v>1.01122309684746</v>
          </cell>
          <cell r="C27">
            <v>1.22623607719537</v>
          </cell>
          <cell r="D27">
            <v>1.05940874720366</v>
          </cell>
          <cell r="E27">
            <v>1.0995324891257201</v>
          </cell>
          <cell r="F27">
            <v>1.05568977292402</v>
          </cell>
          <cell r="G27">
            <v>0.96460225084766404</v>
          </cell>
          <cell r="H27">
            <v>1.2149293851132199</v>
          </cell>
          <cell r="I27">
            <v>1</v>
          </cell>
          <cell r="J27">
            <v>1.01078799690498</v>
          </cell>
          <cell r="K27">
            <v>0.95256683454902502</v>
          </cell>
          <cell r="L27">
            <v>0.97742847963651103</v>
          </cell>
          <cell r="M27">
            <v>1.03999204719187</v>
          </cell>
          <cell r="N27">
            <v>1.0375599090370999</v>
          </cell>
          <cell r="O27">
            <v>0</v>
          </cell>
          <cell r="P27">
            <v>1.0815665726994299</v>
          </cell>
          <cell r="Q27">
            <v>1.00377258854491</v>
          </cell>
          <cell r="R27">
            <v>0.99089761015826705</v>
          </cell>
          <cell r="S27">
            <v>0.97941420150874203</v>
          </cell>
        </row>
        <row r="28">
          <cell r="A28">
            <v>20044</v>
          </cell>
          <cell r="B28">
            <v>1.0204860389696999</v>
          </cell>
          <cell r="C28">
            <v>0.91062846676772802</v>
          </cell>
          <cell r="D28">
            <v>0.99000617598726104</v>
          </cell>
          <cell r="E28">
            <v>0.935930682249563</v>
          </cell>
          <cell r="F28">
            <v>1.00021415604997</v>
          </cell>
          <cell r="G28">
            <v>1.0214032357474401</v>
          </cell>
          <cell r="H28">
            <v>0.82728829104658996</v>
          </cell>
          <cell r="I28">
            <v>1</v>
          </cell>
          <cell r="J28">
            <v>0.98465592029540905</v>
          </cell>
          <cell r="K28">
            <v>0.97785424323023495</v>
          </cell>
          <cell r="L28">
            <v>1.0157035099219101</v>
          </cell>
          <cell r="M28">
            <v>0.98247958221888199</v>
          </cell>
          <cell r="N28">
            <v>0.97735777059397599</v>
          </cell>
          <cell r="O28">
            <v>0</v>
          </cell>
          <cell r="P28">
            <v>0.95822796387389897</v>
          </cell>
          <cell r="Q28">
            <v>1.00197605808315</v>
          </cell>
          <cell r="R28">
            <v>0.98960418097563196</v>
          </cell>
          <cell r="S28">
            <v>0.99455259613367297</v>
          </cell>
        </row>
        <row r="29">
          <cell r="A29">
            <v>20051</v>
          </cell>
          <cell r="B29">
            <v>0.98655209875461403</v>
          </cell>
          <cell r="C29">
            <v>0.84547841737193896</v>
          </cell>
          <cell r="D29">
            <v>0.91490288679672305</v>
          </cell>
          <cell r="E29">
            <v>0.83147765360241699</v>
          </cell>
          <cell r="F29">
            <v>0.92678690971863098</v>
          </cell>
          <cell r="G29">
            <v>1.0399309264332399</v>
          </cell>
          <cell r="H29">
            <v>0.75856517934394496</v>
          </cell>
          <cell r="I29">
            <v>1</v>
          </cell>
          <cell r="J29">
            <v>0.99074844385223304</v>
          </cell>
          <cell r="K29">
            <v>1.0745532829017601</v>
          </cell>
          <cell r="L29">
            <v>0.97486901580665197</v>
          </cell>
          <cell r="M29">
            <v>0.92207587897488996</v>
          </cell>
          <cell r="N29">
            <v>0.96571630781294004</v>
          </cell>
          <cell r="O29">
            <v>0</v>
          </cell>
          <cell r="P29">
            <v>0.89235350625480303</v>
          </cell>
          <cell r="Q29">
            <v>0.99032675726484598</v>
          </cell>
          <cell r="R29">
            <v>1.0152856729733</v>
          </cell>
          <cell r="S29">
            <v>1.01457744485167</v>
          </cell>
        </row>
        <row r="30">
          <cell r="A30">
            <v>20052</v>
          </cell>
          <cell r="B30">
            <v>0.98468121620492699</v>
          </cell>
          <cell r="C30">
            <v>1.02034544038849</v>
          </cell>
          <cell r="D30">
            <v>1.0464625935615299</v>
          </cell>
          <cell r="E30">
            <v>1.1377836701383299</v>
          </cell>
          <cell r="F30">
            <v>1.01746455668813</v>
          </cell>
          <cell r="G30">
            <v>0.97537303902966599</v>
          </cell>
          <cell r="H30">
            <v>1.19208279173118</v>
          </cell>
          <cell r="I30">
            <v>1</v>
          </cell>
          <cell r="J30">
            <v>1.01156659494232</v>
          </cell>
          <cell r="K30">
            <v>0.99504337301892398</v>
          </cell>
          <cell r="L30">
            <v>1.0355830433740101</v>
          </cell>
          <cell r="M30">
            <v>1.05822091471185</v>
          </cell>
          <cell r="N30">
            <v>1.0208328312733601</v>
          </cell>
          <cell r="O30">
            <v>0</v>
          </cell>
          <cell r="P30">
            <v>1.0673049568155399</v>
          </cell>
          <cell r="Q30">
            <v>1.0039306964913599</v>
          </cell>
          <cell r="R30">
            <v>1.00505858612018</v>
          </cell>
          <cell r="S30">
            <v>1.01167522610024</v>
          </cell>
        </row>
        <row r="31">
          <cell r="A31">
            <v>20053</v>
          </cell>
          <cell r="B31">
            <v>1.0095074623254801</v>
          </cell>
          <cell r="C31">
            <v>1.2180591820161699</v>
          </cell>
          <cell r="D31">
            <v>1.06119801403957</v>
          </cell>
          <cell r="E31">
            <v>1.0944362373244501</v>
          </cell>
          <cell r="F31">
            <v>1.05841962873537</v>
          </cell>
          <cell r="G31">
            <v>0.96327034902786801</v>
          </cell>
          <cell r="H31">
            <v>1.2230241771068799</v>
          </cell>
          <cell r="I31">
            <v>1</v>
          </cell>
          <cell r="J31">
            <v>1.01422969890569</v>
          </cell>
          <cell r="K31">
            <v>0.95106924835294704</v>
          </cell>
          <cell r="L31">
            <v>0.97455987779530695</v>
          </cell>
          <cell r="M31">
            <v>1.0365266803473501</v>
          </cell>
          <cell r="N31">
            <v>1.0308247725009501</v>
          </cell>
          <cell r="O31">
            <v>0</v>
          </cell>
          <cell r="P31">
            <v>1.0806867842362</v>
          </cell>
          <cell r="Q31">
            <v>1.0012466049869799</v>
          </cell>
          <cell r="R31">
            <v>0.99199971236794604</v>
          </cell>
          <cell r="S31">
            <v>0.97762516591118498</v>
          </cell>
        </row>
        <row r="32">
          <cell r="A32">
            <v>20054</v>
          </cell>
          <cell r="B32">
            <v>1.0198376452411799</v>
          </cell>
          <cell r="C32">
            <v>0.91443012024985704</v>
          </cell>
          <cell r="D32">
            <v>0.94719441210433297</v>
          </cell>
          <cell r="E32">
            <v>0.94408059213727702</v>
          </cell>
          <cell r="F32">
            <v>0.99388368146892403</v>
          </cell>
          <cell r="G32">
            <v>1.02415327025921</v>
          </cell>
          <cell r="H32">
            <v>0.83354620209652697</v>
          </cell>
          <cell r="I32">
            <v>1</v>
          </cell>
          <cell r="J32">
            <v>0.987614912007172</v>
          </cell>
          <cell r="K32">
            <v>0.98133388561134705</v>
          </cell>
          <cell r="L32">
            <v>1.0129240013483001</v>
          </cell>
          <cell r="M32">
            <v>0.98303549753949504</v>
          </cell>
          <cell r="N32">
            <v>0.98473282514022498</v>
          </cell>
          <cell r="O32">
            <v>0</v>
          </cell>
          <cell r="P32">
            <v>0.96017571104879995</v>
          </cell>
          <cell r="Q32">
            <v>1.00804086494154</v>
          </cell>
          <cell r="R32">
            <v>0.99010952287067999</v>
          </cell>
          <cell r="S32">
            <v>0.99774560717607796</v>
          </cell>
        </row>
        <row r="33">
          <cell r="A33">
            <v>20061</v>
          </cell>
          <cell r="B33">
            <v>0.97912852095150804</v>
          </cell>
          <cell r="C33">
            <v>0.85036584490062594</v>
          </cell>
          <cell r="D33">
            <v>0.95473786032791197</v>
          </cell>
          <cell r="E33">
            <v>0.85878673463933497</v>
          </cell>
          <cell r="F33">
            <v>0.930448699403016</v>
          </cell>
          <cell r="G33">
            <v>1.03373182419193</v>
          </cell>
          <cell r="H33">
            <v>0.74715664275334204</v>
          </cell>
          <cell r="I33">
            <v>1</v>
          </cell>
          <cell r="J33">
            <v>0.983933844291624</v>
          </cell>
          <cell r="K33">
            <v>1.07235542845793</v>
          </cell>
          <cell r="L33">
            <v>0.97682426994719795</v>
          </cell>
          <cell r="M33">
            <v>0.92075937674764896</v>
          </cell>
          <cell r="N33">
            <v>0.96521042442013705</v>
          </cell>
          <cell r="O33">
            <v>0</v>
          </cell>
          <cell r="P33">
            <v>0.89303315423408203</v>
          </cell>
          <cell r="Q33">
            <v>0.98559543441098196</v>
          </cell>
          <cell r="R33">
            <v>0.98155623010869797</v>
          </cell>
          <cell r="S33">
            <v>1.0129360114527799</v>
          </cell>
        </row>
        <row r="34">
          <cell r="A34">
            <v>20062</v>
          </cell>
          <cell r="B34">
            <v>0.99507789584641304</v>
          </cell>
          <cell r="C34">
            <v>1.02115394388513</v>
          </cell>
          <cell r="D34">
            <v>1.0441973045870101</v>
          </cell>
          <cell r="E34">
            <v>1.0988562199259599</v>
          </cell>
          <cell r="F34">
            <v>1.0173609708306699</v>
          </cell>
          <cell r="G34">
            <v>0.97861722538330698</v>
          </cell>
          <cell r="H34">
            <v>1.1892165893444999</v>
          </cell>
          <cell r="I34">
            <v>1</v>
          </cell>
          <cell r="J34">
            <v>1.01032749588323</v>
          </cell>
          <cell r="K34">
            <v>0.99531309559769898</v>
          </cell>
          <cell r="L34">
            <v>1.03639918090352</v>
          </cell>
          <cell r="M34">
            <v>1.0608362416646799</v>
          </cell>
          <cell r="N34">
            <v>1.01959654064955</v>
          </cell>
          <cell r="O34">
            <v>0</v>
          </cell>
          <cell r="P34">
            <v>1.0646499849439099</v>
          </cell>
          <cell r="Q34">
            <v>1.00499722522769</v>
          </cell>
          <cell r="R34">
            <v>1.03792206792927</v>
          </cell>
          <cell r="S34">
            <v>1.0107385488173499</v>
          </cell>
        </row>
        <row r="35">
          <cell r="A35">
            <v>20063</v>
          </cell>
          <cell r="B35">
            <v>1.00975647013627</v>
          </cell>
          <cell r="C35">
            <v>1.2096230025175101</v>
          </cell>
          <cell r="D35">
            <v>1.0115867671827601</v>
          </cell>
          <cell r="E35">
            <v>1.0924362218542401</v>
          </cell>
          <cell r="F35">
            <v>1.06177508416581</v>
          </cell>
          <cell r="G35">
            <v>0.96376281791185703</v>
          </cell>
          <cell r="H35">
            <v>1.2323135565396299</v>
          </cell>
          <cell r="I35">
            <v>1</v>
          </cell>
          <cell r="J35">
            <v>1.02020931840121</v>
          </cell>
          <cell r="K35">
            <v>0.94941902548808499</v>
          </cell>
          <cell r="L35">
            <v>0.97354724375354895</v>
          </cell>
          <cell r="M35">
            <v>1.0363732412020501</v>
          </cell>
          <cell r="N35">
            <v>1.0270216879665399</v>
          </cell>
          <cell r="O35">
            <v>0</v>
          </cell>
          <cell r="P35">
            <v>1.08206590128249</v>
          </cell>
          <cell r="Q35">
            <v>0.99859028763970603</v>
          </cell>
          <cell r="R35">
            <v>0.99147973361961395</v>
          </cell>
          <cell r="S35">
            <v>0.97859378942449904</v>
          </cell>
        </row>
        <row r="36">
          <cell r="A36">
            <v>20064</v>
          </cell>
          <cell r="B36">
            <v>1.0170997984727199</v>
          </cell>
          <cell r="C36">
            <v>0.91669956748275205</v>
          </cell>
          <cell r="D36">
            <v>0.95741912501781101</v>
          </cell>
          <cell r="E36">
            <v>0.94910915650276795</v>
          </cell>
          <cell r="F36">
            <v>0.98751830427576304</v>
          </cell>
          <cell r="G36">
            <v>1.02866254651843</v>
          </cell>
          <cell r="H36">
            <v>0.837398909374237</v>
          </cell>
          <cell r="I36">
            <v>1</v>
          </cell>
          <cell r="J36">
            <v>0.99044042186915304</v>
          </cell>
          <cell r="K36">
            <v>0.98354618306060704</v>
          </cell>
          <cell r="L36">
            <v>1.0137556037414399</v>
          </cell>
          <cell r="M36">
            <v>0.98156570091500805</v>
          </cell>
          <cell r="N36">
            <v>0.98989722437900796</v>
          </cell>
          <cell r="O36">
            <v>0</v>
          </cell>
          <cell r="P36">
            <v>0.96100522686159595</v>
          </cell>
          <cell r="Q36">
            <v>1.0156922568490101</v>
          </cell>
          <cell r="R36">
            <v>0.99014979159087302</v>
          </cell>
          <cell r="S36">
            <v>0.99900247213272297</v>
          </cell>
        </row>
        <row r="37">
          <cell r="A37">
            <v>20071</v>
          </cell>
          <cell r="B37">
            <v>0.96934653519438796</v>
          </cell>
          <cell r="C37">
            <v>0.85453363248095104</v>
          </cell>
          <cell r="D37">
            <v>0.94560586145252801</v>
          </cell>
          <cell r="E37">
            <v>0.86109224648131799</v>
          </cell>
          <cell r="F37">
            <v>0.93303416977939302</v>
          </cell>
          <cell r="G37">
            <v>1.0250060808246599</v>
          </cell>
          <cell r="H37">
            <v>0.73650257284987097</v>
          </cell>
          <cell r="I37">
            <v>1</v>
          </cell>
          <cell r="J37">
            <v>0.976242817118951</v>
          </cell>
          <cell r="K37">
            <v>1.0734174785281501</v>
          </cell>
          <cell r="L37">
            <v>0.97682053352814802</v>
          </cell>
          <cell r="M37">
            <v>0.92054054302613697</v>
          </cell>
          <cell r="N37">
            <v>0.96478374272030598</v>
          </cell>
          <cell r="O37">
            <v>0</v>
          </cell>
          <cell r="P37">
            <v>0.89284870297964403</v>
          </cell>
          <cell r="Q37">
            <v>0.97903590606697599</v>
          </cell>
          <cell r="R37">
            <v>0.99537182098235699</v>
          </cell>
          <cell r="S37">
            <v>1.0107697033371801</v>
          </cell>
        </row>
        <row r="38">
          <cell r="A38">
            <v>20072</v>
          </cell>
          <cell r="B38">
            <v>1.0072093536675599</v>
          </cell>
          <cell r="C38">
            <v>1.0238804607709</v>
          </cell>
          <cell r="D38">
            <v>1.04015206956349</v>
          </cell>
          <cell r="E38">
            <v>1.0951119234744899</v>
          </cell>
          <cell r="F38">
            <v>1.0170658663529</v>
          </cell>
          <cell r="G38">
            <v>0.98034781812970195</v>
          </cell>
          <cell r="H38">
            <v>1.1892729952871399</v>
          </cell>
          <cell r="I38">
            <v>1</v>
          </cell>
          <cell r="J38">
            <v>1.0084485673279799</v>
          </cell>
          <cell r="K38">
            <v>0.99369575480962702</v>
          </cell>
          <cell r="L38">
            <v>1.0341695582496799</v>
          </cell>
          <cell r="M38">
            <v>1.0608204395827101</v>
          </cell>
          <cell r="N38">
            <v>1.0179165397977199</v>
          </cell>
          <cell r="O38">
            <v>0</v>
          </cell>
          <cell r="P38">
            <v>1.06252131825659</v>
          </cell>
          <cell r="Q38">
            <v>1.00536290276135</v>
          </cell>
          <cell r="R38">
            <v>1.0226407643694</v>
          </cell>
          <cell r="S38">
            <v>1.0114382736924401</v>
          </cell>
        </row>
        <row r="39">
          <cell r="A39">
            <v>20073</v>
          </cell>
          <cell r="B39">
            <v>1.0099878481077</v>
          </cell>
          <cell r="C39">
            <v>1.20133196740082</v>
          </cell>
          <cell r="D39">
            <v>1.0108048597967201</v>
          </cell>
          <cell r="E39">
            <v>1.08856702629859</v>
          </cell>
          <cell r="F39">
            <v>1.06548433609905</v>
          </cell>
          <cell r="G39">
            <v>0.96685489599111996</v>
          </cell>
          <cell r="H39">
            <v>1.2378214934898599</v>
          </cell>
          <cell r="I39">
            <v>1</v>
          </cell>
          <cell r="J39">
            <v>1.02687280257997</v>
          </cell>
          <cell r="K39">
            <v>0.94584459148496403</v>
          </cell>
          <cell r="L39">
            <v>0.97530650218452297</v>
          </cell>
          <cell r="M39">
            <v>1.0383571393095701</v>
          </cell>
          <cell r="N39">
            <v>1.0248404101989299</v>
          </cell>
          <cell r="O39">
            <v>0</v>
          </cell>
          <cell r="P39">
            <v>1.08304638246871</v>
          </cell>
          <cell r="Q39">
            <v>0.99812920340096001</v>
          </cell>
          <cell r="R39">
            <v>0.98963345363792399</v>
          </cell>
          <cell r="S39">
            <v>0.97840823765889495</v>
          </cell>
        </row>
        <row r="40">
          <cell r="A40">
            <v>20074</v>
          </cell>
          <cell r="B40">
            <v>1.0158353287764701</v>
          </cell>
          <cell r="C40">
            <v>0.91761949993224101</v>
          </cell>
          <cell r="D40">
            <v>1.01700563962587</v>
          </cell>
          <cell r="E40">
            <v>0.95550739728415701</v>
          </cell>
          <cell r="F40">
            <v>0.98372823192329895</v>
          </cell>
          <cell r="G40">
            <v>1.0345971352983001</v>
          </cell>
          <cell r="H40">
            <v>0.842443976876453</v>
          </cell>
          <cell r="I40">
            <v>1</v>
          </cell>
          <cell r="J40">
            <v>0.99359010454281704</v>
          </cell>
          <cell r="K40">
            <v>0.98926233391499596</v>
          </cell>
          <cell r="L40">
            <v>1.0147007568275299</v>
          </cell>
          <cell r="M40">
            <v>0.98087765663642401</v>
          </cell>
          <cell r="N40">
            <v>0.99465801294087197</v>
          </cell>
          <cell r="O40">
            <v>0</v>
          </cell>
          <cell r="P40">
            <v>0.96370401916210402</v>
          </cell>
          <cell r="Q40">
            <v>1.02250669770661</v>
          </cell>
          <cell r="R40">
            <v>0.99356815832932999</v>
          </cell>
          <cell r="S40">
            <v>1.0009376980590901</v>
          </cell>
        </row>
        <row r="41">
          <cell r="A41">
            <v>20081</v>
          </cell>
          <cell r="B41">
            <v>0.95941021520956105</v>
          </cell>
          <cell r="C41">
            <v>0.858936371197353</v>
          </cell>
          <cell r="D41">
            <v>0.92076340476840302</v>
          </cell>
          <cell r="E41">
            <v>0.836830324427418</v>
          </cell>
          <cell r="F41">
            <v>0.93177524283914204</v>
          </cell>
          <cell r="G41">
            <v>1.0134988483046601</v>
          </cell>
          <cell r="H41">
            <v>0.72545736541299799</v>
          </cell>
          <cell r="I41">
            <v>1</v>
          </cell>
          <cell r="J41">
            <v>0.96841689518459895</v>
          </cell>
          <cell r="K41">
            <v>1.0734771975426201</v>
          </cell>
          <cell r="L41">
            <v>0.97823155277152896</v>
          </cell>
          <cell r="M41">
            <v>0.91947906539415203</v>
          </cell>
          <cell r="N41">
            <v>0.96331419078459901</v>
          </cell>
          <cell r="O41">
            <v>0</v>
          </cell>
          <cell r="P41">
            <v>0.89058350781557305</v>
          </cell>
          <cell r="Q41">
            <v>0.97213025009403498</v>
          </cell>
          <cell r="R41">
            <v>1.0090140636867699</v>
          </cell>
          <cell r="S41">
            <v>1.00865112002213</v>
          </cell>
        </row>
        <row r="42">
          <cell r="A42">
            <v>20082</v>
          </cell>
          <cell r="B42">
            <v>1.0158591693780701</v>
          </cell>
          <cell r="C42">
            <v>1.02756803261836</v>
          </cell>
          <cell r="D42">
            <v>1.03684343676771</v>
          </cell>
          <cell r="E42">
            <v>1.12219446347652</v>
          </cell>
          <cell r="F42">
            <v>1.01906414653039</v>
          </cell>
          <cell r="G42">
            <v>0.98140559038688902</v>
          </cell>
          <cell r="H42">
            <v>1.1899835594799</v>
          </cell>
          <cell r="I42">
            <v>1</v>
          </cell>
          <cell r="J42">
            <v>1.00722921715855</v>
          </cell>
          <cell r="K42">
            <v>0.99041774333650601</v>
          </cell>
          <cell r="L42">
            <v>1.0275680468475401</v>
          </cell>
          <cell r="M42">
            <v>1.0591121131707499</v>
          </cell>
          <cell r="N42">
            <v>1.0155168619967201</v>
          </cell>
          <cell r="O42">
            <v>0</v>
          </cell>
          <cell r="P42">
            <v>1.0603480236705201</v>
          </cell>
          <cell r="Q42">
            <v>1.00572618762763</v>
          </cell>
          <cell r="R42">
            <v>1.0074548885636601</v>
          </cell>
          <cell r="S42">
            <v>1.01064965886702</v>
          </cell>
        </row>
        <row r="43">
          <cell r="A43">
            <v>20083</v>
          </cell>
          <cell r="B43">
            <v>1.01218468093514</v>
          </cell>
          <cell r="C43">
            <v>1.19131142033052</v>
          </cell>
          <cell r="D43">
            <v>1.05548660169051</v>
          </cell>
          <cell r="E43">
            <v>1.08991926943162</v>
          </cell>
          <cell r="F43">
            <v>1.0664443967853501</v>
          </cell>
          <cell r="G43">
            <v>0.97267371571037897</v>
          </cell>
          <cell r="H43">
            <v>1.24508050032563</v>
          </cell>
          <cell r="I43">
            <v>1</v>
          </cell>
          <cell r="J43">
            <v>1.0328203337700901</v>
          </cell>
          <cell r="K43">
            <v>0.94363767372523499</v>
          </cell>
          <cell r="L43">
            <v>0.97885937650833299</v>
          </cell>
          <cell r="M43">
            <v>1.04228481009775</v>
          </cell>
          <cell r="N43">
            <v>1.02631872573353</v>
          </cell>
          <cell r="O43">
            <v>0</v>
          </cell>
          <cell r="P43">
            <v>1.08568433346711</v>
          </cell>
          <cell r="Q43">
            <v>0.99868664426127196</v>
          </cell>
          <cell r="R43">
            <v>0.98644462425929202</v>
          </cell>
          <cell r="S43">
            <v>0.98074648333747905</v>
          </cell>
        </row>
        <row r="44">
          <cell r="A44">
            <v>20084</v>
          </cell>
          <cell r="B44">
            <v>1.0139804334992</v>
          </cell>
          <cell r="C44">
            <v>0.92020465906225102</v>
          </cell>
          <cell r="D44">
            <v>1.02185275112747</v>
          </cell>
          <cell r="E44">
            <v>0.95882802319919502</v>
          </cell>
          <cell r="F44">
            <v>0.98500054354088096</v>
          </cell>
          <cell r="G44">
            <v>1.0383720800344001</v>
          </cell>
          <cell r="H44">
            <v>0.84392718602879901</v>
          </cell>
          <cell r="I44">
            <v>1</v>
          </cell>
          <cell r="J44">
            <v>0.99418578274131297</v>
          </cell>
          <cell r="K44">
            <v>0.99399893600844902</v>
          </cell>
          <cell r="L44">
            <v>1.0185640922254</v>
          </cell>
          <cell r="M44">
            <v>0.97962117374726099</v>
          </cell>
          <cell r="N44">
            <v>0.99600820081378405</v>
          </cell>
          <cell r="O44">
            <v>0</v>
          </cell>
          <cell r="P44">
            <v>0.965577380986398</v>
          </cell>
          <cell r="Q44">
            <v>1.02674915457584</v>
          </cell>
          <cell r="R44">
            <v>0.99779287836077202</v>
          </cell>
          <cell r="S44">
            <v>1.00072729160426</v>
          </cell>
        </row>
        <row r="45">
          <cell r="A45">
            <v>20091</v>
          </cell>
          <cell r="B45">
            <v>0.95515814783360198</v>
          </cell>
          <cell r="C45">
            <v>0.86231219060087505</v>
          </cell>
          <cell r="D45">
            <v>0.906271970880422</v>
          </cell>
          <cell r="E45">
            <v>0.858451012013287</v>
          </cell>
          <cell r="F45">
            <v>0.92606939946113798</v>
          </cell>
          <cell r="G45">
            <v>1.00350132664714</v>
          </cell>
          <cell r="H45">
            <v>0.71457537377067204</v>
          </cell>
          <cell r="I45">
            <v>1</v>
          </cell>
          <cell r="J45">
            <v>0.96423518008473497</v>
          </cell>
          <cell r="K45">
            <v>1.0753196509968499</v>
          </cell>
          <cell r="L45">
            <v>0.977210681558216</v>
          </cell>
          <cell r="M45">
            <v>0.91964167109797801</v>
          </cell>
          <cell r="N45">
            <v>0.96222160254122802</v>
          </cell>
          <cell r="O45">
            <v>0</v>
          </cell>
          <cell r="P45">
            <v>0.88721946714926003</v>
          </cell>
          <cell r="Q45">
            <v>0.96790999342365203</v>
          </cell>
          <cell r="R45">
            <v>0.99070338861415197</v>
          </cell>
          <cell r="S45">
            <v>1.0073505538971801</v>
          </cell>
        </row>
        <row r="46">
          <cell r="A46">
            <v>20092</v>
          </cell>
          <cell r="B46">
            <v>1.0176874039497299</v>
          </cell>
          <cell r="C46">
            <v>1.0323228283666099</v>
          </cell>
          <cell r="D46">
            <v>1.0347405571391</v>
          </cell>
          <cell r="E46">
            <v>1.0892700401134701</v>
          </cell>
          <cell r="F46">
            <v>1.02272558908912</v>
          </cell>
          <cell r="G46">
            <v>0.98157472506203303</v>
          </cell>
          <cell r="H46">
            <v>1.19548227740392</v>
          </cell>
          <cell r="I46">
            <v>1</v>
          </cell>
          <cell r="J46">
            <v>1.0072100457036901</v>
          </cell>
          <cell r="K46">
            <v>0.98578631543794704</v>
          </cell>
          <cell r="L46">
            <v>1.02089975710451</v>
          </cell>
          <cell r="M46">
            <v>1.05541463483886</v>
          </cell>
          <cell r="N46">
            <v>1.0141298045943601</v>
          </cell>
          <cell r="O46">
            <v>0</v>
          </cell>
          <cell r="P46">
            <v>1.0603488719610299</v>
          </cell>
          <cell r="Q46">
            <v>1.0054979739066801</v>
          </cell>
          <cell r="R46">
            <v>1.02468927969721</v>
          </cell>
          <cell r="S46">
            <v>1.0101156877977699</v>
          </cell>
        </row>
        <row r="47">
          <cell r="A47">
            <v>20093</v>
          </cell>
          <cell r="B47">
            <v>1.01400613274587</v>
          </cell>
          <cell r="C47">
            <v>1.1796315735754701</v>
          </cell>
          <cell r="D47">
            <v>1.0455986368646499</v>
          </cell>
          <cell r="E47">
            <v>1.09303638564229</v>
          </cell>
          <cell r="F47">
            <v>1.06614036991817</v>
          </cell>
          <cell r="G47">
            <v>0.98002698502744201</v>
          </cell>
          <cell r="H47">
            <v>1.24919987907726</v>
          </cell>
          <cell r="I47">
            <v>1</v>
          </cell>
          <cell r="J47">
            <v>1.03616113460044</v>
          </cell>
          <cell r="K47">
            <v>0.94141055381282301</v>
          </cell>
          <cell r="L47">
            <v>0.98158729010715495</v>
          </cell>
          <cell r="M47">
            <v>1.04631910303228</v>
          </cell>
          <cell r="N47">
            <v>1.0282406391282</v>
          </cell>
          <cell r="O47">
            <v>0</v>
          </cell>
          <cell r="P47">
            <v>1.0866293443222299</v>
          </cell>
          <cell r="Q47">
            <v>1.0001235728723199</v>
          </cell>
          <cell r="R47">
            <v>0.98460645290220605</v>
          </cell>
          <cell r="S47">
            <v>0.982147612484632</v>
          </cell>
        </row>
        <row r="48">
          <cell r="A48">
            <v>20094</v>
          </cell>
          <cell r="B48">
            <v>1.0136059047349999</v>
          </cell>
          <cell r="C48">
            <v>0.924042664844685</v>
          </cell>
          <cell r="D48">
            <v>1.0195999255858399</v>
          </cell>
          <cell r="E48">
            <v>0.95882395505201701</v>
          </cell>
          <cell r="F48">
            <v>0.98883245546192799</v>
          </cell>
          <cell r="G48">
            <v>1.0384507205242399</v>
          </cell>
          <cell r="H48">
            <v>0.843842286721179</v>
          </cell>
          <cell r="I48">
            <v>1</v>
          </cell>
          <cell r="J48">
            <v>0.99091877912267801</v>
          </cell>
          <cell r="K48">
            <v>0.99936993122400297</v>
          </cell>
          <cell r="L48">
            <v>1.0237885182120501</v>
          </cell>
          <cell r="M48">
            <v>0.97967603240017398</v>
          </cell>
          <cell r="N48">
            <v>0.99628772199042204</v>
          </cell>
          <cell r="O48">
            <v>0</v>
          </cell>
          <cell r="P48">
            <v>0.96837313757059496</v>
          </cell>
          <cell r="Q48">
            <v>1.0265642943934801</v>
          </cell>
          <cell r="R48">
            <v>1.0022287366198199</v>
          </cell>
          <cell r="S48">
            <v>1.00204856864841</v>
          </cell>
        </row>
        <row r="49">
          <cell r="A49">
            <v>20101</v>
          </cell>
          <cell r="B49">
            <v>0.95695343661576604</v>
          </cell>
          <cell r="C49">
            <v>0.866192704556356</v>
          </cell>
          <cell r="D49">
            <v>0.91849351295418202</v>
          </cell>
          <cell r="E49">
            <v>0.85432268622231899</v>
          </cell>
          <cell r="F49">
            <v>0.91813101869858305</v>
          </cell>
          <cell r="G49">
            <v>0.99623364506660195</v>
          </cell>
          <cell r="H49">
            <v>0.705113132111028</v>
          </cell>
          <cell r="I49">
            <v>1</v>
          </cell>
          <cell r="J49">
            <v>0.96609019615965597</v>
          </cell>
          <cell r="K49">
            <v>1.07657738067572</v>
          </cell>
          <cell r="L49">
            <v>0.97689720191094098</v>
          </cell>
          <cell r="M49">
            <v>0.91962661591206596</v>
          </cell>
          <cell r="N49">
            <v>0.96036328665748705</v>
          </cell>
          <cell r="O49">
            <v>0</v>
          </cell>
          <cell r="P49">
            <v>0.882500463996856</v>
          </cell>
          <cell r="Q49">
            <v>0.96793336353859305</v>
          </cell>
          <cell r="R49">
            <v>1.0033885715066999</v>
          </cell>
          <cell r="S49">
            <v>1.0050020839849501</v>
          </cell>
        </row>
        <row r="50">
          <cell r="A50">
            <v>20102</v>
          </cell>
          <cell r="B50">
            <v>1.01373786218134</v>
          </cell>
          <cell r="C50">
            <v>1.0355852153046801</v>
          </cell>
          <cell r="D50">
            <v>1.03796312292013</v>
          </cell>
          <cell r="E50">
            <v>1.0910174997979201</v>
          </cell>
          <cell r="F50">
            <v>1.02780220036506</v>
          </cell>
          <cell r="G50">
            <v>0.98322034714653195</v>
          </cell>
          <cell r="H50">
            <v>1.20189519200173</v>
          </cell>
          <cell r="I50">
            <v>1</v>
          </cell>
          <cell r="J50">
            <v>1.0082602459471799</v>
          </cell>
          <cell r="K50">
            <v>0.98102726649663796</v>
          </cell>
          <cell r="L50">
            <v>1.0134022091532999</v>
          </cell>
          <cell r="M50">
            <v>1.05155593725702</v>
          </cell>
          <cell r="N50">
            <v>1.01477539929745</v>
          </cell>
          <cell r="O50">
            <v>0</v>
          </cell>
          <cell r="P50">
            <v>1.06260214219255</v>
          </cell>
          <cell r="Q50">
            <v>1.00622524514664</v>
          </cell>
          <cell r="R50">
            <v>1.00835172983499</v>
          </cell>
          <cell r="S50">
            <v>1.0087737572698301</v>
          </cell>
        </row>
        <row r="51">
          <cell r="A51">
            <v>20103</v>
          </cell>
          <cell r="B51">
            <v>1.0129055335850099</v>
          </cell>
          <cell r="C51">
            <v>1.1678749975745899</v>
          </cell>
          <cell r="D51">
            <v>1.03149811850335</v>
          </cell>
          <cell r="E51">
            <v>1.0979428710450201</v>
          </cell>
          <cell r="F51">
            <v>1.0645988539380999</v>
          </cell>
          <cell r="G51">
            <v>0.98586815940779404</v>
          </cell>
          <cell r="H51">
            <v>1.2533169965489599</v>
          </cell>
          <cell r="I51">
            <v>1</v>
          </cell>
          <cell r="J51">
            <v>1.03589355993683</v>
          </cell>
          <cell r="K51">
            <v>0.940536150971784</v>
          </cell>
          <cell r="L51">
            <v>0.98325311348731503</v>
          </cell>
          <cell r="M51">
            <v>1.0495303437247301</v>
          </cell>
          <cell r="N51">
            <v>1.0296867962515699</v>
          </cell>
          <cell r="O51">
            <v>0</v>
          </cell>
          <cell r="P51">
            <v>1.0865375693800301</v>
          </cell>
          <cell r="Q51">
            <v>0.99940001340573503</v>
          </cell>
          <cell r="R51">
            <v>0.98638074139101095</v>
          </cell>
          <cell r="S51">
            <v>0.98598625627208103</v>
          </cell>
        </row>
        <row r="52">
          <cell r="A52">
            <v>20104</v>
          </cell>
          <cell r="B52">
            <v>1.01601016671378</v>
          </cell>
          <cell r="C52">
            <v>0.92936630046186797</v>
          </cell>
          <cell r="D52">
            <v>1.0203558013296501</v>
          </cell>
          <cell r="E52">
            <v>0.95465770411742501</v>
          </cell>
          <cell r="F52">
            <v>0.99264311913455106</v>
          </cell>
          <cell r="G52">
            <v>1.03466884937949</v>
          </cell>
          <cell r="H52">
            <v>0.84072883148548105</v>
          </cell>
          <cell r="I52">
            <v>1</v>
          </cell>
          <cell r="J52">
            <v>0.98444377558884399</v>
          </cell>
          <cell r="K52">
            <v>1.0027632188620901</v>
          </cell>
          <cell r="L52">
            <v>1.03004712106301</v>
          </cell>
          <cell r="M52">
            <v>0.98001279502611405</v>
          </cell>
          <cell r="N52">
            <v>0.99511449993652501</v>
          </cell>
          <cell r="O52">
            <v>0</v>
          </cell>
          <cell r="P52">
            <v>0.96966847838026105</v>
          </cell>
          <cell r="Q52">
            <v>1.0233385909660999</v>
          </cell>
          <cell r="R52">
            <v>1.0027611301456401</v>
          </cell>
          <cell r="S52">
            <v>1.00109468971303</v>
          </cell>
        </row>
        <row r="53">
          <cell r="A53">
            <v>20111</v>
          </cell>
          <cell r="B53">
            <v>0.96383147864423102</v>
          </cell>
          <cell r="C53">
            <v>0.86994469406743802</v>
          </cell>
          <cell r="D53">
            <v>0.92645459749148595</v>
          </cell>
          <cell r="E53">
            <v>0.85056758942434096</v>
          </cell>
          <cell r="F53">
            <v>0.91180650661162699</v>
          </cell>
          <cell r="G53">
            <v>0.994271104278586</v>
          </cell>
          <cell r="H53">
            <v>0.69974471807225902</v>
          </cell>
          <cell r="I53">
            <v>1</v>
          </cell>
          <cell r="J53">
            <v>0.97402949393370397</v>
          </cell>
          <cell r="K53">
            <v>1.0786817963814499</v>
          </cell>
          <cell r="L53">
            <v>0.97601280568260396</v>
          </cell>
          <cell r="M53">
            <v>0.92040937704294601</v>
          </cell>
          <cell r="N53">
            <v>0.95907550844885403</v>
          </cell>
          <cell r="O53">
            <v>0</v>
          </cell>
          <cell r="P53">
            <v>0.87925762383317796</v>
          </cell>
          <cell r="Q53">
            <v>0.97313128089060097</v>
          </cell>
          <cell r="R53">
            <v>0.98086344956508598</v>
          </cell>
          <cell r="S53">
            <v>1.00304115335122</v>
          </cell>
        </row>
        <row r="54">
          <cell r="A54">
            <v>20112</v>
          </cell>
          <cell r="B54">
            <v>1.0051434769002701</v>
          </cell>
          <cell r="C54">
            <v>1.0367438185790601</v>
          </cell>
          <cell r="D54">
            <v>1.03963467966781</v>
          </cell>
          <cell r="E54">
            <v>1.0957071771004001</v>
          </cell>
          <cell r="F54">
            <v>1.0318240883130401</v>
          </cell>
          <cell r="G54">
            <v>0.98482174224341401</v>
          </cell>
          <cell r="H54">
            <v>1.20497655871453</v>
          </cell>
          <cell r="I54">
            <v>1</v>
          </cell>
          <cell r="J54">
            <v>1.00866432829932</v>
          </cell>
          <cell r="K54">
            <v>0.97705813019295795</v>
          </cell>
          <cell r="L54">
            <v>1.0076501994687499</v>
          </cell>
          <cell r="M54">
            <v>1.0477187701256201</v>
          </cell>
          <cell r="N54">
            <v>1.01694285452263</v>
          </cell>
          <cell r="O54">
            <v>0</v>
          </cell>
          <cell r="P54">
            <v>1.0657755954105601</v>
          </cell>
          <cell r="Q54">
            <v>1.00553926185672</v>
          </cell>
          <cell r="R54">
            <v>1.02639158648688</v>
          </cell>
          <cell r="S54">
            <v>1.0086357441471501</v>
          </cell>
        </row>
        <row r="55">
          <cell r="A55">
            <v>20113</v>
          </cell>
          <cell r="B55">
            <v>1.01023073360475</v>
          </cell>
          <cell r="C55">
            <v>1.15809049595972</v>
          </cell>
          <cell r="D55">
            <v>1.02250248730798</v>
          </cell>
          <cell r="E55">
            <v>1.1018602509695801</v>
          </cell>
          <cell r="F55">
            <v>1.0633954229654601</v>
          </cell>
          <cell r="G55">
            <v>0.98901677431981005</v>
          </cell>
          <cell r="H55">
            <v>1.2591682982438199</v>
          </cell>
          <cell r="I55">
            <v>1</v>
          </cell>
          <cell r="J55">
            <v>1.0323566413083001</v>
          </cell>
          <cell r="K55">
            <v>0.93910480421729003</v>
          </cell>
          <cell r="L55">
            <v>0.98392750326675704</v>
          </cell>
          <cell r="M55">
            <v>1.0515523407576299</v>
          </cell>
          <cell r="N55">
            <v>1.0297527660080701</v>
          </cell>
          <cell r="O55">
            <v>0</v>
          </cell>
          <cell r="P55">
            <v>1.08512665974421</v>
          </cell>
          <cell r="Q55">
            <v>0.99834032495105496</v>
          </cell>
          <cell r="R55">
            <v>0.99441246679458695</v>
          </cell>
          <cell r="S55">
            <v>0.98837957731659198</v>
          </cell>
        </row>
        <row r="56">
          <cell r="A56">
            <v>20114</v>
          </cell>
          <cell r="B56">
            <v>1.02023052051689</v>
          </cell>
          <cell r="C56">
            <v>0.93499764365724203</v>
          </cell>
          <cell r="D56">
            <v>0.97420538480354901</v>
          </cell>
          <cell r="E56">
            <v>0.94843393035990897</v>
          </cell>
          <cell r="F56">
            <v>0.99437366885237</v>
          </cell>
          <cell r="G56">
            <v>1.0304134325979599</v>
          </cell>
          <cell r="H56">
            <v>0.836467825596245</v>
          </cell>
          <cell r="I56">
            <v>1</v>
          </cell>
          <cell r="J56">
            <v>0.979729444701955</v>
          </cell>
          <cell r="K56">
            <v>1.0059554995425499</v>
          </cell>
          <cell r="L56">
            <v>1.03461306169834</v>
          </cell>
          <cell r="M56">
            <v>0.98138903238253306</v>
          </cell>
          <cell r="N56">
            <v>0.99368066309691805</v>
          </cell>
          <cell r="O56">
            <v>0</v>
          </cell>
          <cell r="P56">
            <v>0.97024694008413204</v>
          </cell>
          <cell r="Q56">
            <v>1.0183526722085099</v>
          </cell>
          <cell r="R56">
            <v>0.99975924822145101</v>
          </cell>
          <cell r="S56">
            <v>1.0011082577375201</v>
          </cell>
        </row>
        <row r="57">
          <cell r="A57">
            <v>20121</v>
          </cell>
          <cell r="B57">
            <v>0.97173668671757696</v>
          </cell>
          <cell r="C57">
            <v>0.87292665885143295</v>
          </cell>
          <cell r="D57">
            <v>0.951210470138109</v>
          </cell>
          <cell r="E57">
            <v>0.84812286193087605</v>
          </cell>
          <cell r="F57">
            <v>0.90859538383388705</v>
          </cell>
          <cell r="G57">
            <v>0.99457378361304305</v>
          </cell>
          <cell r="H57">
            <v>0.69587667972950396</v>
          </cell>
          <cell r="I57">
            <v>1</v>
          </cell>
          <cell r="J57">
            <v>0.98178013273819797</v>
          </cell>
          <cell r="K57">
            <v>1.08007204050775</v>
          </cell>
          <cell r="L57">
            <v>0.97560705798865399</v>
          </cell>
          <cell r="M57">
            <v>0.91997720456620702</v>
          </cell>
          <cell r="N57">
            <v>0.95832843198963102</v>
          </cell>
          <cell r="O57">
            <v>0</v>
          </cell>
          <cell r="P57">
            <v>0.87736325886717903</v>
          </cell>
          <cell r="Q57">
            <v>0.98047280257148395</v>
          </cell>
          <cell r="R57">
            <v>0.99397376790373404</v>
          </cell>
          <cell r="S57">
            <v>1.00098835138613</v>
          </cell>
        </row>
        <row r="58">
          <cell r="A58">
            <v>20122</v>
          </cell>
          <cell r="B58">
            <v>0.99573583368428997</v>
          </cell>
          <cell r="C58">
            <v>1.0360298805814301</v>
          </cell>
          <cell r="D58">
            <v>1.0399320766056901</v>
          </cell>
          <cell r="E58">
            <v>1.1011598923796999</v>
          </cell>
          <cell r="F58">
            <v>1.0349751009838499</v>
          </cell>
          <cell r="G58">
            <v>0.98646310781149205</v>
          </cell>
          <cell r="H58">
            <v>1.2073912351148699</v>
          </cell>
          <cell r="I58">
            <v>1</v>
          </cell>
          <cell r="J58">
            <v>1.0102630827041299</v>
          </cell>
          <cell r="K58">
            <v>0.974279821864107</v>
          </cell>
          <cell r="L58">
            <v>1.0045947814134999</v>
          </cell>
          <cell r="M58">
            <v>1.04602247659658</v>
          </cell>
          <cell r="N58">
            <v>1.0194634868533501</v>
          </cell>
          <cell r="O58">
            <v>0</v>
          </cell>
          <cell r="P58">
            <v>1.06870249710207</v>
          </cell>
          <cell r="Q58">
            <v>1.0045844625237601</v>
          </cell>
          <cell r="R58">
            <v>1.00658901110975</v>
          </cell>
          <cell r="S58">
            <v>1.0079058404860799</v>
          </cell>
        </row>
        <row r="59">
          <cell r="A59">
            <v>20123</v>
          </cell>
          <cell r="B59">
            <v>1.00801746779473</v>
          </cell>
          <cell r="C59">
            <v>1.15133230618118</v>
          </cell>
          <cell r="D59">
            <v>0.97145664598846904</v>
          </cell>
          <cell r="E59">
            <v>1.1044653581980299</v>
          </cell>
          <cell r="F59">
            <v>1.06168520473202</v>
          </cell>
          <cell r="G59">
            <v>0.99116368644782205</v>
          </cell>
          <cell r="H59">
            <v>1.2643912938917099</v>
          </cell>
          <cell r="I59">
            <v>1</v>
          </cell>
          <cell r="J59">
            <v>1.0261989096522799</v>
          </cell>
          <cell r="K59">
            <v>0.93815377837535996</v>
          </cell>
          <cell r="L59">
            <v>0.98333234331263697</v>
          </cell>
          <cell r="M59">
            <v>1.0521346099711899</v>
          </cell>
          <cell r="N59">
            <v>1.02935415858566</v>
          </cell>
          <cell r="O59">
            <v>0</v>
          </cell>
          <cell r="P59">
            <v>1.0840461608677201</v>
          </cell>
          <cell r="Q59">
            <v>0.99699647648057799</v>
          </cell>
          <cell r="R59">
            <v>1.0036363348716799</v>
          </cell>
          <cell r="S59">
            <v>0.99178229880813995</v>
          </cell>
        </row>
        <row r="60">
          <cell r="A60">
            <v>20124</v>
          </cell>
          <cell r="B60">
            <v>1.02322729327888</v>
          </cell>
          <cell r="C60">
            <v>0.940471246590593</v>
          </cell>
          <cell r="D60">
            <v>1.02518240289064</v>
          </cell>
          <cell r="E60">
            <v>0.94279853590803597</v>
          </cell>
          <cell r="F60">
            <v>0.99467606747811599</v>
          </cell>
          <cell r="G60">
            <v>1.02526827211736</v>
          </cell>
          <cell r="H60">
            <v>0.83193237140515197</v>
          </cell>
          <cell r="I60">
            <v>1</v>
          </cell>
          <cell r="J60">
            <v>0.97774695022534797</v>
          </cell>
          <cell r="K60">
            <v>1.00740934831278</v>
          </cell>
          <cell r="L60">
            <v>1.03767564834972</v>
          </cell>
          <cell r="M60">
            <v>0.98251764262145502</v>
          </cell>
          <cell r="N60">
            <v>0.99186508670117801</v>
          </cell>
          <cell r="O60">
            <v>0</v>
          </cell>
          <cell r="P60">
            <v>0.96921609631893002</v>
          </cell>
          <cell r="Q60">
            <v>1.01322867144761</v>
          </cell>
          <cell r="R60">
            <v>0.99647929741372498</v>
          </cell>
          <cell r="S60">
            <v>0.99979378621263904</v>
          </cell>
        </row>
        <row r="61">
          <cell r="A61">
            <v>20131</v>
          </cell>
          <cell r="B61">
            <v>0.97970786362569495</v>
          </cell>
          <cell r="C61">
            <v>0.87392984646126604</v>
          </cell>
          <cell r="D61">
            <v>0.92666961471519105</v>
          </cell>
          <cell r="E61">
            <v>0.82198990648853898</v>
          </cell>
          <cell r="F61">
            <v>0.90834300917959898</v>
          </cell>
          <cell r="G61">
            <v>0.99669729728207201</v>
          </cell>
          <cell r="H61">
            <v>0.69446992493165605</v>
          </cell>
          <cell r="I61">
            <v>1</v>
          </cell>
          <cell r="J61">
            <v>0.98821363333507095</v>
          </cell>
          <cell r="K61">
            <v>1.0818986980245</v>
          </cell>
          <cell r="L61">
            <v>0.97528576216746199</v>
          </cell>
          <cell r="M61">
            <v>0.91963644535560596</v>
          </cell>
          <cell r="N61">
            <v>0.95861147464610696</v>
          </cell>
          <cell r="O61">
            <v>0</v>
          </cell>
          <cell r="P61">
            <v>0.87737345389572297</v>
          </cell>
          <cell r="Q61">
            <v>0.98783444797100495</v>
          </cell>
          <cell r="R61">
            <v>1.0059891927610201</v>
          </cell>
          <cell r="S61">
            <v>0.999745750248348</v>
          </cell>
        </row>
        <row r="62">
          <cell r="A62">
            <v>20132</v>
          </cell>
          <cell r="B62">
            <v>0.98742422061198198</v>
          </cell>
          <cell r="C62">
            <v>1.03476631958839</v>
          </cell>
          <cell r="D62">
            <v>1.0372548101442201</v>
          </cell>
          <cell r="E62">
            <v>1.13898394166395</v>
          </cell>
          <cell r="F62">
            <v>1.0359902032991299</v>
          </cell>
          <cell r="G62">
            <v>0.987323081671303</v>
          </cell>
          <cell r="H62">
            <v>1.2080119326574701</v>
          </cell>
          <cell r="I62">
            <v>1</v>
          </cell>
          <cell r="J62">
            <v>1.0111830700881399</v>
          </cell>
          <cell r="K62">
            <v>0.97250587423622803</v>
          </cell>
          <cell r="L62">
            <v>1.00364472085575</v>
          </cell>
          <cell r="M62">
            <v>1.0453478625633299</v>
          </cell>
          <cell r="N62">
            <v>1.0211423562450499</v>
          </cell>
          <cell r="O62">
            <v>0</v>
          </cell>
          <cell r="P62">
            <v>1.0705834896594799</v>
          </cell>
          <cell r="Q62">
            <v>1.00326694440352</v>
          </cell>
          <cell r="R62">
            <v>0.99037540930797197</v>
          </cell>
          <cell r="S62">
            <v>1.0075014028518501</v>
          </cell>
        </row>
        <row r="63">
          <cell r="A63">
            <v>20133</v>
          </cell>
          <cell r="B63">
            <v>1.0063619362174301</v>
          </cell>
          <cell r="C63">
            <v>1.1483558236756299</v>
          </cell>
          <cell r="D63">
            <v>1.0286230286487901</v>
          </cell>
          <cell r="E63">
            <v>1.1056350119960301</v>
          </cell>
          <cell r="F63">
            <v>1.0610722190830399</v>
          </cell>
          <cell r="G63">
            <v>0.99306089008815801</v>
          </cell>
          <cell r="H63">
            <v>1.2678595939717601</v>
          </cell>
          <cell r="I63">
            <v>1</v>
          </cell>
          <cell r="J63">
            <v>1.0203969132039601</v>
          </cell>
          <cell r="K63">
            <v>0.93717286726379201</v>
          </cell>
          <cell r="L63">
            <v>0.98230801117898403</v>
          </cell>
          <cell r="M63">
            <v>1.05211982236626</v>
          </cell>
          <cell r="N63">
            <v>1.02876375533077</v>
          </cell>
          <cell r="O63">
            <v>0</v>
          </cell>
          <cell r="P63">
            <v>1.0828379459083399</v>
          </cell>
          <cell r="Q63">
            <v>0.996066618214828</v>
          </cell>
          <cell r="R63">
            <v>1.0092591142745799</v>
          </cell>
          <cell r="S63">
            <v>0.99427709840304701</v>
          </cell>
        </row>
        <row r="64">
          <cell r="A64">
            <v>20134</v>
          </cell>
          <cell r="B64">
            <v>1.02566855920125</v>
          </cell>
          <cell r="C64">
            <v>0.94365973893302502</v>
          </cell>
          <cell r="D64">
            <v>1.01973066901066</v>
          </cell>
          <cell r="E64">
            <v>0.93816765052607198</v>
          </cell>
          <cell r="F64">
            <v>0.99387344089979701</v>
          </cell>
          <cell r="G64">
            <v>1.0206950495059399</v>
          </cell>
          <cell r="H64">
            <v>0.82972823454809197</v>
          </cell>
          <cell r="I64">
            <v>1</v>
          </cell>
          <cell r="J64">
            <v>0.97812249217875402</v>
          </cell>
          <cell r="K64">
            <v>1.0080896425161501</v>
          </cell>
          <cell r="L64">
            <v>1.03868223033959</v>
          </cell>
          <cell r="M64">
            <v>0.98323383258166797</v>
          </cell>
          <cell r="N64">
            <v>0.99093114416338002</v>
          </cell>
          <cell r="O64">
            <v>0</v>
          </cell>
          <cell r="P64">
            <v>0.96875255288070905</v>
          </cell>
          <cell r="Q64">
            <v>1.00936657353632</v>
          </cell>
          <cell r="R64">
            <v>0.994953574744874</v>
          </cell>
          <cell r="S64">
            <v>0.99876255677225101</v>
          </cell>
        </row>
        <row r="65">
          <cell r="A65">
            <v>20141</v>
          </cell>
          <cell r="B65">
            <v>0.98444524991388405</v>
          </cell>
          <cell r="C65">
            <v>0.87419237640200897</v>
          </cell>
          <cell r="D65">
            <v>0.92541127331488304</v>
          </cell>
          <cell r="E65">
            <v>0.844772929806204</v>
          </cell>
          <cell r="F65">
            <v>0.90917626549696595</v>
          </cell>
          <cell r="G65">
            <v>0.99845284124631595</v>
          </cell>
          <cell r="H65">
            <v>0.69358261736334403</v>
          </cell>
          <cell r="I65">
            <v>1</v>
          </cell>
          <cell r="J65">
            <v>0.99170633831294697</v>
          </cell>
          <cell r="K65">
            <v>1.0832202836739699</v>
          </cell>
          <cell r="L65">
            <v>0.97571808504634105</v>
          </cell>
          <cell r="M65">
            <v>0.91938024815726405</v>
          </cell>
          <cell r="N65">
            <v>0.95871389029109999</v>
          </cell>
          <cell r="O65">
            <v>0</v>
          </cell>
          <cell r="P65">
            <v>0.87755167441905702</v>
          </cell>
          <cell r="Q65">
            <v>0.99301066508536895</v>
          </cell>
          <cell r="R65">
            <v>0.97923478897553595</v>
          </cell>
          <cell r="S65">
            <v>0.999215065487289</v>
          </cell>
        </row>
        <row r="66">
          <cell r="A66">
            <v>20142</v>
          </cell>
          <cell r="B66">
            <v>0.98363408526228402</v>
          </cell>
          <cell r="C66">
            <v>1.03352735548696</v>
          </cell>
          <cell r="D66">
            <v>1.0374729269015901</v>
          </cell>
          <cell r="E66">
            <v>1.11128020825438</v>
          </cell>
          <cell r="F66">
            <v>1.03642335982123</v>
          </cell>
          <cell r="G66">
            <v>0.98819811740471397</v>
          </cell>
          <cell r="H66">
            <v>1.2080271595668699</v>
          </cell>
          <cell r="I66">
            <v>1</v>
          </cell>
          <cell r="J66">
            <v>1.0123534811739601</v>
          </cell>
          <cell r="K66">
            <v>0.97161890146708796</v>
          </cell>
          <cell r="L66">
            <v>1.0041989274686001</v>
          </cell>
          <cell r="M66">
            <v>1.04532174915216</v>
          </cell>
          <cell r="N66">
            <v>1.0223053474739601</v>
          </cell>
          <cell r="O66">
            <v>0</v>
          </cell>
          <cell r="P66">
            <v>1.0715725452743201</v>
          </cell>
          <cell r="Q66">
            <v>1.00260348036623</v>
          </cell>
          <cell r="R66">
            <v>1.0158038597201999</v>
          </cell>
          <cell r="S66">
            <v>1.0066263410596501</v>
          </cell>
        </row>
        <row r="67">
          <cell r="A67">
            <v>20143</v>
          </cell>
          <cell r="B67">
            <v>1.0033426102188301</v>
          </cell>
          <cell r="C67">
            <v>1.1476947320863</v>
          </cell>
          <cell r="D67">
            <v>1.0355352638334001</v>
          </cell>
          <cell r="E67">
            <v>1.10517202157339</v>
          </cell>
          <cell r="F67">
            <v>1.0608500901056901</v>
          </cell>
          <cell r="G67">
            <v>0.99458508569162996</v>
          </cell>
          <cell r="H67">
            <v>1.2692631968589401</v>
          </cell>
          <cell r="I67">
            <v>1</v>
          </cell>
          <cell r="J67">
            <v>1.0156304813158401</v>
          </cell>
          <cell r="K67">
            <v>0.93646000561225795</v>
          </cell>
          <cell r="L67">
            <v>0.98067508273485904</v>
          </cell>
          <cell r="M67">
            <v>1.0517994354968601</v>
          </cell>
          <cell r="N67">
            <v>1.0280178976969401</v>
          </cell>
          <cell r="O67">
            <v>0</v>
          </cell>
          <cell r="P67">
            <v>1.0821409862373601</v>
          </cell>
          <cell r="Q67">
            <v>0.99522386648560301</v>
          </cell>
          <cell r="R67">
            <v>1.00969009639606</v>
          </cell>
          <cell r="S67">
            <v>0.99648034112315598</v>
          </cell>
        </row>
        <row r="68">
          <cell r="A68">
            <v>20144</v>
          </cell>
          <cell r="B68">
            <v>1.02855623859134</v>
          </cell>
          <cell r="C68">
            <v>0.94503746651447795</v>
          </cell>
          <cell r="D68">
            <v>1.0132367965384601</v>
          </cell>
          <cell r="E68">
            <v>0.93581245500701704</v>
          </cell>
          <cell r="F68">
            <v>0.99277314185087295</v>
          </cell>
          <cell r="G68">
            <v>1.0170742260490699</v>
          </cell>
          <cell r="H68">
            <v>0.82930757417076395</v>
          </cell>
          <cell r="I68">
            <v>1</v>
          </cell>
          <cell r="J68">
            <v>0.97922812745863097</v>
          </cell>
          <cell r="K68">
            <v>1.0084117984610801</v>
          </cell>
          <cell r="L68">
            <v>1.03880144031295</v>
          </cell>
          <cell r="M68">
            <v>0.98343125818020705</v>
          </cell>
          <cell r="N68">
            <v>0.99073891010843196</v>
          </cell>
          <cell r="O68">
            <v>0</v>
          </cell>
          <cell r="P68">
            <v>0.96837648504242502</v>
          </cell>
          <cell r="Q68">
            <v>1.0072438344519501</v>
          </cell>
          <cell r="R68">
            <v>0.99606070429900595</v>
          </cell>
          <cell r="S68">
            <v>0.99748847186443901</v>
          </cell>
        </row>
        <row r="69">
          <cell r="A69">
            <v>20151</v>
          </cell>
          <cell r="B69">
            <v>0.98609622900390803</v>
          </cell>
          <cell r="C69">
            <v>0.87409816778263505</v>
          </cell>
          <cell r="D69">
            <v>0.92504741636008203</v>
          </cell>
          <cell r="E69">
            <v>0.84437240122139201</v>
          </cell>
          <cell r="F69">
            <v>0.91023454306941798</v>
          </cell>
          <cell r="G69">
            <v>0.99987973313169998</v>
          </cell>
          <cell r="H69">
            <v>0.69349944307330302</v>
          </cell>
          <cell r="I69">
            <v>1</v>
          </cell>
          <cell r="J69">
            <v>0.99395087119910497</v>
          </cell>
          <cell r="K69">
            <v>1.0841664034287699</v>
          </cell>
          <cell r="L69">
            <v>0.97671199037550904</v>
          </cell>
          <cell r="M69">
            <v>0.91984501019265796</v>
          </cell>
          <cell r="N69">
            <v>0.95876045065658</v>
          </cell>
          <cell r="O69">
            <v>0</v>
          </cell>
          <cell r="P69">
            <v>0.87793395310392996</v>
          </cell>
          <cell r="Q69">
            <v>0.99579607239020496</v>
          </cell>
          <cell r="R69">
            <v>0.99863843137322605</v>
          </cell>
          <cell r="S69">
            <v>0.99977961956136296</v>
          </cell>
        </row>
        <row r="70">
          <cell r="A70">
            <v>20152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A71">
            <v>20153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A72">
            <v>20154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500">
          <cell r="A500" t="str">
            <v>x</v>
          </cell>
          <cell r="B500" t="str">
            <v>x</v>
          </cell>
          <cell r="C500" t="str">
            <v>x</v>
          </cell>
          <cell r="D500" t="str">
            <v>x</v>
          </cell>
          <cell r="E500" t="str">
            <v>x</v>
          </cell>
          <cell r="F500" t="str">
            <v>x</v>
          </cell>
          <cell r="G500" t="str">
            <v>x</v>
          </cell>
          <cell r="H500" t="str">
            <v>x</v>
          </cell>
          <cell r="I500" t="str">
            <v>x</v>
          </cell>
          <cell r="J500" t="str">
            <v>x</v>
          </cell>
          <cell r="K500" t="str">
            <v>x</v>
          </cell>
          <cell r="L500" t="str">
            <v>x</v>
          </cell>
          <cell r="M500" t="str">
            <v>x</v>
          </cell>
          <cell r="N500" t="str">
            <v>x</v>
          </cell>
          <cell r="P500" t="str">
            <v>x</v>
          </cell>
          <cell r="Q500" t="str">
            <v>x</v>
          </cell>
          <cell r="R500" t="str">
            <v>x</v>
          </cell>
          <cell r="S500" t="str">
            <v>x</v>
          </cell>
        </row>
      </sheetData>
      <sheetData sheetId="32"/>
      <sheetData sheetId="33">
        <row r="4">
          <cell r="B4" t="str">
            <v>Brazil</v>
          </cell>
          <cell r="C4" t="str">
            <v>Canada</v>
          </cell>
          <cell r="D4" t="str">
            <v>China</v>
          </cell>
          <cell r="E4" t="str">
            <v>France</v>
          </cell>
          <cell r="F4" t="str">
            <v>Germany</v>
          </cell>
          <cell r="G4" t="str">
            <v>India</v>
          </cell>
          <cell r="H4" t="str">
            <v>Italy</v>
          </cell>
          <cell r="I4" t="str">
            <v>Japan</v>
          </cell>
          <cell r="J4" t="str">
            <v>Korea, South</v>
          </cell>
          <cell r="K4" t="str">
            <v>Mexico</v>
          </cell>
          <cell r="L4" t="str">
            <v>Saudi Arabia</v>
          </cell>
          <cell r="M4" t="str">
            <v>United Kingdom</v>
          </cell>
          <cell r="N4" t="str">
            <v>All other countries</v>
          </cell>
          <cell r="O4" t="str">
            <v>CAFTA-DR</v>
          </cell>
          <cell r="P4" t="str">
            <v>European Union</v>
          </cell>
          <cell r="Q4" t="str">
            <v>Newly Industrialized Countries</v>
          </cell>
          <cell r="R4" t="str">
            <v>OPEC</v>
          </cell>
          <cell r="S4" t="str">
            <v>South/Central America</v>
          </cell>
        </row>
        <row r="5">
          <cell r="A5">
            <v>19991</v>
          </cell>
        </row>
        <row r="6">
          <cell r="A6">
            <v>19992</v>
          </cell>
        </row>
        <row r="7">
          <cell r="A7">
            <v>19993</v>
          </cell>
        </row>
        <row r="8">
          <cell r="A8">
            <v>19994</v>
          </cell>
        </row>
        <row r="9">
          <cell r="A9">
            <v>20001</v>
          </cell>
        </row>
        <row r="10">
          <cell r="A10">
            <v>20002</v>
          </cell>
        </row>
        <row r="11">
          <cell r="A11">
            <v>20003</v>
          </cell>
        </row>
        <row r="12">
          <cell r="A12">
            <v>20004</v>
          </cell>
        </row>
        <row r="13">
          <cell r="A13">
            <v>20011</v>
          </cell>
        </row>
        <row r="14">
          <cell r="A14">
            <v>20012</v>
          </cell>
        </row>
        <row r="15">
          <cell r="A15">
            <v>20013</v>
          </cell>
        </row>
        <row r="16">
          <cell r="A16">
            <v>20014</v>
          </cell>
        </row>
        <row r="17">
          <cell r="A17">
            <v>20021</v>
          </cell>
        </row>
        <row r="18">
          <cell r="A18">
            <v>20022</v>
          </cell>
        </row>
        <row r="19">
          <cell r="A19">
            <v>20023</v>
          </cell>
        </row>
        <row r="20">
          <cell r="A20">
            <v>20024</v>
          </cell>
        </row>
        <row r="21">
          <cell r="A21">
            <v>20031</v>
          </cell>
        </row>
        <row r="22">
          <cell r="A22">
            <v>20032</v>
          </cell>
        </row>
        <row r="23">
          <cell r="A23">
            <v>20033</v>
          </cell>
        </row>
        <row r="24">
          <cell r="A24">
            <v>20034</v>
          </cell>
        </row>
        <row r="25">
          <cell r="A25">
            <v>20041</v>
          </cell>
        </row>
        <row r="26">
          <cell r="A26">
            <v>20042</v>
          </cell>
        </row>
        <row r="27">
          <cell r="A27">
            <v>20043</v>
          </cell>
        </row>
        <row r="28">
          <cell r="A28">
            <v>20044</v>
          </cell>
        </row>
        <row r="29">
          <cell r="A29">
            <v>20051</v>
          </cell>
        </row>
        <row r="30">
          <cell r="A30">
            <v>20052</v>
          </cell>
        </row>
        <row r="31">
          <cell r="A31">
            <v>20053</v>
          </cell>
        </row>
        <row r="32">
          <cell r="A32">
            <v>20054</v>
          </cell>
        </row>
        <row r="33">
          <cell r="A33">
            <v>20061</v>
          </cell>
        </row>
        <row r="34">
          <cell r="A34">
            <v>20062</v>
          </cell>
        </row>
        <row r="35">
          <cell r="A35">
            <v>20063</v>
          </cell>
        </row>
        <row r="36">
          <cell r="A36">
            <v>20064</v>
          </cell>
        </row>
        <row r="37">
          <cell r="A37">
            <v>20071</v>
          </cell>
        </row>
        <row r="38">
          <cell r="A38">
            <v>20072</v>
          </cell>
        </row>
        <row r="39">
          <cell r="A39">
            <v>20073</v>
          </cell>
        </row>
        <row r="40">
          <cell r="A40">
            <v>20074</v>
          </cell>
        </row>
        <row r="41">
          <cell r="A41">
            <v>20081</v>
          </cell>
        </row>
        <row r="42">
          <cell r="A42">
            <v>20082</v>
          </cell>
        </row>
        <row r="43">
          <cell r="A43">
            <v>20083</v>
          </cell>
        </row>
        <row r="44">
          <cell r="A44">
            <v>20084</v>
          </cell>
        </row>
        <row r="45">
          <cell r="A45">
            <v>20091</v>
          </cell>
        </row>
        <row r="46">
          <cell r="A46">
            <v>20092</v>
          </cell>
        </row>
        <row r="47">
          <cell r="A47">
            <v>20093</v>
          </cell>
        </row>
        <row r="48">
          <cell r="A48">
            <v>20094</v>
          </cell>
        </row>
        <row r="49">
          <cell r="A49">
            <v>20101</v>
          </cell>
        </row>
        <row r="50">
          <cell r="A50">
            <v>20102</v>
          </cell>
        </row>
        <row r="51">
          <cell r="A51">
            <v>20103</v>
          </cell>
        </row>
        <row r="52">
          <cell r="A52">
            <v>20104</v>
          </cell>
        </row>
        <row r="53">
          <cell r="A53">
            <v>20111</v>
          </cell>
        </row>
        <row r="54">
          <cell r="A54">
            <v>20112</v>
          </cell>
        </row>
        <row r="55">
          <cell r="A55">
            <v>20113</v>
          </cell>
        </row>
        <row r="56">
          <cell r="A56">
            <v>20114</v>
          </cell>
        </row>
        <row r="57">
          <cell r="A57">
            <v>20121</v>
          </cell>
        </row>
        <row r="58">
          <cell r="A58">
            <v>20122</v>
          </cell>
        </row>
        <row r="59">
          <cell r="A59">
            <v>20123</v>
          </cell>
        </row>
        <row r="60">
          <cell r="A60">
            <v>20124</v>
          </cell>
        </row>
        <row r="61">
          <cell r="A61">
            <v>20131</v>
          </cell>
        </row>
        <row r="62">
          <cell r="A62">
            <v>20132</v>
          </cell>
        </row>
        <row r="63">
          <cell r="A63">
            <v>20133</v>
          </cell>
        </row>
        <row r="64">
          <cell r="A64">
            <v>20134</v>
          </cell>
        </row>
        <row r="65">
          <cell r="A65">
            <v>20141</v>
          </cell>
        </row>
        <row r="66">
          <cell r="A66">
            <v>20142</v>
          </cell>
        </row>
        <row r="67">
          <cell r="A67">
            <v>20143</v>
          </cell>
        </row>
        <row r="68">
          <cell r="A68">
            <v>20144</v>
          </cell>
        </row>
        <row r="69">
          <cell r="A69">
            <v>20151</v>
          </cell>
        </row>
        <row r="70">
          <cell r="A70">
            <v>20152</v>
          </cell>
        </row>
        <row r="71">
          <cell r="A71">
            <v>20153</v>
          </cell>
        </row>
        <row r="72">
          <cell r="A72">
            <v>20154</v>
          </cell>
        </row>
        <row r="76">
          <cell r="A76" t="str">
            <v>20133 YTD</v>
          </cell>
        </row>
        <row r="77">
          <cell r="A77" t="str">
            <v>20143 YTD</v>
          </cell>
        </row>
        <row r="78">
          <cell r="A78" t="str">
            <v>$ Chg</v>
          </cell>
        </row>
        <row r="79">
          <cell r="A79" t="str">
            <v>% Chg</v>
          </cell>
        </row>
        <row r="500">
          <cell r="A500" t="str">
            <v>x</v>
          </cell>
        </row>
      </sheetData>
      <sheetData sheetId="34"/>
      <sheetData sheetId="35"/>
      <sheetData sheetId="36">
        <row r="22">
          <cell r="A22" t="str">
            <v>Fir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"/>
      <sheetName val="CAN"/>
      <sheetName val="DEN"/>
      <sheetName val="Euro_sum"/>
      <sheetName val="euro area"/>
      <sheetName val="ICE"/>
      <sheetName val="Japan"/>
      <sheetName val="NZE"/>
      <sheetName val="NOR"/>
      <sheetName val="SWE"/>
      <sheetName val="SWI"/>
      <sheetName val="UK"/>
      <sheetName val="US"/>
      <sheetName val="Summary"/>
      <sheetName val="Countries"/>
      <sheetName val="GDP"/>
      <sheetName val="Chart1"/>
      <sheetName val="Chart2"/>
      <sheetName val="Chart3"/>
      <sheetName val="Char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CA2">
            <v>4594.7</v>
          </cell>
          <cell r="CB2">
            <v>4617.6000000000004</v>
          </cell>
          <cell r="CC2">
            <v>4664.1000000000004</v>
          </cell>
          <cell r="CD2">
            <v>4705.3999999999996</v>
          </cell>
          <cell r="CE2">
            <v>4758.2</v>
          </cell>
          <cell r="CF2">
            <v>4809.3999999999996</v>
          </cell>
          <cell r="CG2">
            <v>4844.8</v>
          </cell>
          <cell r="CH2">
            <v>4904.3</v>
          </cell>
          <cell r="CI2">
            <v>4984.5</v>
          </cell>
          <cell r="CJ2">
            <v>5060.6000000000004</v>
          </cell>
          <cell r="CK2">
            <v>5138.2</v>
          </cell>
          <cell r="CL2">
            <v>5185.7</v>
          </cell>
          <cell r="CM2">
            <v>5227.5</v>
          </cell>
          <cell r="CN2">
            <v>5278.8</v>
          </cell>
          <cell r="CO2">
            <v>5332.5</v>
          </cell>
          <cell r="CP2">
            <v>5385.1</v>
          </cell>
          <cell r="CQ2">
            <v>5436.9</v>
          </cell>
          <cell r="CR2">
            <v>5390.3</v>
          </cell>
          <cell r="CS2">
            <v>4880</v>
          </cell>
          <cell r="CT2">
            <v>5292.6</v>
          </cell>
          <cell r="CU2">
            <v>5372</v>
          </cell>
        </row>
        <row r="3">
          <cell r="CA3">
            <v>733.06100000000004</v>
          </cell>
          <cell r="CB3">
            <v>700.87699999999995</v>
          </cell>
          <cell r="CC3">
            <v>713.28</v>
          </cell>
          <cell r="CD3">
            <v>657.05499999999995</v>
          </cell>
          <cell r="CE3">
            <v>629.63199999999995</v>
          </cell>
          <cell r="CF3">
            <v>635.13900000000001</v>
          </cell>
          <cell r="CG3">
            <v>657.48299999999995</v>
          </cell>
          <cell r="CH3">
            <v>677.69399999999996</v>
          </cell>
          <cell r="CI3">
            <v>697.21699999999998</v>
          </cell>
          <cell r="CJ3">
            <v>734.81100000000004</v>
          </cell>
          <cell r="CK3">
            <v>725.59799999999996</v>
          </cell>
          <cell r="CL3">
            <v>702.97900000000004</v>
          </cell>
          <cell r="CM3">
            <v>696.51499999999999</v>
          </cell>
          <cell r="CN3">
            <v>714.97900000000004</v>
          </cell>
          <cell r="CO3">
            <v>709.43899999999996</v>
          </cell>
          <cell r="CP3">
            <v>688.36699999999996</v>
          </cell>
          <cell r="CQ3">
            <v>720.67700000000002</v>
          </cell>
          <cell r="CR3">
            <v>704.50900000000001</v>
          </cell>
          <cell r="CS3">
            <v>591.44100000000003</v>
          </cell>
          <cell r="CT3">
            <v>696.77300000000002</v>
          </cell>
          <cell r="CU3">
            <v>722.73500000000001</v>
          </cell>
        </row>
        <row r="4">
          <cell r="CA4">
            <v>75.001000000000005</v>
          </cell>
          <cell r="CB4">
            <v>76.635999999999996</v>
          </cell>
          <cell r="CC4">
            <v>79.680000000000007</v>
          </cell>
          <cell r="CD4">
            <v>79.158000000000001</v>
          </cell>
          <cell r="CE4">
            <v>77.741</v>
          </cell>
          <cell r="CF4">
            <v>77.783000000000001</v>
          </cell>
          <cell r="CG4">
            <v>81.483999999999995</v>
          </cell>
          <cell r="CH4">
            <v>86.459000000000003</v>
          </cell>
          <cell r="CI4">
            <v>87.307000000000002</v>
          </cell>
          <cell r="CJ4">
            <v>91.165000000000006</v>
          </cell>
          <cell r="CK4">
            <v>89.507000000000005</v>
          </cell>
          <cell r="CL4">
            <v>88.641000000000005</v>
          </cell>
          <cell r="CM4">
            <v>87.707999999999998</v>
          </cell>
          <cell r="CN4">
            <v>87.3</v>
          </cell>
          <cell r="CO4">
            <v>87.578999999999994</v>
          </cell>
          <cell r="CP4">
            <v>87.72</v>
          </cell>
          <cell r="CQ4">
            <v>87.51</v>
          </cell>
          <cell r="CR4">
            <v>86.906999999999996</v>
          </cell>
          <cell r="CS4">
            <v>81.394000000000005</v>
          </cell>
          <cell r="CT4">
            <v>91.078000000000003</v>
          </cell>
          <cell r="CU4">
            <v>93.512</v>
          </cell>
        </row>
        <row r="6">
          <cell r="CA6">
            <v>127.82599999999999</v>
          </cell>
          <cell r="CB6">
            <v>127.94199999999999</v>
          </cell>
          <cell r="CC6">
            <v>133.45400000000001</v>
          </cell>
          <cell r="CD6">
            <v>129.72900000000001</v>
          </cell>
          <cell r="CE6">
            <v>124.836</v>
          </cell>
          <cell r="CF6">
            <v>127.38800000000001</v>
          </cell>
          <cell r="CG6">
            <v>130.56899999999999</v>
          </cell>
          <cell r="CH6">
            <v>142.554</v>
          </cell>
          <cell r="CI6">
            <v>141.62299999999999</v>
          </cell>
          <cell r="CJ6">
            <v>147.15</v>
          </cell>
          <cell r="CK6">
            <v>138.72800000000001</v>
          </cell>
          <cell r="CL6">
            <v>134.49799999999999</v>
          </cell>
          <cell r="CM6">
            <v>135.66800000000001</v>
          </cell>
          <cell r="CN6">
            <v>135.471</v>
          </cell>
          <cell r="CO6">
            <v>132.315</v>
          </cell>
          <cell r="CP6">
            <v>132.09299999999999</v>
          </cell>
          <cell r="CQ6">
            <v>131.67500000000001</v>
          </cell>
          <cell r="CR6">
            <v>131.322</v>
          </cell>
          <cell r="CS6">
            <v>121.26</v>
          </cell>
        </row>
        <row r="7">
          <cell r="CA7">
            <v>171.096</v>
          </cell>
          <cell r="CB7">
            <v>171.74700000000001</v>
          </cell>
          <cell r="CC7">
            <v>176.583</v>
          </cell>
          <cell r="CD7">
            <v>176.154</v>
          </cell>
          <cell r="CE7">
            <v>171.22900000000001</v>
          </cell>
          <cell r="CF7">
            <v>171.179</v>
          </cell>
          <cell r="CG7">
            <v>174.494</v>
          </cell>
          <cell r="CH7">
            <v>181.01900000000001</v>
          </cell>
          <cell r="CI7">
            <v>178.387</v>
          </cell>
          <cell r="CJ7">
            <v>187.52500000000001</v>
          </cell>
          <cell r="CK7">
            <v>183.328</v>
          </cell>
          <cell r="CL7">
            <v>183.465</v>
          </cell>
          <cell r="CM7">
            <v>182.078</v>
          </cell>
          <cell r="CN7">
            <v>181.876</v>
          </cell>
          <cell r="CO7">
            <v>181.13</v>
          </cell>
          <cell r="CP7">
            <v>184.64599999999999</v>
          </cell>
          <cell r="CQ7">
            <v>184.625</v>
          </cell>
          <cell r="CR7">
            <v>184.84200000000001</v>
          </cell>
          <cell r="CS7">
            <v>172.36600000000001</v>
          </cell>
          <cell r="CT7">
            <v>193.82400000000001</v>
          </cell>
          <cell r="CU7">
            <v>197.483</v>
          </cell>
        </row>
        <row r="8">
          <cell r="CA8">
            <v>372.84300000000002</v>
          </cell>
          <cell r="CB8">
            <v>363.517</v>
          </cell>
          <cell r="CC8">
            <v>388.44600000000003</v>
          </cell>
          <cell r="CD8">
            <v>389.84800000000001</v>
          </cell>
          <cell r="CE8">
            <v>387.17</v>
          </cell>
          <cell r="CF8">
            <v>398.43299999999999</v>
          </cell>
          <cell r="CG8">
            <v>396.03300000000002</v>
          </cell>
          <cell r="CH8">
            <v>427.47500000000002</v>
          </cell>
          <cell r="CI8">
            <v>429.14299999999997</v>
          </cell>
          <cell r="CJ8">
            <v>435.79399999999998</v>
          </cell>
          <cell r="CK8">
            <v>432.33800000000002</v>
          </cell>
          <cell r="CL8">
            <v>431.37200000000001</v>
          </cell>
          <cell r="CM8">
            <v>422.28699999999998</v>
          </cell>
          <cell r="CN8">
            <v>427.03100000000001</v>
          </cell>
          <cell r="CO8">
            <v>431.42399999999998</v>
          </cell>
          <cell r="CP8">
            <v>439.267</v>
          </cell>
          <cell r="CQ8">
            <v>443.90199999999999</v>
          </cell>
          <cell r="CR8">
            <v>423.209</v>
          </cell>
          <cell r="CS8">
            <v>361.05700000000002</v>
          </cell>
          <cell r="CT8">
            <v>418.875</v>
          </cell>
          <cell r="CU8">
            <v>442.59100000000001</v>
          </cell>
        </row>
        <row r="9">
          <cell r="CA9">
            <v>1110.8</v>
          </cell>
          <cell r="CB9">
            <v>1182.3</v>
          </cell>
          <cell r="CC9">
            <v>1258.3</v>
          </cell>
          <cell r="CD9">
            <v>1327.2</v>
          </cell>
          <cell r="CE9">
            <v>1245.4000000000001</v>
          </cell>
          <cell r="CF9">
            <v>1204.5</v>
          </cell>
          <cell r="CG9">
            <v>1238.2</v>
          </cell>
          <cell r="CH9">
            <v>1254.3</v>
          </cell>
          <cell r="CI9">
            <v>1236.2</v>
          </cell>
          <cell r="CJ9">
            <v>1287.7</v>
          </cell>
          <cell r="CK9">
            <v>1277</v>
          </cell>
          <cell r="CL9">
            <v>1241.8</v>
          </cell>
          <cell r="CM9">
            <v>1231.5999999999999</v>
          </cell>
          <cell r="CN9">
            <v>1272.9000000000001</v>
          </cell>
          <cell r="CO9">
            <v>1279.3</v>
          </cell>
          <cell r="CP9">
            <v>1314.1</v>
          </cell>
          <cell r="CQ9">
            <v>1282.2</v>
          </cell>
          <cell r="CR9">
            <v>1272.5</v>
          </cell>
          <cell r="CS9">
            <v>1187.5</v>
          </cell>
          <cell r="CT9">
            <v>1269.2</v>
          </cell>
          <cell r="CU9">
            <v>1318.8</v>
          </cell>
        </row>
        <row r="11">
          <cell r="CA11">
            <v>4.5452600887604504</v>
          </cell>
          <cell r="CB11">
            <v>4.5926070038910503</v>
          </cell>
          <cell r="CC11">
            <v>4.9711523421698436</v>
          </cell>
          <cell r="CD11">
            <v>5.3803935942257803</v>
          </cell>
          <cell r="CE11">
            <v>5.7550877710576769</v>
          </cell>
          <cell r="CF11">
            <v>5.6818490701001441</v>
          </cell>
          <cell r="CG11">
            <v>6.0935743099450494</v>
          </cell>
          <cell r="CH11">
            <v>6.2880545213605101</v>
          </cell>
          <cell r="CI11">
            <v>6.450133511348465</v>
          </cell>
          <cell r="CJ11">
            <v>6.8776671502044042</v>
          </cell>
          <cell r="CK11">
            <v>6.615636879067071</v>
          </cell>
          <cell r="CL11">
            <v>6.3855783151085781</v>
          </cell>
          <cell r="CM11">
            <v>5.9517302474946012</v>
          </cell>
          <cell r="CN11">
            <v>6.073790188007564</v>
          </cell>
          <cell r="CO11">
            <v>5.9895660679835885</v>
          </cell>
          <cell r="CP11">
            <v>5.8971697102768701</v>
          </cell>
          <cell r="CQ11">
            <v>6.2657464682207404</v>
          </cell>
          <cell r="CR11">
            <v>5.7309999999999999</v>
          </cell>
          <cell r="CS11">
            <v>4.931</v>
          </cell>
          <cell r="CT11">
            <v>5.3819999999999997</v>
          </cell>
          <cell r="CU11">
            <v>5.7110000000000003</v>
          </cell>
        </row>
        <row r="12">
          <cell r="CA12">
            <v>296.87900000000002</v>
          </cell>
          <cell r="CB12">
            <v>300.017</v>
          </cell>
          <cell r="CC12">
            <v>313.84399999999999</v>
          </cell>
          <cell r="CD12">
            <v>322.88</v>
          </cell>
          <cell r="CE12">
            <v>329.92700000000002</v>
          </cell>
          <cell r="CF12">
            <v>340.48500000000001</v>
          </cell>
          <cell r="CG12">
            <v>336.27199999999999</v>
          </cell>
          <cell r="CH12">
            <v>357.91899999999998</v>
          </cell>
          <cell r="CI12">
            <v>350.995</v>
          </cell>
          <cell r="CJ12">
            <v>366.88099999999997</v>
          </cell>
          <cell r="CK12">
            <v>357.14100000000002</v>
          </cell>
          <cell r="CL12">
            <v>349.22399999999999</v>
          </cell>
          <cell r="CM12">
            <v>346.98399999999998</v>
          </cell>
          <cell r="CN12">
            <v>350.392</v>
          </cell>
          <cell r="CO12">
            <v>349.41199999999998</v>
          </cell>
          <cell r="CP12">
            <v>346.53199999999998</v>
          </cell>
          <cell r="CQ12">
            <v>344.95499999999998</v>
          </cell>
          <cell r="CR12">
            <v>332.88</v>
          </cell>
          <cell r="CS12">
            <v>307.94200000000001</v>
          </cell>
          <cell r="CT12">
            <v>348.40699999999998</v>
          </cell>
          <cell r="CU12">
            <v>370.92200000000003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"/>
      <sheetName val="BEL"/>
      <sheetName val="CYP"/>
      <sheetName val="EST"/>
      <sheetName val="FIN"/>
      <sheetName val="FRA"/>
      <sheetName val="GER"/>
      <sheetName val="GRE"/>
      <sheetName val="IRE"/>
      <sheetName val="ITA"/>
      <sheetName val="LAT"/>
      <sheetName val="LIT"/>
      <sheetName val="LUX"/>
      <sheetName val="MLT"/>
      <sheetName val="NL"/>
      <sheetName val="POR"/>
      <sheetName val="SVK"/>
      <sheetName val="SLO"/>
      <sheetName val="SPA"/>
      <sheetName val="Euro Area"/>
      <sheetName val="Country list"/>
      <sheetName val="Summary"/>
      <sheetName val="Summary_finctr"/>
      <sheetName val="SPE countries"/>
      <sheetName val="GDP"/>
      <sheetName val="Chart21"/>
      <sheetName val="Chart22"/>
      <sheetName val="Chart23"/>
      <sheetName val="Chart24"/>
      <sheetName val="Chart25"/>
      <sheetName val="Chart26"/>
      <sheetName val="Chart27"/>
      <sheetName val="Chart28"/>
      <sheetName val="Chart29"/>
      <sheetName val="Char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2">
          <cell r="CA2">
            <v>95.864999999999995</v>
          </cell>
          <cell r="CB2">
            <v>97.625</v>
          </cell>
          <cell r="CC2">
            <v>101.88200000000001</v>
          </cell>
          <cell r="CD2">
            <v>98.893000000000001</v>
          </cell>
          <cell r="CE2">
            <v>97.462000000000003</v>
          </cell>
          <cell r="CF2">
            <v>96.790999999999997</v>
          </cell>
          <cell r="CG2">
            <v>102.18300000000001</v>
          </cell>
          <cell r="CH2">
            <v>108.009</v>
          </cell>
          <cell r="CI2">
            <v>110.479</v>
          </cell>
          <cell r="CJ2">
            <v>116.892</v>
          </cell>
          <cell r="CK2">
            <v>114.742</v>
          </cell>
          <cell r="CL2">
            <v>111.044</v>
          </cell>
          <cell r="CM2">
            <v>112.495</v>
          </cell>
          <cell r="CN2">
            <v>111.34699999999999</v>
          </cell>
          <cell r="CO2">
            <v>112.19799999999999</v>
          </cell>
          <cell r="CP2">
            <v>110.227</v>
          </cell>
          <cell r="CQ2">
            <v>111.351</v>
          </cell>
          <cell r="CR2">
            <v>106.018</v>
          </cell>
          <cell r="CS2">
            <v>95.683000000000007</v>
          </cell>
          <cell r="CT2">
            <v>113.32599999999999</v>
          </cell>
          <cell r="CU2">
            <v>114.003</v>
          </cell>
        </row>
        <row r="3">
          <cell r="CA3">
            <v>115.49</v>
          </cell>
          <cell r="CB3">
            <v>116.16800000000001</v>
          </cell>
          <cell r="CC3">
            <v>121.6</v>
          </cell>
          <cell r="CD3">
            <v>120.69799999999999</v>
          </cell>
          <cell r="CE3">
            <v>117.47799999999999</v>
          </cell>
          <cell r="CF3">
            <v>117.623</v>
          </cell>
          <cell r="CG3">
            <v>122.179</v>
          </cell>
          <cell r="CH3">
            <v>130.714</v>
          </cell>
          <cell r="CI3">
            <v>132.30099999999999</v>
          </cell>
          <cell r="CJ3">
            <v>139.31100000000001</v>
          </cell>
          <cell r="CK3">
            <v>136.83000000000001</v>
          </cell>
          <cell r="CL3">
            <v>133.92699999999999</v>
          </cell>
          <cell r="CM3">
            <v>133.72200000000001</v>
          </cell>
          <cell r="CN3">
            <v>133.38999999999999</v>
          </cell>
          <cell r="CO3">
            <v>133.28200000000001</v>
          </cell>
          <cell r="CP3">
            <v>132.727</v>
          </cell>
          <cell r="CQ3">
            <v>133.71299999999999</v>
          </cell>
          <cell r="CR3">
            <v>128.59700000000001</v>
          </cell>
          <cell r="CS3">
            <v>112.51900000000001</v>
          </cell>
          <cell r="CT3">
            <v>134.75299999999999</v>
          </cell>
          <cell r="CU3">
            <v>138.17500000000001</v>
          </cell>
        </row>
        <row r="4">
          <cell r="CA4">
            <v>605.20100000000002</v>
          </cell>
          <cell r="CB4">
            <v>615.13</v>
          </cell>
          <cell r="CC4">
            <v>628.096</v>
          </cell>
          <cell r="CD4">
            <v>622.20899999999995</v>
          </cell>
          <cell r="CE4">
            <v>605.02700000000004</v>
          </cell>
          <cell r="CF4">
            <v>604.41899999999998</v>
          </cell>
          <cell r="CG4">
            <v>629.74599999999998</v>
          </cell>
          <cell r="CH4">
            <v>678.05499999999995</v>
          </cell>
          <cell r="CI4">
            <v>685.47799999999995</v>
          </cell>
          <cell r="CJ4">
            <v>719.18499999999995</v>
          </cell>
          <cell r="CK4">
            <v>701.15700000000004</v>
          </cell>
          <cell r="CL4">
            <v>688.73099999999999</v>
          </cell>
          <cell r="CM4">
            <v>681.41300000000001</v>
          </cell>
          <cell r="CN4">
            <v>684.12400000000002</v>
          </cell>
          <cell r="CO4">
            <v>681.17100000000005</v>
          </cell>
          <cell r="CP4">
            <v>676.56299999999999</v>
          </cell>
          <cell r="CQ4">
            <v>675.25</v>
          </cell>
          <cell r="CR4">
            <v>639.32000000000005</v>
          </cell>
          <cell r="CS4">
            <v>567.58199999999999</v>
          </cell>
          <cell r="CT4">
            <v>694.46199999999999</v>
          </cell>
          <cell r="CU4">
            <v>700.99800000000005</v>
          </cell>
        </row>
        <row r="5">
          <cell r="CA5">
            <v>836.54</v>
          </cell>
          <cell r="CB5">
            <v>854.63</v>
          </cell>
          <cell r="CC5">
            <v>881.45</v>
          </cell>
          <cell r="CD5">
            <v>874.98</v>
          </cell>
          <cell r="CE5">
            <v>851.21</v>
          </cell>
          <cell r="CF5">
            <v>853.17</v>
          </cell>
          <cell r="CG5">
            <v>891.34</v>
          </cell>
          <cell r="CH5">
            <v>965.2</v>
          </cell>
          <cell r="CI5">
            <v>978.95</v>
          </cell>
          <cell r="CJ5">
            <v>1021.41</v>
          </cell>
          <cell r="CK5">
            <v>1000.94</v>
          </cell>
          <cell r="CL5">
            <v>977.24</v>
          </cell>
          <cell r="CM5">
            <v>970.16</v>
          </cell>
          <cell r="CN5">
            <v>973.26</v>
          </cell>
          <cell r="CO5">
            <v>965.1</v>
          </cell>
          <cell r="CP5">
            <v>963.29</v>
          </cell>
          <cell r="CQ5">
            <v>966.06</v>
          </cell>
          <cell r="CR5">
            <v>946.87</v>
          </cell>
          <cell r="CS5">
            <v>858.75</v>
          </cell>
          <cell r="CT5">
            <v>981.54</v>
          </cell>
          <cell r="CU5">
            <v>1009.48</v>
          </cell>
        </row>
        <row r="6">
          <cell r="CA6">
            <v>456.65800000000002</v>
          </cell>
          <cell r="CB6">
            <v>465.05799999999999</v>
          </cell>
          <cell r="CC6">
            <v>477.48500000000001</v>
          </cell>
          <cell r="CD6">
            <v>474.50900000000001</v>
          </cell>
          <cell r="CE6">
            <v>460.34</v>
          </cell>
          <cell r="CF6">
            <v>457.411</v>
          </cell>
          <cell r="CG6">
            <v>476.39100000000002</v>
          </cell>
          <cell r="CH6">
            <v>512.23900000000003</v>
          </cell>
          <cell r="CI6">
            <v>518.48400000000004</v>
          </cell>
          <cell r="CJ6">
            <v>542.03</v>
          </cell>
          <cell r="CK6">
            <v>529.11199999999997</v>
          </cell>
          <cell r="CL6">
            <v>514.60299999999995</v>
          </cell>
          <cell r="CM6">
            <v>506.19099999999997</v>
          </cell>
          <cell r="CN6">
            <v>506.82299999999998</v>
          </cell>
          <cell r="CO6">
            <v>502.13099999999997</v>
          </cell>
          <cell r="CP6">
            <v>497.899</v>
          </cell>
          <cell r="CQ6">
            <v>496.49200000000002</v>
          </cell>
          <cell r="CR6">
            <v>465.68200000000002</v>
          </cell>
          <cell r="CS6">
            <v>411.26</v>
          </cell>
          <cell r="CT6">
            <v>502.56099999999998</v>
          </cell>
          <cell r="CU6">
            <v>506.25400000000002</v>
          </cell>
        </row>
        <row r="7">
          <cell r="CA7">
            <v>14.51</v>
          </cell>
          <cell r="CB7">
            <v>14.817</v>
          </cell>
          <cell r="CC7">
            <v>15.292</v>
          </cell>
          <cell r="CD7">
            <v>15.456</v>
          </cell>
          <cell r="CE7">
            <v>15.121</v>
          </cell>
          <cell r="CF7">
            <v>14.872</v>
          </cell>
          <cell r="CG7">
            <v>15.483000000000001</v>
          </cell>
          <cell r="CH7">
            <v>16.709</v>
          </cell>
          <cell r="CI7">
            <v>17.126999999999999</v>
          </cell>
          <cell r="CJ7">
            <v>18.036000000000001</v>
          </cell>
          <cell r="CK7">
            <v>17.719000000000001</v>
          </cell>
          <cell r="CL7">
            <v>17.744</v>
          </cell>
          <cell r="CM7">
            <v>17.399999999999999</v>
          </cell>
          <cell r="CN7">
            <v>17.497</v>
          </cell>
          <cell r="CO7">
            <v>17.803999999999998</v>
          </cell>
          <cell r="CP7">
            <v>17.866</v>
          </cell>
          <cell r="CQ7">
            <v>17.907</v>
          </cell>
          <cell r="CR7">
            <v>17.515999999999998</v>
          </cell>
          <cell r="CS7">
            <v>16.507000000000001</v>
          </cell>
          <cell r="CT7">
            <v>19.146000000000001</v>
          </cell>
          <cell r="CU7">
            <v>20.093</v>
          </cell>
        </row>
        <row r="8">
          <cell r="CA8">
            <v>190.273</v>
          </cell>
          <cell r="CB8">
            <v>192.76599999999999</v>
          </cell>
          <cell r="CC8">
            <v>198.715</v>
          </cell>
          <cell r="CD8">
            <v>198.54900000000001</v>
          </cell>
          <cell r="CE8">
            <v>193.73400000000001</v>
          </cell>
          <cell r="CF8">
            <v>193.12</v>
          </cell>
          <cell r="CG8">
            <v>202.33099999999999</v>
          </cell>
          <cell r="CH8">
            <v>218.179</v>
          </cell>
          <cell r="CI8">
            <v>221.44499999999999</v>
          </cell>
          <cell r="CJ8">
            <v>234.726</v>
          </cell>
          <cell r="CK8">
            <v>229.22499999999999</v>
          </cell>
          <cell r="CL8">
            <v>226.30699999999999</v>
          </cell>
          <cell r="CM8">
            <v>224.32</v>
          </cell>
          <cell r="CN8">
            <v>226.566</v>
          </cell>
          <cell r="CO8">
            <v>226.351</v>
          </cell>
          <cell r="CP8">
            <v>226.28</v>
          </cell>
          <cell r="CQ8">
            <v>227.792</v>
          </cell>
          <cell r="CR8">
            <v>224.64</v>
          </cell>
          <cell r="CS8">
            <v>205.51499999999999</v>
          </cell>
          <cell r="CT8">
            <v>237.61699999999999</v>
          </cell>
          <cell r="CU8">
            <v>244.29900000000001</v>
          </cell>
        </row>
        <row r="9">
          <cell r="CA9">
            <v>58.436999999999998</v>
          </cell>
          <cell r="CB9">
            <v>59.308999999999997</v>
          </cell>
          <cell r="CC9">
            <v>61.018000000000001</v>
          </cell>
          <cell r="CD9">
            <v>61.084000000000003</v>
          </cell>
          <cell r="CE9">
            <v>59.292999999999999</v>
          </cell>
          <cell r="CF9">
            <v>59.427999999999997</v>
          </cell>
          <cell r="CG9">
            <v>61.777999999999999</v>
          </cell>
          <cell r="CH9">
            <v>66.480999999999995</v>
          </cell>
          <cell r="CI9">
            <v>67.653000000000006</v>
          </cell>
          <cell r="CJ9">
            <v>70.957999999999998</v>
          </cell>
          <cell r="CK9">
            <v>69.331999999999994</v>
          </cell>
          <cell r="CL9">
            <v>68.260000000000005</v>
          </cell>
          <cell r="CM9">
            <v>67.444000000000003</v>
          </cell>
          <cell r="CN9">
            <v>67.429000000000002</v>
          </cell>
          <cell r="CO9">
            <v>67.891999999999996</v>
          </cell>
          <cell r="CP9">
            <v>67.227999999999994</v>
          </cell>
          <cell r="CQ9">
            <v>66.765000000000001</v>
          </cell>
          <cell r="CR9">
            <v>66.38</v>
          </cell>
          <cell r="CS9">
            <v>63.686999999999998</v>
          </cell>
          <cell r="CT9">
            <v>69.808000000000007</v>
          </cell>
          <cell r="CU9">
            <v>71.204999999999998</v>
          </cell>
        </row>
        <row r="10">
          <cell r="CA10">
            <v>48.360999999999997</v>
          </cell>
          <cell r="CB10">
            <v>47.837000000000003</v>
          </cell>
          <cell r="CC10">
            <v>49.207000000000001</v>
          </cell>
          <cell r="CD10">
            <v>48.654000000000003</v>
          </cell>
          <cell r="CE10">
            <v>47.253999999999998</v>
          </cell>
          <cell r="CF10">
            <v>46.74</v>
          </cell>
          <cell r="CG10">
            <v>48.509</v>
          </cell>
          <cell r="CH10">
            <v>52.523000000000003</v>
          </cell>
          <cell r="CI10">
            <v>52.255000000000003</v>
          </cell>
          <cell r="CJ10">
            <v>54.976999999999997</v>
          </cell>
          <cell r="CK10">
            <v>53.393000000000001</v>
          </cell>
          <cell r="CL10">
            <v>52.12</v>
          </cell>
          <cell r="CM10">
            <v>51.506999999999998</v>
          </cell>
          <cell r="CN10">
            <v>51.872999999999998</v>
          </cell>
          <cell r="CO10">
            <v>51.817999999999998</v>
          </cell>
          <cell r="CP10">
            <v>50.469000000000001</v>
          </cell>
          <cell r="CQ10">
            <v>50.255000000000003</v>
          </cell>
          <cell r="CR10">
            <v>49.723999999999997</v>
          </cell>
          <cell r="CS10">
            <v>42.932000000000002</v>
          </cell>
          <cell r="CT10">
            <v>47.683</v>
          </cell>
          <cell r="CU10">
            <v>49.146999999999998</v>
          </cell>
        </row>
        <row r="11">
          <cell r="CA11">
            <v>75.539000000000001</v>
          </cell>
          <cell r="CB11">
            <v>72.048000000000002</v>
          </cell>
          <cell r="CC11">
            <v>72.774000000000001</v>
          </cell>
          <cell r="CD11">
            <v>74.352000000000004</v>
          </cell>
          <cell r="CE11">
            <v>79.89</v>
          </cell>
          <cell r="CF11">
            <v>75.152000000000001</v>
          </cell>
          <cell r="CG11">
            <v>78.811999999999998</v>
          </cell>
          <cell r="CH11">
            <v>88.986000000000004</v>
          </cell>
          <cell r="CI11">
            <v>94.97</v>
          </cell>
          <cell r="CJ11">
            <v>99.028999999999996</v>
          </cell>
          <cell r="CK11">
            <v>96.471999999999994</v>
          </cell>
          <cell r="CL11">
            <v>95.153000000000006</v>
          </cell>
          <cell r="CM11">
            <v>96.13</v>
          </cell>
          <cell r="CN11">
            <v>96.748000000000005</v>
          </cell>
          <cell r="CO11">
            <v>98.825000000000003</v>
          </cell>
          <cell r="CP11">
            <v>99.650999999999996</v>
          </cell>
          <cell r="CQ11">
            <v>103.483</v>
          </cell>
          <cell r="CR11">
            <v>100.212</v>
          </cell>
          <cell r="CS11">
            <v>95.57</v>
          </cell>
          <cell r="CT11">
            <v>111.244</v>
          </cell>
          <cell r="CU11">
            <v>112.143</v>
          </cell>
        </row>
        <row r="13">
          <cell r="CA13">
            <v>49.686999999999998</v>
          </cell>
          <cell r="CB13">
            <v>50.718000000000004</v>
          </cell>
          <cell r="CC13">
            <v>52.209000000000003</v>
          </cell>
          <cell r="CD13">
            <v>52.341000000000001</v>
          </cell>
          <cell r="CE13">
            <v>51.091000000000001</v>
          </cell>
          <cell r="CF13">
            <v>51.264000000000003</v>
          </cell>
          <cell r="CG13">
            <v>53.607999999999997</v>
          </cell>
          <cell r="CH13">
            <v>57.954000000000001</v>
          </cell>
          <cell r="CI13">
            <v>58.651000000000003</v>
          </cell>
          <cell r="CJ13">
            <v>62.142000000000003</v>
          </cell>
          <cell r="CK13">
            <v>60.89</v>
          </cell>
          <cell r="CL13">
            <v>60.08</v>
          </cell>
          <cell r="CM13">
            <v>59.234000000000002</v>
          </cell>
          <cell r="CN13">
            <v>60.006</v>
          </cell>
          <cell r="CO13">
            <v>59.454000000000001</v>
          </cell>
          <cell r="CP13">
            <v>59.573999999999998</v>
          </cell>
          <cell r="CQ13">
            <v>59.76</v>
          </cell>
          <cell r="CR13">
            <v>58.085999999999999</v>
          </cell>
          <cell r="CS13">
            <v>51.003999999999998</v>
          </cell>
          <cell r="CT13">
            <v>60.37</v>
          </cell>
          <cell r="CU13">
            <v>61.796999999999997</v>
          </cell>
        </row>
        <row r="14">
          <cell r="CA14">
            <v>298.80200000000002</v>
          </cell>
          <cell r="CB14">
            <v>303.286</v>
          </cell>
          <cell r="CC14">
            <v>312.64699999999999</v>
          </cell>
          <cell r="CD14">
            <v>312.642</v>
          </cell>
          <cell r="CE14">
            <v>303.98700000000002</v>
          </cell>
          <cell r="CF14">
            <v>304.54300000000001</v>
          </cell>
          <cell r="CG14">
            <v>318.37799999999999</v>
          </cell>
          <cell r="CH14">
            <v>342.25799999999998</v>
          </cell>
          <cell r="CI14">
            <v>347.98</v>
          </cell>
          <cell r="CJ14">
            <v>364.721</v>
          </cell>
          <cell r="CK14">
            <v>357.37099999999998</v>
          </cell>
          <cell r="CL14">
            <v>351.36</v>
          </cell>
          <cell r="CM14">
            <v>348.87299999999999</v>
          </cell>
          <cell r="CN14">
            <v>348.62900000000002</v>
          </cell>
          <cell r="CO14">
            <v>348.64600000000002</v>
          </cell>
          <cell r="CP14">
            <v>346.488</v>
          </cell>
          <cell r="CQ14">
            <v>349.76400000000001</v>
          </cell>
        </row>
        <row r="20">
          <cell r="CA20">
            <v>10.709</v>
          </cell>
          <cell r="CB20">
            <v>10.96</v>
          </cell>
          <cell r="CC20">
            <v>11.287000000000001</v>
          </cell>
          <cell r="CD20">
            <v>11.327999999999999</v>
          </cell>
          <cell r="CE20">
            <v>11.1</v>
          </cell>
          <cell r="CF20">
            <v>11.125</v>
          </cell>
          <cell r="CG20">
            <v>11.763999999999999</v>
          </cell>
          <cell r="CH20">
            <v>12.74</v>
          </cell>
          <cell r="CI20">
            <v>13.131</v>
          </cell>
          <cell r="CJ20">
            <v>13.789</v>
          </cell>
          <cell r="CK20">
            <v>13.627000000000001</v>
          </cell>
          <cell r="CL20">
            <v>13.548</v>
          </cell>
          <cell r="CM20">
            <v>13.44</v>
          </cell>
          <cell r="CN20">
            <v>13.586</v>
          </cell>
          <cell r="CO20">
            <v>13.548999999999999</v>
          </cell>
          <cell r="CP20">
            <v>13.598000000000001</v>
          </cell>
          <cell r="CQ20">
            <v>13.634</v>
          </cell>
          <cell r="CR20">
            <v>13.253396722063702</v>
          </cell>
          <cell r="CS20">
            <v>11.977518909937775</v>
          </cell>
          <cell r="CT20">
            <v>13.063320022933722</v>
          </cell>
          <cell r="CU20">
            <v>12.903153260811701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gentina"/>
      <sheetName val="Brazil"/>
      <sheetName val="Chile"/>
      <sheetName val="Colombia"/>
      <sheetName val="Ecuador"/>
      <sheetName val="Mexico"/>
      <sheetName val="Peru"/>
      <sheetName val="Uruguay"/>
      <sheetName val="Venezuela"/>
      <sheetName val="BGD"/>
      <sheetName val="China"/>
      <sheetName val="HK"/>
      <sheetName val="India"/>
      <sheetName val="Indonesia"/>
      <sheetName val="Korea"/>
      <sheetName val="Malaysia"/>
      <sheetName val="Philippines"/>
      <sheetName val="Singapore"/>
      <sheetName val="Sri_Lanka"/>
      <sheetName val="Taiwan"/>
      <sheetName val="Thailand"/>
      <sheetName val="Vietnam"/>
      <sheetName val="Bulgaria"/>
      <sheetName val="Croatia"/>
      <sheetName val="Czech"/>
      <sheetName val="Hungary"/>
      <sheetName val="Poland"/>
      <sheetName val="Romania"/>
      <sheetName val="Russia"/>
      <sheetName val="Turkey"/>
      <sheetName val="Ukraine"/>
      <sheetName val="Egypt"/>
      <sheetName val="Israel"/>
      <sheetName val="Jordan"/>
      <sheetName val="Kazakhstan"/>
      <sheetName val="Kuwait"/>
      <sheetName val="Morocco"/>
      <sheetName val="Nigeria"/>
      <sheetName val="Pakistan"/>
      <sheetName val="Qatar"/>
      <sheetName val="Saudi"/>
      <sheetName val="South_Afr"/>
      <sheetName val="BOP_IMF_credit"/>
      <sheetName val="countries"/>
      <sheetName val="Portfolio flows"/>
      <sheetName val="Summary"/>
      <sheetName val="GDP"/>
      <sheetName val="Fig_EM_portf"/>
      <sheetName val="Fig_EM_port_ex_CHN"/>
      <sheetName val="Fig_outflows_avg"/>
      <sheetName val="Fig_outflows_ex_Chn_avg"/>
      <sheetName val="Fig_inflow_avg"/>
      <sheetName val="Fig_infl_ex_Chn_avg"/>
      <sheetName val="Fig_outflows_AE"/>
      <sheetName val="Fig_net_inflows"/>
      <sheetName val="Fig_net_inflow_FX"/>
      <sheetName val="Fig_inflows_2007-20"/>
      <sheetName val="Fig_inflows_2000-20"/>
      <sheetName val="Fig_inflows_ex_Chn_2005-20"/>
      <sheetName val="Fig_inflows_ex Chn_2000-20"/>
      <sheetName val="Fig_outflows_2005-20"/>
      <sheetName val="Fig_outflows_2000-20"/>
      <sheetName val="Fig_outflows_ex_Chn_2005-20"/>
      <sheetName val="Fig_outflows_ex_Chn_2000-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">
          <cell r="CM3">
            <v>394.35</v>
          </cell>
          <cell r="CN3">
            <v>392.00799999999998</v>
          </cell>
          <cell r="CO3">
            <v>445.40899999999999</v>
          </cell>
          <cell r="CP3">
            <v>484.40199999999999</v>
          </cell>
          <cell r="CQ3">
            <v>484.63299999999998</v>
          </cell>
          <cell r="CR3">
            <v>516.27300000000002</v>
          </cell>
          <cell r="CS3">
            <v>509.73899999999998</v>
          </cell>
          <cell r="CT3">
            <v>519.37699999999995</v>
          </cell>
          <cell r="CU3">
            <v>517.202</v>
          </cell>
          <cell r="CV3">
            <v>531.06700000000001</v>
          </cell>
          <cell r="CW3">
            <v>482.98</v>
          </cell>
          <cell r="CX3">
            <v>444.80799999999999</v>
          </cell>
          <cell r="CY3">
            <v>466.29700000000003</v>
          </cell>
          <cell r="CZ3">
            <v>480.91199999999998</v>
          </cell>
          <cell r="DA3">
            <v>470.48700000000002</v>
          </cell>
          <cell r="DB3">
            <v>471.38099999999997</v>
          </cell>
          <cell r="DC3">
            <v>455.05799999999999</v>
          </cell>
          <cell r="DD3">
            <v>425.62900000000002</v>
          </cell>
          <cell r="DE3">
            <v>318.92500000000001</v>
          </cell>
          <cell r="DF3">
            <v>349.05599999999998</v>
          </cell>
          <cell r="DG3">
            <v>361.38</v>
          </cell>
        </row>
        <row r="4">
          <cell r="CM4">
            <v>58.228724</v>
          </cell>
          <cell r="CN4">
            <v>59.638523999999997</v>
          </cell>
          <cell r="CO4">
            <v>61.503250000000001</v>
          </cell>
          <cell r="CP4">
            <v>64.393077000000005</v>
          </cell>
          <cell r="CQ4">
            <v>65.030406999999997</v>
          </cell>
          <cell r="CR4">
            <v>66.538552999999993</v>
          </cell>
          <cell r="CS4">
            <v>66.704229999999995</v>
          </cell>
          <cell r="CT4">
            <v>70.937437000000003</v>
          </cell>
          <cell r="CU4">
            <v>73.007197000000005</v>
          </cell>
          <cell r="CV4">
            <v>78.534450000000007</v>
          </cell>
          <cell r="CW4">
            <v>76.930521999999996</v>
          </cell>
          <cell r="CX4">
            <v>71.703507000000002</v>
          </cell>
          <cell r="CY4">
            <v>71.598294999999993</v>
          </cell>
          <cell r="CZ4">
            <v>73.665824999999998</v>
          </cell>
          <cell r="DA4">
            <v>72.647354000000007</v>
          </cell>
          <cell r="DB4">
            <v>71.036017000000001</v>
          </cell>
          <cell r="DC4">
            <v>65.592786000000004</v>
          </cell>
          <cell r="DD4">
            <v>63.750126000000002</v>
          </cell>
          <cell r="DE4">
            <v>55.973956000000001</v>
          </cell>
          <cell r="DF4">
            <v>63.107937</v>
          </cell>
          <cell r="DG4">
            <v>70.399355999999997</v>
          </cell>
        </row>
        <row r="5">
          <cell r="CM5">
            <v>67.679000000000002</v>
          </cell>
          <cell r="CN5">
            <v>64.44</v>
          </cell>
          <cell r="CO5">
            <v>71.492000000000004</v>
          </cell>
          <cell r="CP5">
            <v>74.009</v>
          </cell>
          <cell r="CQ5">
            <v>73.478999999999999</v>
          </cell>
          <cell r="CR5">
            <v>76.98</v>
          </cell>
          <cell r="CS5">
            <v>78.179000000000002</v>
          </cell>
          <cell r="CT5">
            <v>77.846000000000004</v>
          </cell>
          <cell r="CU5">
            <v>78.861999999999995</v>
          </cell>
          <cell r="CV5">
            <v>84.209000000000003</v>
          </cell>
          <cell r="CW5">
            <v>86.14</v>
          </cell>
          <cell r="CX5">
            <v>84.212999999999994</v>
          </cell>
          <cell r="CY5">
            <v>80.007000000000005</v>
          </cell>
          <cell r="CZ5">
            <v>82.165000000000006</v>
          </cell>
          <cell r="DA5">
            <v>81.018000000000001</v>
          </cell>
          <cell r="DB5">
            <v>80.128</v>
          </cell>
          <cell r="DC5">
            <v>80.218000000000004</v>
          </cell>
          <cell r="DD5">
            <v>75.823999999999998</v>
          </cell>
          <cell r="DE5">
            <v>57.746000000000002</v>
          </cell>
          <cell r="DF5">
            <v>65.817999999999998</v>
          </cell>
          <cell r="DG5">
            <v>72.798000000000002</v>
          </cell>
        </row>
        <row r="6">
          <cell r="CM6">
            <v>24.371708999999999</v>
          </cell>
          <cell r="CN6">
            <v>24.913573</v>
          </cell>
          <cell r="CO6">
            <v>24.926186000000001</v>
          </cell>
          <cell r="CP6">
            <v>24.910741000000002</v>
          </cell>
          <cell r="CQ6">
            <v>25.187196</v>
          </cell>
          <cell r="CR6">
            <v>26.000260999999998</v>
          </cell>
          <cell r="CS6">
            <v>25.993549999999999</v>
          </cell>
          <cell r="CT6">
            <v>25.960906999999999</v>
          </cell>
          <cell r="CU6">
            <v>26.341144</v>
          </cell>
          <cell r="CV6">
            <v>26.893699999999999</v>
          </cell>
          <cell r="CW6">
            <v>26.767499999999998</v>
          </cell>
          <cell r="CX6">
            <v>27.267499999999998</v>
          </cell>
          <cell r="CY6">
            <v>27.4693</v>
          </cell>
          <cell r="CZ6">
            <v>26.757823999999999</v>
          </cell>
          <cell r="DA6">
            <v>26.937626000000002</v>
          </cell>
          <cell r="DB6">
            <v>26.922519999999999</v>
          </cell>
          <cell r="DC6">
            <v>26.817695000000001</v>
          </cell>
          <cell r="DD6">
            <v>26.250800000000002</v>
          </cell>
          <cell r="DE6">
            <v>23.544799999999999</v>
          </cell>
          <cell r="DF6">
            <v>24.331600000000002</v>
          </cell>
          <cell r="DG6">
            <v>24.680800000000001</v>
          </cell>
        </row>
        <row r="7">
          <cell r="CM7">
            <v>283.2</v>
          </cell>
          <cell r="CN7">
            <v>267.20499999999998</v>
          </cell>
          <cell r="CO7">
            <v>273.03399999999999</v>
          </cell>
          <cell r="CP7">
            <v>272.01799999999997</v>
          </cell>
          <cell r="CQ7">
            <v>265.42700000000002</v>
          </cell>
          <cell r="CR7">
            <v>263.78100000000001</v>
          </cell>
          <cell r="CS7">
            <v>293.23099999999999</v>
          </cell>
          <cell r="CT7">
            <v>308.45400000000001</v>
          </cell>
          <cell r="CU7">
            <v>297.12</v>
          </cell>
          <cell r="CV7">
            <v>307.70100000000002</v>
          </cell>
          <cell r="CW7">
            <v>301.10399999999998</v>
          </cell>
          <cell r="CX7">
            <v>311.88400000000001</v>
          </cell>
          <cell r="CY7">
            <v>302.185</v>
          </cell>
          <cell r="CZ7">
            <v>315.54199999999997</v>
          </cell>
          <cell r="DA7">
            <v>320.10599999999999</v>
          </cell>
          <cell r="DB7">
            <v>316.53199999999998</v>
          </cell>
          <cell r="DC7">
            <v>317.11799999999999</v>
          </cell>
          <cell r="DD7">
            <v>308.815</v>
          </cell>
          <cell r="DE7">
            <v>214.50399999999999</v>
          </cell>
          <cell r="DF7">
            <v>264.52999999999997</v>
          </cell>
          <cell r="DG7">
            <v>295.99299999999999</v>
          </cell>
        </row>
        <row r="8">
          <cell r="CM8">
            <v>47.225999999999999</v>
          </cell>
          <cell r="CN8">
            <v>47.03</v>
          </cell>
          <cell r="CO8">
            <v>48.735999999999997</v>
          </cell>
          <cell r="CP8">
            <v>49.531999999999996</v>
          </cell>
          <cell r="CQ8">
            <v>49.838999999999999</v>
          </cell>
          <cell r="CR8">
            <v>52.395000000000003</v>
          </cell>
          <cell r="CS8">
            <v>52.110999999999997</v>
          </cell>
          <cell r="CT8">
            <v>54.314</v>
          </cell>
          <cell r="CU8">
            <v>55.384</v>
          </cell>
          <cell r="CV8">
            <v>56.545000000000002</v>
          </cell>
          <cell r="CW8">
            <v>56.670999999999999</v>
          </cell>
          <cell r="CX8">
            <v>55.73</v>
          </cell>
          <cell r="CY8">
            <v>56.302999999999997</v>
          </cell>
          <cell r="CZ8">
            <v>56.591999999999999</v>
          </cell>
          <cell r="DA8">
            <v>57.402999999999999</v>
          </cell>
          <cell r="DB8">
            <v>58.204999999999998</v>
          </cell>
          <cell r="DC8">
            <v>58.57</v>
          </cell>
          <cell r="DD8">
            <v>54.685000000000002</v>
          </cell>
          <cell r="DE8">
            <v>39.881</v>
          </cell>
          <cell r="DF8">
            <v>52.070999999999998</v>
          </cell>
          <cell r="DG8">
            <v>57.106000000000002</v>
          </cell>
        </row>
        <row r="9">
          <cell r="CM9">
            <v>13.327999999999999</v>
          </cell>
          <cell r="CN9">
            <v>12.257999999999999</v>
          </cell>
          <cell r="CO9">
            <v>12.592000000000001</v>
          </cell>
          <cell r="CP9">
            <v>13.724</v>
          </cell>
          <cell r="CQ9">
            <v>14.241</v>
          </cell>
          <cell r="CR9">
            <v>14.602</v>
          </cell>
          <cell r="CS9">
            <v>14.778</v>
          </cell>
          <cell r="CT9">
            <v>14.778</v>
          </cell>
          <cell r="CU9">
            <v>14.989000000000001</v>
          </cell>
          <cell r="CV9">
            <v>15.57</v>
          </cell>
          <cell r="CW9">
            <v>14.67</v>
          </cell>
          <cell r="CX9">
            <v>14.349</v>
          </cell>
          <cell r="CY9">
            <v>15.061</v>
          </cell>
          <cell r="CZ9">
            <v>14.43</v>
          </cell>
          <cell r="DA9">
            <v>14.081</v>
          </cell>
          <cell r="DB9">
            <v>14.048999999999999</v>
          </cell>
          <cell r="DC9">
            <v>13.521000000000001</v>
          </cell>
          <cell r="DD9">
            <v>13.993</v>
          </cell>
          <cell r="DE9">
            <v>12.393000000000001</v>
          </cell>
          <cell r="DF9">
            <v>13.31</v>
          </cell>
          <cell r="DG9">
            <v>13.932</v>
          </cell>
        </row>
        <row r="11">
          <cell r="CM11">
            <v>2757.89</v>
          </cell>
          <cell r="CN11">
            <v>2743.81</v>
          </cell>
          <cell r="CO11">
            <v>2815.21</v>
          </cell>
          <cell r="CP11">
            <v>2824.35</v>
          </cell>
          <cell r="CQ11">
            <v>2834.5</v>
          </cell>
          <cell r="CR11">
            <v>2915.7</v>
          </cell>
          <cell r="CS11">
            <v>2981.69</v>
          </cell>
          <cell r="CT11">
            <v>3149.69</v>
          </cell>
          <cell r="CU11">
            <v>3256.99</v>
          </cell>
          <cell r="CV11">
            <v>3507.91</v>
          </cell>
          <cell r="CW11">
            <v>3554.55</v>
          </cell>
          <cell r="CX11">
            <v>3405.58</v>
          </cell>
          <cell r="CY11">
            <v>3422.61</v>
          </cell>
          <cell r="CZ11">
            <v>3566.87</v>
          </cell>
          <cell r="DA11">
            <v>3596.6</v>
          </cell>
          <cell r="DB11">
            <v>3555.45</v>
          </cell>
          <cell r="DC11">
            <v>3607.27</v>
          </cell>
          <cell r="DD11">
            <v>3265.71</v>
          </cell>
          <cell r="DE11">
            <v>3568.99</v>
          </cell>
          <cell r="DF11">
            <v>3810.61</v>
          </cell>
          <cell r="DG11">
            <v>4087.97</v>
          </cell>
        </row>
        <row r="12">
          <cell r="CM12">
            <v>130.53899999999999</v>
          </cell>
          <cell r="CN12">
            <v>131.09700000000001</v>
          </cell>
          <cell r="CO12">
            <v>133.61099999999999</v>
          </cell>
          <cell r="CP12">
            <v>137.51400000000001</v>
          </cell>
          <cell r="CQ12">
            <v>140.63499999999999</v>
          </cell>
          <cell r="CR12">
            <v>143.10400000000001</v>
          </cell>
          <cell r="CS12">
            <v>145.125</v>
          </cell>
          <cell r="CT12">
            <v>149.72399999999999</v>
          </cell>
          <cell r="CU12">
            <v>152.60900000000001</v>
          </cell>
          <cell r="CV12">
            <v>154.77600000000001</v>
          </cell>
          <cell r="CW12">
            <v>153.79400000000001</v>
          </cell>
          <cell r="CX12">
            <v>149.80000000000001</v>
          </cell>
          <cell r="CY12">
            <v>150.91399999999999</v>
          </cell>
          <cell r="CZ12">
            <v>149.839</v>
          </cell>
          <cell r="DA12">
            <v>151.35300000000001</v>
          </cell>
          <cell r="DB12">
            <v>153.178</v>
          </cell>
          <cell r="DC12">
            <v>157.48099999999999</v>
          </cell>
          <cell r="DD12">
            <v>156.30500000000001</v>
          </cell>
          <cell r="DE12">
            <v>160.08199999999999</v>
          </cell>
          <cell r="DF12">
            <v>173.52</v>
          </cell>
          <cell r="DG12">
            <v>178.749</v>
          </cell>
        </row>
        <row r="13">
          <cell r="CM13">
            <v>78.358999999999995</v>
          </cell>
          <cell r="CN13">
            <v>78.251999999999995</v>
          </cell>
          <cell r="CO13">
            <v>79.397000000000006</v>
          </cell>
          <cell r="CP13">
            <v>80.697999999999993</v>
          </cell>
          <cell r="CQ13">
            <v>82.51</v>
          </cell>
          <cell r="CR13">
            <v>83.613</v>
          </cell>
          <cell r="CS13">
            <v>84.656999999999996</v>
          </cell>
          <cell r="CT13">
            <v>85.647999999999996</v>
          </cell>
          <cell r="CU13">
            <v>87.432000000000002</v>
          </cell>
          <cell r="CV13">
            <v>89.581000000000003</v>
          </cell>
          <cell r="CW13">
            <v>89.808000000000007</v>
          </cell>
          <cell r="CX13">
            <v>90.941999999999993</v>
          </cell>
          <cell r="CY13">
            <v>91.582999999999998</v>
          </cell>
          <cell r="CZ13">
            <v>92.174999999999997</v>
          </cell>
          <cell r="DA13">
            <v>92.418000000000006</v>
          </cell>
          <cell r="DB13">
            <v>90.742999999999995</v>
          </cell>
          <cell r="DC13">
            <v>90.658000000000001</v>
          </cell>
          <cell r="DD13">
            <v>86.884</v>
          </cell>
          <cell r="DE13">
            <v>85.58</v>
          </cell>
          <cell r="DF13">
            <v>89.153999999999996</v>
          </cell>
          <cell r="DG13">
            <v>87.795000000000002</v>
          </cell>
        </row>
        <row r="14">
          <cell r="CM14">
            <v>525.89300000000003</v>
          </cell>
          <cell r="CN14">
            <v>531.30499999999995</v>
          </cell>
          <cell r="CO14">
            <v>555.80100000000004</v>
          </cell>
          <cell r="CP14">
            <v>567.15899999999999</v>
          </cell>
          <cell r="CQ14">
            <v>575.01099999999997</v>
          </cell>
          <cell r="CR14">
            <v>598.26099999999997</v>
          </cell>
          <cell r="CS14">
            <v>632.73</v>
          </cell>
          <cell r="CT14">
            <v>654.351</v>
          </cell>
          <cell r="CU14">
            <v>670.678</v>
          </cell>
          <cell r="CV14">
            <v>693.16399999999999</v>
          </cell>
          <cell r="CW14">
            <v>691.21699999999998</v>
          </cell>
          <cell r="CX14">
            <v>672.46699999999998</v>
          </cell>
          <cell r="CY14">
            <v>674.32299999999998</v>
          </cell>
          <cell r="CZ14">
            <v>664.69200000000001</v>
          </cell>
          <cell r="DA14">
            <v>728.10900000000004</v>
          </cell>
          <cell r="DB14">
            <v>713.83199999999999</v>
          </cell>
          <cell r="DC14">
            <v>724.87400000000002</v>
          </cell>
          <cell r="DD14">
            <v>704.39200000000005</v>
          </cell>
          <cell r="DE14">
            <v>518.20100000000002</v>
          </cell>
          <cell r="DF14">
            <v>648.96100000000001</v>
          </cell>
          <cell r="DG14">
            <v>735.88300000000004</v>
          </cell>
        </row>
        <row r="15">
          <cell r="CM15">
            <v>215.137</v>
          </cell>
          <cell r="CN15">
            <v>220.971</v>
          </cell>
          <cell r="CO15">
            <v>230.041</v>
          </cell>
          <cell r="CP15">
            <v>238.191</v>
          </cell>
          <cell r="CQ15">
            <v>242.756</v>
          </cell>
          <cell r="CR15">
            <v>246.95500000000001</v>
          </cell>
          <cell r="CS15">
            <v>252.07900000000001</v>
          </cell>
          <cell r="CT15">
            <v>256.81700000000001</v>
          </cell>
          <cell r="CU15">
            <v>259.58100000000002</v>
          </cell>
          <cell r="CV15">
            <v>263.99299999999999</v>
          </cell>
          <cell r="CW15">
            <v>262.92099999999999</v>
          </cell>
          <cell r="CX15">
            <v>256.94900000000001</v>
          </cell>
          <cell r="CY15">
            <v>258.57600000000002</v>
          </cell>
          <cell r="CZ15">
            <v>273.15499999999997</v>
          </cell>
          <cell r="DA15">
            <v>276.99099999999999</v>
          </cell>
          <cell r="DB15">
            <v>281.25700000000001</v>
          </cell>
          <cell r="DC15">
            <v>287.70100000000002</v>
          </cell>
          <cell r="DD15">
            <v>281.27499999999998</v>
          </cell>
          <cell r="DE15">
            <v>244.97</v>
          </cell>
          <cell r="DF15">
            <v>258.57799999999997</v>
          </cell>
          <cell r="DG15">
            <v>275.26799999999997</v>
          </cell>
        </row>
        <row r="16">
          <cell r="CM16">
            <v>363.92700000000002</v>
          </cell>
          <cell r="CN16">
            <v>357.29599999999999</v>
          </cell>
          <cell r="CO16">
            <v>374.55399999999997</v>
          </cell>
          <cell r="CP16">
            <v>388.13600000000002</v>
          </cell>
          <cell r="CQ16">
            <v>381.86700000000002</v>
          </cell>
          <cell r="CR16">
            <v>390.95</v>
          </cell>
          <cell r="CS16">
            <v>402.10399999999998</v>
          </cell>
          <cell r="CT16">
            <v>413.66199999999998</v>
          </cell>
          <cell r="CU16">
            <v>419.47300000000001</v>
          </cell>
          <cell r="CV16">
            <v>436.70699999999999</v>
          </cell>
          <cell r="CW16">
            <v>438.00700000000001</v>
          </cell>
          <cell r="CX16">
            <v>427.95499999999998</v>
          </cell>
          <cell r="CY16">
            <v>424.12</v>
          </cell>
          <cell r="CZ16">
            <v>420.72199999999998</v>
          </cell>
          <cell r="DA16">
            <v>411.50299999999999</v>
          </cell>
          <cell r="DB16">
            <v>403.22300000000001</v>
          </cell>
          <cell r="DC16">
            <v>412.334</v>
          </cell>
          <cell r="DD16">
            <v>399.447</v>
          </cell>
          <cell r="DE16">
            <v>387.25700000000001</v>
          </cell>
          <cell r="DF16">
            <v>408.99299999999999</v>
          </cell>
          <cell r="DG16">
            <v>438.452</v>
          </cell>
        </row>
        <row r="17">
          <cell r="CM17">
            <v>70.081999999999994</v>
          </cell>
          <cell r="CN17">
            <v>71.894999999999996</v>
          </cell>
          <cell r="CO17">
            <v>76.988</v>
          </cell>
          <cell r="CP17">
            <v>77.863</v>
          </cell>
          <cell r="CQ17">
            <v>75.016000000000005</v>
          </cell>
          <cell r="CR17">
            <v>75.647999999999996</v>
          </cell>
          <cell r="CS17">
            <v>78.418000000000006</v>
          </cell>
          <cell r="CT17">
            <v>81.143000000000001</v>
          </cell>
          <cell r="CU17">
            <v>84.274000000000001</v>
          </cell>
          <cell r="CV17">
            <v>90.426000000000002</v>
          </cell>
          <cell r="CW17">
            <v>90.994</v>
          </cell>
          <cell r="CX17">
            <v>89.257000000000005</v>
          </cell>
          <cell r="CY17">
            <v>88.272999999999996</v>
          </cell>
          <cell r="CZ17">
            <v>90.521000000000001</v>
          </cell>
          <cell r="DA17">
            <v>90.804000000000002</v>
          </cell>
          <cell r="DB17">
            <v>91.05</v>
          </cell>
          <cell r="DC17">
            <v>92.370999999999995</v>
          </cell>
          <cell r="DD17">
            <v>89.882000000000005</v>
          </cell>
          <cell r="DE17">
            <v>70.891000000000005</v>
          </cell>
          <cell r="DF17">
            <v>86.975999999999999</v>
          </cell>
          <cell r="DG17">
            <v>89.528000000000006</v>
          </cell>
        </row>
        <row r="18">
          <cell r="CM18">
            <v>76.438999999999993</v>
          </cell>
          <cell r="CN18">
            <v>77.361999999999995</v>
          </cell>
          <cell r="CO18">
            <v>80.484999999999999</v>
          </cell>
          <cell r="CP18">
            <v>81.06</v>
          </cell>
          <cell r="CQ18">
            <v>79.289000000000001</v>
          </cell>
          <cell r="CR18">
            <v>79.971999999999994</v>
          </cell>
          <cell r="CS18">
            <v>82.304000000000002</v>
          </cell>
          <cell r="CT18">
            <v>82.468000000000004</v>
          </cell>
          <cell r="CU18">
            <v>83.3</v>
          </cell>
          <cell r="CV18">
            <v>85.21</v>
          </cell>
          <cell r="CW18">
            <v>86.155000000000001</v>
          </cell>
          <cell r="CX18">
            <v>86.533000000000001</v>
          </cell>
          <cell r="CY18">
            <v>88.385999999999996</v>
          </cell>
          <cell r="CZ18">
            <v>90.427000000000007</v>
          </cell>
          <cell r="DA18">
            <v>92.367999999999995</v>
          </cell>
          <cell r="DB18">
            <v>95.022999999999996</v>
          </cell>
          <cell r="DC18">
            <v>98.629000000000005</v>
          </cell>
          <cell r="DD18">
            <v>93.733000000000004</v>
          </cell>
          <cell r="DE18">
            <v>81.075999999999993</v>
          </cell>
          <cell r="DF18">
            <v>89.864999999999995</v>
          </cell>
          <cell r="DG18">
            <v>97.763000000000005</v>
          </cell>
        </row>
        <row r="20">
          <cell r="CM20">
            <v>75.738600000000005</v>
          </cell>
          <cell r="CN20">
            <v>76.308899999999994</v>
          </cell>
          <cell r="CO20">
            <v>80.288399999999996</v>
          </cell>
          <cell r="CP20">
            <v>81.597700000000003</v>
          </cell>
          <cell r="CQ20">
            <v>80.377799999999993</v>
          </cell>
          <cell r="CR20">
            <v>82.734499999999997</v>
          </cell>
          <cell r="CS20">
            <v>83.636300000000006</v>
          </cell>
          <cell r="CT20">
            <v>86.576599999999999</v>
          </cell>
          <cell r="CU20">
            <v>90.3964</v>
          </cell>
          <cell r="CV20">
            <v>93.449399999999997</v>
          </cell>
          <cell r="CW20">
            <v>94.645799999999994</v>
          </cell>
          <cell r="CX20">
            <v>93.893299999999996</v>
          </cell>
          <cell r="CY20">
            <v>93.558700000000002</v>
          </cell>
          <cell r="CZ20">
            <v>94.734999999999999</v>
          </cell>
          <cell r="DA20">
            <v>94.274299999999997</v>
          </cell>
          <cell r="DB20">
            <v>93.010800000000003</v>
          </cell>
          <cell r="DC20">
            <v>92.513300000000001</v>
          </cell>
          <cell r="DD20">
            <v>91.253299999999996</v>
          </cell>
          <cell r="DE20">
            <v>76.721800000000002</v>
          </cell>
        </row>
        <row r="21">
          <cell r="CM21">
            <v>97.545000000000002</v>
          </cell>
          <cell r="CN21">
            <v>99.484999999999999</v>
          </cell>
          <cell r="CO21">
            <v>102.895</v>
          </cell>
          <cell r="CP21">
            <v>105.691</v>
          </cell>
          <cell r="CQ21">
            <v>105.581</v>
          </cell>
          <cell r="CR21">
            <v>107.649</v>
          </cell>
          <cell r="CS21">
            <v>111.465</v>
          </cell>
          <cell r="CT21">
            <v>117.176</v>
          </cell>
          <cell r="CU21">
            <v>120.928</v>
          </cell>
          <cell r="CV21">
            <v>126.62</v>
          </cell>
          <cell r="CW21">
            <v>127.51600000000001</v>
          </cell>
          <cell r="CX21">
            <v>125.117</v>
          </cell>
          <cell r="CY21">
            <v>127.657</v>
          </cell>
          <cell r="CZ21">
            <v>131.44900000000001</v>
          </cell>
          <cell r="DA21">
            <v>133.846</v>
          </cell>
          <cell r="DB21">
            <v>138.322</v>
          </cell>
          <cell r="DC21">
            <v>141.33500000000001</v>
          </cell>
          <cell r="DD21">
            <v>130.44800000000001</v>
          </cell>
          <cell r="DE21">
            <v>112.843</v>
          </cell>
          <cell r="DF21">
            <v>125.23</v>
          </cell>
          <cell r="DG21">
            <v>133.61099999999999</v>
          </cell>
        </row>
        <row r="24">
          <cell r="CM24">
            <v>12.079000000000001</v>
          </cell>
          <cell r="CN24">
            <v>11.242000000000001</v>
          </cell>
          <cell r="CO24">
            <v>12.881</v>
          </cell>
          <cell r="CP24">
            <v>14.172000000000001</v>
          </cell>
          <cell r="CQ24">
            <v>12.475</v>
          </cell>
          <cell r="CR24">
            <v>11.509</v>
          </cell>
          <cell r="CS24">
            <v>13.548999999999999</v>
          </cell>
          <cell r="CT24">
            <v>16.148</v>
          </cell>
          <cell r="CU24">
            <v>14.259</v>
          </cell>
          <cell r="CV24">
            <v>13.884</v>
          </cell>
          <cell r="CW24">
            <v>15.523</v>
          </cell>
          <cell r="CX24">
            <v>16.785</v>
          </cell>
          <cell r="CY24">
            <v>14.569000000000001</v>
          </cell>
          <cell r="CZ24">
            <v>13.494999999999999</v>
          </cell>
          <cell r="DA24">
            <v>15.217000000000001</v>
          </cell>
          <cell r="DB24">
            <v>16.998999999999999</v>
          </cell>
          <cell r="DC24">
            <v>14.682</v>
          </cell>
          <cell r="DD24">
            <v>15</v>
          </cell>
          <cell r="DE24">
            <v>12.225</v>
          </cell>
          <cell r="DF24">
            <v>14.032999999999999</v>
          </cell>
          <cell r="DG24">
            <v>15.015000000000001</v>
          </cell>
        </row>
        <row r="25">
          <cell r="CM25">
            <v>47.53</v>
          </cell>
          <cell r="CN25">
            <v>48.44</v>
          </cell>
          <cell r="CO25">
            <v>49.73</v>
          </cell>
          <cell r="CP25">
            <v>49.67</v>
          </cell>
          <cell r="CQ25">
            <v>48.39</v>
          </cell>
          <cell r="CR25">
            <v>48.74</v>
          </cell>
          <cell r="CS25">
            <v>52.84</v>
          </cell>
          <cell r="CT25">
            <v>58.29</v>
          </cell>
          <cell r="CU25">
            <v>60.17</v>
          </cell>
          <cell r="CV25">
            <v>64.34</v>
          </cell>
          <cell r="CW25">
            <v>62.59</v>
          </cell>
          <cell r="CX25">
            <v>61.63</v>
          </cell>
          <cell r="CY25">
            <v>60.84</v>
          </cell>
          <cell r="CZ25">
            <v>62.58</v>
          </cell>
          <cell r="DA25">
            <v>62.62</v>
          </cell>
          <cell r="DB25">
            <v>62.41</v>
          </cell>
          <cell r="DC25">
            <v>63.19</v>
          </cell>
          <cell r="DD25">
            <v>62.02</v>
          </cell>
          <cell r="DE25">
            <v>54.06</v>
          </cell>
          <cell r="DF25">
            <v>63.26</v>
          </cell>
          <cell r="DG25">
            <v>64.81</v>
          </cell>
        </row>
        <row r="26">
          <cell r="CM26">
            <v>31.88</v>
          </cell>
          <cell r="CN26">
            <v>30.87</v>
          </cell>
          <cell r="CO26">
            <v>32.590000000000003</v>
          </cell>
          <cell r="CP26">
            <v>32.619999999999997</v>
          </cell>
          <cell r="CQ26">
            <v>32.22</v>
          </cell>
          <cell r="CR26">
            <v>32.479999999999997</v>
          </cell>
          <cell r="CS26">
            <v>34.380000000000003</v>
          </cell>
          <cell r="CT26">
            <v>37.86</v>
          </cell>
          <cell r="CU26">
            <v>38.39</v>
          </cell>
          <cell r="CV26">
            <v>41.01</v>
          </cell>
          <cell r="CW26">
            <v>40.1</v>
          </cell>
          <cell r="CX26">
            <v>39.380000000000003</v>
          </cell>
          <cell r="CY26">
            <v>39.71</v>
          </cell>
          <cell r="CZ26">
            <v>41</v>
          </cell>
          <cell r="DA26">
            <v>40.869999999999997</v>
          </cell>
          <cell r="DB26">
            <v>40.590000000000003</v>
          </cell>
          <cell r="DC26">
            <v>40.770000000000003</v>
          </cell>
          <cell r="DD26">
            <v>39.700000000000003</v>
          </cell>
          <cell r="DE26">
            <v>33.83</v>
          </cell>
          <cell r="DF26">
            <v>39.68</v>
          </cell>
          <cell r="DG26">
            <v>41.53</v>
          </cell>
        </row>
        <row r="27">
          <cell r="CM27">
            <v>118.755</v>
          </cell>
          <cell r="CN27">
            <v>115.03400000000001</v>
          </cell>
          <cell r="CO27">
            <v>119.67400000000001</v>
          </cell>
          <cell r="CP27">
            <v>119.815</v>
          </cell>
          <cell r="CQ27">
            <v>117.432</v>
          </cell>
          <cell r="CR27">
            <v>119.411</v>
          </cell>
          <cell r="CS27">
            <v>128.68199999999999</v>
          </cell>
          <cell r="CT27">
            <v>138.53899999999999</v>
          </cell>
          <cell r="CU27">
            <v>141.35300000000001</v>
          </cell>
          <cell r="CV27">
            <v>151.22900000000001</v>
          </cell>
          <cell r="CW27">
            <v>147.12899999999999</v>
          </cell>
          <cell r="CX27">
            <v>145.23500000000001</v>
          </cell>
          <cell r="CY27">
            <v>143.91800000000001</v>
          </cell>
          <cell r="CZ27">
            <v>145.41900000000001</v>
          </cell>
          <cell r="DA27">
            <v>151.035</v>
          </cell>
          <cell r="DB27">
            <v>149.28100000000001</v>
          </cell>
          <cell r="DC27">
            <v>149.804</v>
          </cell>
          <cell r="DD27">
            <v>147.44900000000001</v>
          </cell>
          <cell r="DE27">
            <v>135.292</v>
          </cell>
          <cell r="DF27">
            <v>156.59</v>
          </cell>
          <cell r="DG27">
            <v>155.577</v>
          </cell>
        </row>
        <row r="28">
          <cell r="CM28">
            <v>44.652000000000001</v>
          </cell>
          <cell r="CN28">
            <v>45.265000000000001</v>
          </cell>
          <cell r="CO28">
            <v>47.74</v>
          </cell>
          <cell r="CP28">
            <v>47.481000000000002</v>
          </cell>
          <cell r="CQ28">
            <v>47.197000000000003</v>
          </cell>
          <cell r="CR28">
            <v>48.716000000000001</v>
          </cell>
          <cell r="CS28">
            <v>50.543999999999997</v>
          </cell>
          <cell r="CT28">
            <v>55.679000000000002</v>
          </cell>
          <cell r="CU28">
            <v>56.427</v>
          </cell>
          <cell r="CV28">
            <v>60.052999999999997</v>
          </cell>
          <cell r="CW28">
            <v>60.021000000000001</v>
          </cell>
          <cell r="CX28">
            <v>60.401000000000003</v>
          </cell>
          <cell r="CY28">
            <v>59.942999999999998</v>
          </cell>
          <cell r="CZ28">
            <v>61.268000000000001</v>
          </cell>
          <cell r="DA28">
            <v>62.045000000000002</v>
          </cell>
          <cell r="DB28">
            <v>62.183999999999997</v>
          </cell>
          <cell r="DC28">
            <v>63.189</v>
          </cell>
          <cell r="DD28">
            <v>62.453000000000003</v>
          </cell>
          <cell r="DE28">
            <v>54.417999999999999</v>
          </cell>
          <cell r="DF28">
            <v>62.737000000000002</v>
          </cell>
          <cell r="DG28">
            <v>68.55</v>
          </cell>
        </row>
        <row r="29">
          <cell r="CM29">
            <v>291.5</v>
          </cell>
          <cell r="CN29">
            <v>306.2</v>
          </cell>
          <cell r="CO29">
            <v>329.1</v>
          </cell>
          <cell r="CP29">
            <v>340.2</v>
          </cell>
          <cell r="CQ29">
            <v>365.1</v>
          </cell>
          <cell r="CR29">
            <v>400.1</v>
          </cell>
          <cell r="CS29">
            <v>383.8</v>
          </cell>
          <cell r="CT29">
            <v>394.4</v>
          </cell>
          <cell r="CU29">
            <v>410.5</v>
          </cell>
          <cell r="CV29">
            <v>436.7</v>
          </cell>
          <cell r="CW29">
            <v>416.3</v>
          </cell>
          <cell r="CX29">
            <v>403.6</v>
          </cell>
          <cell r="CY29">
            <v>386.8</v>
          </cell>
          <cell r="CZ29">
            <v>421.6</v>
          </cell>
          <cell r="DA29">
            <v>433.9</v>
          </cell>
          <cell r="DB29">
            <v>430.4</v>
          </cell>
          <cell r="DC29">
            <v>446.2</v>
          </cell>
          <cell r="DD29">
            <v>348.4</v>
          </cell>
          <cell r="DE29">
            <v>351.1</v>
          </cell>
          <cell r="DF29">
            <v>331.5</v>
          </cell>
          <cell r="DG29">
            <v>388.7</v>
          </cell>
        </row>
        <row r="30">
          <cell r="CM30">
            <v>211.613</v>
          </cell>
          <cell r="CN30">
            <v>212.46199999999999</v>
          </cell>
          <cell r="CO30">
            <v>221.79900000000001</v>
          </cell>
          <cell r="CP30">
            <v>216.54300000000001</v>
          </cell>
          <cell r="CQ30">
            <v>216.98699999999999</v>
          </cell>
          <cell r="CR30">
            <v>195.00700000000001</v>
          </cell>
          <cell r="CS30">
            <v>211.60300000000001</v>
          </cell>
          <cell r="CT30">
            <v>226.44399999999999</v>
          </cell>
          <cell r="CU30">
            <v>223.37</v>
          </cell>
          <cell r="CV30">
            <v>229.10300000000001</v>
          </cell>
          <cell r="CW30">
            <v>212.55</v>
          </cell>
          <cell r="CX30">
            <v>173.994</v>
          </cell>
          <cell r="CY30">
            <v>175.489</v>
          </cell>
          <cell r="CZ30">
            <v>188.524</v>
          </cell>
          <cell r="DA30">
            <v>181.88200000000001</v>
          </cell>
          <cell r="DB30">
            <v>192.49199999999999</v>
          </cell>
          <cell r="DC30">
            <v>196.79400000000001</v>
          </cell>
          <cell r="DD30">
            <v>191.68799999999999</v>
          </cell>
          <cell r="DE30">
            <v>157.07300000000001</v>
          </cell>
          <cell r="DF30">
            <v>184.91499999999999</v>
          </cell>
          <cell r="DG30">
            <v>182.68100000000001</v>
          </cell>
        </row>
        <row r="32">
          <cell r="CM32">
            <v>87.46</v>
          </cell>
          <cell r="CN32">
            <v>80.48</v>
          </cell>
          <cell r="CO32">
            <v>74.45</v>
          </cell>
          <cell r="CP32">
            <v>93.9</v>
          </cell>
          <cell r="CQ32">
            <v>59.13</v>
          </cell>
          <cell r="CR32">
            <v>49.22</v>
          </cell>
          <cell r="CS32">
            <v>49.98</v>
          </cell>
          <cell r="CT32">
            <v>65.72</v>
          </cell>
          <cell r="CU32">
            <v>64.569999999999993</v>
          </cell>
          <cell r="CV32">
            <v>59.55</v>
          </cell>
          <cell r="CW32">
            <v>60.41</v>
          </cell>
          <cell r="CX32">
            <v>78.47</v>
          </cell>
          <cell r="CY32">
            <v>77.22</v>
          </cell>
          <cell r="CZ32">
            <v>76.819999999999993</v>
          </cell>
          <cell r="DA32">
            <v>81.83</v>
          </cell>
          <cell r="DB32">
            <v>85.51</v>
          </cell>
          <cell r="DC32">
            <v>90.69</v>
          </cell>
          <cell r="DD32">
            <v>95.51</v>
          </cell>
          <cell r="DE32">
            <v>90.69</v>
          </cell>
          <cell r="DF32">
            <v>92.89</v>
          </cell>
          <cell r="DG32">
            <v>101.12577962445</v>
          </cell>
        </row>
        <row r="33">
          <cell r="CM33">
            <v>76.430000000000007</v>
          </cell>
          <cell r="CN33">
            <v>76.77</v>
          </cell>
          <cell r="CO33">
            <v>78.914000000000001</v>
          </cell>
          <cell r="CP33">
            <v>81.887</v>
          </cell>
          <cell r="CQ33">
            <v>81.055000000000007</v>
          </cell>
          <cell r="CR33">
            <v>83.46</v>
          </cell>
          <cell r="CS33">
            <v>87.989000000000004</v>
          </cell>
          <cell r="CT33">
            <v>89.537999999999997</v>
          </cell>
          <cell r="CU33">
            <v>91.852999999999994</v>
          </cell>
          <cell r="CV33">
            <v>93.97</v>
          </cell>
          <cell r="CW33">
            <v>92.117000000000004</v>
          </cell>
          <cell r="CX33">
            <v>92.180999999999997</v>
          </cell>
          <cell r="CY33">
            <v>91.742999999999995</v>
          </cell>
          <cell r="CZ33">
            <v>95.19</v>
          </cell>
          <cell r="DA33">
            <v>96.227000000000004</v>
          </cell>
          <cell r="DB33">
            <v>100.739</v>
          </cell>
          <cell r="DC33">
            <v>102.63200000000001</v>
          </cell>
          <cell r="DD33">
            <v>100.923</v>
          </cell>
          <cell r="DE33">
            <v>92.953999999999994</v>
          </cell>
          <cell r="DF33">
            <v>102.419</v>
          </cell>
          <cell r="DG33">
            <v>105.934</v>
          </cell>
        </row>
        <row r="34">
          <cell r="CM34">
            <v>9.9830000000000005</v>
          </cell>
          <cell r="CN34">
            <v>8.8010000000000002</v>
          </cell>
          <cell r="CO34">
            <v>9.3670000000000009</v>
          </cell>
          <cell r="CP34">
            <v>10.45</v>
          </cell>
          <cell r="CQ34">
            <v>10.364000000000001</v>
          </cell>
          <cell r="CR34">
            <v>9.2449999999999992</v>
          </cell>
          <cell r="CS34">
            <v>9.6829999999999998</v>
          </cell>
          <cell r="CT34">
            <v>10.94</v>
          </cell>
          <cell r="CU34">
            <v>10.840999999999999</v>
          </cell>
          <cell r="CV34">
            <v>9.6110000000000007</v>
          </cell>
          <cell r="CW34">
            <v>10.06</v>
          </cell>
          <cell r="CX34">
            <v>11.327</v>
          </cell>
          <cell r="CY34">
            <v>11.234</v>
          </cell>
          <cell r="CZ34">
            <v>11.005000000000001</v>
          </cell>
          <cell r="DA34">
            <v>11.042</v>
          </cell>
          <cell r="DB34">
            <v>11.145</v>
          </cell>
          <cell r="DC34">
            <v>11.288</v>
          </cell>
          <cell r="DD34">
            <v>11.311999999999999</v>
          </cell>
          <cell r="DE34">
            <v>10.595000000000001</v>
          </cell>
          <cell r="DF34">
            <v>10.804</v>
          </cell>
          <cell r="DG34">
            <v>10.99</v>
          </cell>
        </row>
        <row r="37">
          <cell r="CM37">
            <v>24.995999999999999</v>
          </cell>
          <cell r="CN37">
            <v>25.216999999999999</v>
          </cell>
          <cell r="CO37">
            <v>26.004999999999999</v>
          </cell>
          <cell r="CP37">
            <v>26.097000000000001</v>
          </cell>
          <cell r="CQ37">
            <v>26.28</v>
          </cell>
          <cell r="CR37">
            <v>25.9</v>
          </cell>
          <cell r="CS37">
            <v>26.841999999999999</v>
          </cell>
          <cell r="CT37">
            <v>27.824000000000002</v>
          </cell>
          <cell r="CU37">
            <v>28.885999999999999</v>
          </cell>
          <cell r="CV37">
            <v>29.613</v>
          </cell>
          <cell r="CW37">
            <v>29.376000000000001</v>
          </cell>
          <cell r="CX37">
            <v>29.202999999999999</v>
          </cell>
          <cell r="CY37">
            <v>30.241</v>
          </cell>
          <cell r="CZ37">
            <v>29.971</v>
          </cell>
          <cell r="DA37">
            <v>29.763999999999999</v>
          </cell>
          <cell r="DB37">
            <v>29.806000000000001</v>
          </cell>
          <cell r="DC37">
            <v>30.161999999999999</v>
          </cell>
          <cell r="DD37">
            <v>29.716000000000001</v>
          </cell>
          <cell r="DE37">
            <v>24.42</v>
          </cell>
          <cell r="DF37">
            <v>28.619</v>
          </cell>
          <cell r="DG37">
            <v>30.34</v>
          </cell>
        </row>
        <row r="40">
          <cell r="CM40">
            <v>37.340000000000003</v>
          </cell>
          <cell r="CN40">
            <v>34.51</v>
          </cell>
          <cell r="CO40">
            <v>35.411000000000001</v>
          </cell>
          <cell r="CP40">
            <v>37.195</v>
          </cell>
          <cell r="CQ40">
            <v>38.499000000000002</v>
          </cell>
          <cell r="CR40">
            <v>39.527999999999999</v>
          </cell>
          <cell r="CS40">
            <v>38.362000000000002</v>
          </cell>
          <cell r="CT40">
            <v>39.598999999999997</v>
          </cell>
          <cell r="CU40">
            <v>42.71</v>
          </cell>
          <cell r="CV40">
            <v>43.86</v>
          </cell>
          <cell r="CW40">
            <v>44.859000000000002</v>
          </cell>
          <cell r="CX40">
            <v>47.276000000000003</v>
          </cell>
          <cell r="CY40">
            <v>47.652999999999999</v>
          </cell>
          <cell r="CZ40">
            <v>44.698999999999998</v>
          </cell>
          <cell r="DA40">
            <v>43.363</v>
          </cell>
          <cell r="DB40">
            <v>44.148000000000003</v>
          </cell>
          <cell r="DC40">
            <v>43.86</v>
          </cell>
          <cell r="DD40">
            <v>42.500999999999998</v>
          </cell>
          <cell r="DE40">
            <v>32.726999999999997</v>
          </cell>
          <cell r="DF40">
            <v>34.655999999999999</v>
          </cell>
          <cell r="DG40">
            <v>36.923000000000002</v>
          </cell>
        </row>
        <row r="41">
          <cell r="CM41">
            <v>152.179</v>
          </cell>
          <cell r="CN41">
            <v>153.62700000000001</v>
          </cell>
          <cell r="CO41">
            <v>160.20099999999999</v>
          </cell>
          <cell r="CP41">
            <v>161.35499999999999</v>
          </cell>
          <cell r="CQ41">
            <v>169.75299999999999</v>
          </cell>
          <cell r="CR41">
            <v>169.25800000000001</v>
          </cell>
          <cell r="CS41">
            <v>166.60400000000001</v>
          </cell>
          <cell r="CT41">
            <v>171.87</v>
          </cell>
          <cell r="CU41">
            <v>180.85400000000001</v>
          </cell>
          <cell r="CV41">
            <v>186.45099999999999</v>
          </cell>
          <cell r="CW41">
            <v>197.02699999999999</v>
          </cell>
          <cell r="CX41">
            <v>198.68299999999999</v>
          </cell>
          <cell r="CY41">
            <v>204.36099999999999</v>
          </cell>
          <cell r="CZ41">
            <v>191.61099999999999</v>
          </cell>
          <cell r="DA41">
            <v>197.34200000000001</v>
          </cell>
          <cell r="DB41">
            <v>198.76499999999999</v>
          </cell>
          <cell r="DC41">
            <v>205.24799999999999</v>
          </cell>
          <cell r="DD41">
            <v>185.52099999999999</v>
          </cell>
          <cell r="DE41">
            <v>149.53299999999999</v>
          </cell>
          <cell r="DF41">
            <v>177.98699999999999</v>
          </cell>
          <cell r="DG41">
            <v>187.62899999999999</v>
          </cell>
        </row>
        <row r="42">
          <cell r="CM42">
            <v>73.015000000000001</v>
          </cell>
          <cell r="CN42">
            <v>67.102999999999994</v>
          </cell>
          <cell r="CO42">
            <v>72.37</v>
          </cell>
          <cell r="CP42">
            <v>78.022999999999996</v>
          </cell>
          <cell r="CQ42">
            <v>79.847999999999999</v>
          </cell>
          <cell r="CR42">
            <v>85.012</v>
          </cell>
          <cell r="CS42">
            <v>87.756</v>
          </cell>
          <cell r="CT42">
            <v>89.29</v>
          </cell>
          <cell r="CU42">
            <v>87.385000000000005</v>
          </cell>
          <cell r="CV42">
            <v>98.192999999999998</v>
          </cell>
          <cell r="CW42">
            <v>96.134</v>
          </cell>
          <cell r="CX42">
            <v>87.495000000000005</v>
          </cell>
          <cell r="CY42">
            <v>87.724000000000004</v>
          </cell>
          <cell r="CZ42">
            <v>87.831000000000003</v>
          </cell>
          <cell r="DA42">
            <v>88.287999999999997</v>
          </cell>
          <cell r="DB42">
            <v>87.114000000000004</v>
          </cell>
          <cell r="DC42">
            <v>88.129000000000005</v>
          </cell>
          <cell r="DD42">
            <v>85.203000000000003</v>
          </cell>
          <cell r="DE42">
            <v>59.796999999999997</v>
          </cell>
          <cell r="DF42">
            <v>74.063999999999993</v>
          </cell>
          <cell r="DG42">
            <v>85.67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"/>
      <sheetName val="BEL"/>
      <sheetName val="CYP"/>
      <sheetName val="EST"/>
      <sheetName val="FIN"/>
      <sheetName val="FRA"/>
      <sheetName val="GER"/>
      <sheetName val="GRE"/>
      <sheetName val="IRE"/>
      <sheetName val="ITA"/>
      <sheetName val="LAT"/>
      <sheetName val="LIT"/>
      <sheetName val="LUX"/>
      <sheetName val="MLT"/>
      <sheetName val="NL"/>
      <sheetName val="POR"/>
      <sheetName val="SVK"/>
      <sheetName val="SLO"/>
      <sheetName val="SPA"/>
      <sheetName val="Euro Area"/>
      <sheetName val="Country list"/>
      <sheetName val="Summary"/>
      <sheetName val="Summary_finctr"/>
      <sheetName val="SPE countries"/>
      <sheetName val="GDP"/>
      <sheetName val="Chart1"/>
      <sheetName val="Chart2"/>
      <sheetName val="Chart3"/>
      <sheetName val="Chart4"/>
      <sheetName val="Chart5"/>
      <sheetName val="Chart6"/>
      <sheetName val="Chart7"/>
      <sheetName val="Chart8"/>
      <sheetName val="Chart9"/>
      <sheetName val="Char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12">
          <cell r="CA12">
            <v>2.8356902224635019</v>
          </cell>
          <cell r="CB12">
            <v>2.8348371833878603</v>
          </cell>
          <cell r="CC12">
            <v>2.9473747729647273</v>
          </cell>
          <cell r="CD12">
            <v>2.9915811335621254</v>
          </cell>
          <cell r="CE12">
            <v>2.9400851330876954</v>
          </cell>
          <cell r="CF12">
            <v>3.0454729279261681</v>
          </cell>
          <cell r="CG12">
            <v>3.1812155991865847</v>
          </cell>
          <cell r="CH12">
            <v>3.4822111711001185</v>
          </cell>
          <cell r="CI12">
            <v>3.5144649079930304</v>
          </cell>
          <cell r="CJ12">
            <v>3.7097853406381556</v>
          </cell>
          <cell r="CK12">
            <v>3.6816602304500008</v>
          </cell>
          <cell r="CL12">
            <v>3.7718857355772131</v>
          </cell>
          <cell r="CM12">
            <v>3.7752483233080736</v>
          </cell>
          <cell r="CN12">
            <v>3.7982065047830522</v>
          </cell>
          <cell r="CO12">
            <v>3.8865938677493785</v>
          </cell>
          <cell r="CP12">
            <v>3.971477968613776</v>
          </cell>
          <cell r="CQ12">
            <v>3.9657828636413743</v>
          </cell>
          <cell r="CR12">
            <v>3.8360865554587007</v>
          </cell>
          <cell r="CS12">
            <v>3.1795479514632459</v>
          </cell>
          <cell r="CT12">
            <v>3.579230398029893</v>
          </cell>
          <cell r="CU12">
            <v>3.6643036157103164</v>
          </cell>
        </row>
        <row r="15">
          <cell r="CA15">
            <v>4.9850153790769234</v>
          </cell>
          <cell r="CB15">
            <v>5.0991594735483972</v>
          </cell>
          <cell r="CC15">
            <v>5.2777074170769032</v>
          </cell>
          <cell r="CD15">
            <v>5.3204011856060687</v>
          </cell>
          <cell r="CE15">
            <v>5.2476663164062503</v>
          </cell>
          <cell r="CF15">
            <v>5.2432730086153718</v>
          </cell>
          <cell r="CG15">
            <v>5.4876186953225794</v>
          </cell>
          <cell r="CH15">
            <v>5.9606641953846076</v>
          </cell>
          <cell r="CI15">
            <v>6.0541173428571211</v>
          </cell>
          <cell r="CJ15">
            <v>6.4624711857143078</v>
          </cell>
          <cell r="CK15">
            <v>6.405214501904779</v>
          </cell>
          <cell r="CL15">
            <v>6.2636202664615448</v>
          </cell>
          <cell r="CM15">
            <v>6.3257178872727424</v>
          </cell>
          <cell r="CN15">
            <v>6.3535429408695503</v>
          </cell>
          <cell r="CO15">
            <v>6.5189621049999982</v>
          </cell>
          <cell r="CP15">
            <v>6.3645161000000012</v>
          </cell>
          <cell r="CQ15">
            <v>6.3809910400000041</v>
          </cell>
          <cell r="CR15">
            <v>6.2794603400000018</v>
          </cell>
          <cell r="CS15">
            <v>5.4133804981818487</v>
          </cell>
          <cell r="CT15">
            <v>5.808211519374999</v>
          </cell>
          <cell r="CU15">
            <v>5.8411257842187485</v>
          </cell>
        </row>
        <row r="21">
          <cell r="CA21">
            <v>2908.5129999999999</v>
          </cell>
          <cell r="CB21">
            <v>2954.2280000000001</v>
          </cell>
          <cell r="CC21">
            <v>3037.4549999999999</v>
          </cell>
          <cell r="CD21">
            <v>3021.587</v>
          </cell>
          <cell r="CE21">
            <v>2946.6419999999998</v>
          </cell>
          <cell r="CF21">
            <v>2940.614</v>
          </cell>
          <cell r="CG21">
            <v>3069.1790000000001</v>
          </cell>
          <cell r="CH21">
            <v>3313.5790000000002</v>
          </cell>
          <cell r="CI21">
            <v>3362.1559999999999</v>
          </cell>
          <cell r="CJ21">
            <v>3525.002</v>
          </cell>
          <cell r="CK21">
            <v>3446.5590000000002</v>
          </cell>
          <cell r="CL21">
            <v>3377.4830000000002</v>
          </cell>
          <cell r="CM21">
            <v>3347.6419999999998</v>
          </cell>
          <cell r="CN21">
            <v>3359.433</v>
          </cell>
          <cell r="CO21">
            <v>3344.9369999999999</v>
          </cell>
          <cell r="CP21">
            <v>3330.1849999999999</v>
          </cell>
          <cell r="CQ21">
            <v>3339.2130000000002</v>
          </cell>
          <cell r="CR21">
            <v>3272.5525685234898</v>
          </cell>
          <cell r="CS21">
            <v>2890.6980104409117</v>
          </cell>
          <cell r="CT21">
            <v>3208.6995247908576</v>
          </cell>
          <cell r="CU21">
            <v>3194.3639726897572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S"/>
      <sheetName val="CAN"/>
      <sheetName val="DEN"/>
      <sheetName val="Euro_sum"/>
      <sheetName val="euro area"/>
      <sheetName val="ICE"/>
      <sheetName val="Japan"/>
      <sheetName val="NZE"/>
      <sheetName val="NOR"/>
      <sheetName val="SWE"/>
      <sheetName val="SWI"/>
      <sheetName val="UK"/>
      <sheetName val="US"/>
      <sheetName val="Summary"/>
      <sheetName val="Countries"/>
      <sheetName val="GDP"/>
      <sheetName val="Chart5"/>
      <sheetName val="Chart6"/>
      <sheetName val="Chart7"/>
      <sheetName val="Chart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5">
          <cell r="CA5">
            <v>89.57</v>
          </cell>
          <cell r="CB5">
            <v>88.11</v>
          </cell>
          <cell r="CC5">
            <v>93.378</v>
          </cell>
          <cell r="CD5">
            <v>91.83</v>
          </cell>
          <cell r="CE5">
            <v>94.671999999999997</v>
          </cell>
          <cell r="CF5">
            <v>96.350999999999999</v>
          </cell>
          <cell r="CG5">
            <v>96.018000000000001</v>
          </cell>
          <cell r="CH5">
            <v>103.529</v>
          </cell>
          <cell r="CI5">
            <v>102.79900000000001</v>
          </cell>
          <cell r="CJ5">
            <v>110.57599999999999</v>
          </cell>
          <cell r="CK5">
            <v>110.271</v>
          </cell>
          <cell r="CL5">
            <v>110.285</v>
          </cell>
          <cell r="CM5">
            <v>107.169</v>
          </cell>
          <cell r="CN5">
            <v>104.474</v>
          </cell>
          <cell r="CO5">
            <v>102.807</v>
          </cell>
          <cell r="CP5">
            <v>99.9</v>
          </cell>
          <cell r="CQ5">
            <v>99.497</v>
          </cell>
          <cell r="CR5">
            <v>92.519000000000005</v>
          </cell>
          <cell r="CS5">
            <v>79.436000000000007</v>
          </cell>
          <cell r="CT5">
            <v>93.093000000000004</v>
          </cell>
          <cell r="CU5">
            <v>96.808999999999997</v>
          </cell>
        </row>
      </sheetData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6.xml"/><Relationship Id="rId1" Type="http://schemas.openxmlformats.org/officeDocument/2006/relationships/vmlDrawing" Target="../drawings/vmlDrawing46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7.xml"/><Relationship Id="rId1" Type="http://schemas.openxmlformats.org/officeDocument/2006/relationships/vmlDrawing" Target="../drawings/vmlDrawing47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8.xml"/><Relationship Id="rId1" Type="http://schemas.openxmlformats.org/officeDocument/2006/relationships/vmlDrawing" Target="../drawings/vmlDrawing48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9.xml"/><Relationship Id="rId1" Type="http://schemas.openxmlformats.org/officeDocument/2006/relationships/vmlDrawing" Target="../drawings/vmlDrawing49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0.xml"/><Relationship Id="rId1" Type="http://schemas.openxmlformats.org/officeDocument/2006/relationships/vmlDrawing" Target="../drawings/vmlDrawing50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1.xml"/><Relationship Id="rId1" Type="http://schemas.openxmlformats.org/officeDocument/2006/relationships/vmlDrawing" Target="../drawings/vmlDrawing51.vm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2.xml"/><Relationship Id="rId1" Type="http://schemas.openxmlformats.org/officeDocument/2006/relationships/vmlDrawing" Target="../drawings/vmlDrawing52.v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3.xml"/><Relationship Id="rId1" Type="http://schemas.openxmlformats.org/officeDocument/2006/relationships/vmlDrawing" Target="../drawings/vmlDrawing53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4.xml"/><Relationship Id="rId1" Type="http://schemas.openxmlformats.org/officeDocument/2006/relationships/vmlDrawing" Target="../drawings/vmlDrawing54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5.xml"/><Relationship Id="rId1" Type="http://schemas.openxmlformats.org/officeDocument/2006/relationships/vmlDrawing" Target="../drawings/vmlDrawing55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6.xml"/><Relationship Id="rId1" Type="http://schemas.openxmlformats.org/officeDocument/2006/relationships/vmlDrawing" Target="../drawings/vmlDrawing56.vm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7.xml"/><Relationship Id="rId1" Type="http://schemas.openxmlformats.org/officeDocument/2006/relationships/vmlDrawing" Target="../drawings/vmlDrawing57.v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8.xml"/><Relationship Id="rId1" Type="http://schemas.openxmlformats.org/officeDocument/2006/relationships/vmlDrawing" Target="../drawings/vmlDrawing58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1CB4-6EBC-4506-B555-83AE067A4FDB}">
  <dimension ref="A1:AG28"/>
  <sheetViews>
    <sheetView topLeftCell="C1" workbookViewId="0">
      <pane xSplit="4" ySplit="1" topLeftCell="AB2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28" width="9.1796875" style="10"/>
    <col min="29" max="29" width="8.7265625" style="10" customWidth="1"/>
    <col min="30" max="30" width="9.1796875" style="10"/>
    <col min="31" max="31" width="9.1796875" style="32"/>
    <col min="32" max="32" width="8.36328125" style="10" customWidth="1"/>
    <col min="33" max="33" width="7.90625" style="10" customWidth="1"/>
    <col min="34" max="74" width="8.7265625" style="10" customWidth="1"/>
    <col min="75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29</v>
      </c>
      <c r="C2" s="10" t="s">
        <v>9</v>
      </c>
      <c r="D2" s="2" t="s">
        <v>46</v>
      </c>
      <c r="E2" s="5" t="s">
        <v>12</v>
      </c>
      <c r="F2" s="5" t="s">
        <v>12</v>
      </c>
      <c r="G2" s="11">
        <v>195822</v>
      </c>
      <c r="H2" s="11">
        <v>179421</v>
      </c>
      <c r="I2" s="11">
        <v>195506</v>
      </c>
      <c r="J2" s="11">
        <v>204282</v>
      </c>
      <c r="K2" s="11">
        <v>201319</v>
      </c>
      <c r="L2" s="11">
        <v>191445</v>
      </c>
      <c r="M2" s="11">
        <v>207640</v>
      </c>
      <c r="N2" s="11">
        <v>213434</v>
      </c>
      <c r="O2" s="11">
        <v>217869</v>
      </c>
      <c r="P2" s="11">
        <v>205611</v>
      </c>
      <c r="Q2" s="11">
        <v>214892</v>
      </c>
      <c r="R2" s="11">
        <v>220151</v>
      </c>
      <c r="S2" s="11">
        <v>221778</v>
      </c>
      <c r="T2" s="11">
        <v>203488</v>
      </c>
      <c r="U2" s="11">
        <v>221360</v>
      </c>
      <c r="V2" s="11">
        <v>223640</v>
      </c>
      <c r="W2" s="11">
        <v>227342</v>
      </c>
      <c r="X2" s="11">
        <v>192251</v>
      </c>
      <c r="Y2" s="11">
        <v>160676</v>
      </c>
      <c r="Z2" s="11">
        <v>163036</v>
      </c>
      <c r="AA2" s="11">
        <v>176160</v>
      </c>
      <c r="AB2" s="11"/>
      <c r="AC2" s="11">
        <f t="shared" ref="AC2:AC17" si="0">SUM(T2:W2)</f>
        <v>875830</v>
      </c>
      <c r="AD2" s="11">
        <f t="shared" ref="AD2:AD17" si="1">SUM(X2:AA2)</f>
        <v>692123</v>
      </c>
      <c r="AE2" s="30">
        <f>AD2/AC2-1</f>
        <v>-0.20975189249055182</v>
      </c>
    </row>
    <row r="3" spans="1:33" s="9" customFormat="1" ht="15.75" customHeight="1" x14ac:dyDescent="0.35">
      <c r="A3" s="5" t="s">
        <v>7</v>
      </c>
      <c r="B3" s="5" t="s">
        <v>30</v>
      </c>
      <c r="C3" s="10" t="s">
        <v>9</v>
      </c>
      <c r="D3" s="2" t="s">
        <v>47</v>
      </c>
      <c r="E3" s="5" t="s">
        <v>12</v>
      </c>
      <c r="F3" s="5" t="s">
        <v>12</v>
      </c>
      <c r="G3" s="11">
        <v>125677</v>
      </c>
      <c r="H3" s="11">
        <v>119781</v>
      </c>
      <c r="I3" s="11">
        <v>130603</v>
      </c>
      <c r="J3" s="11">
        <v>133168</v>
      </c>
      <c r="K3" s="11">
        <v>128347</v>
      </c>
      <c r="L3" s="11">
        <v>125103</v>
      </c>
      <c r="M3" s="11">
        <v>139953</v>
      </c>
      <c r="N3" s="11">
        <v>143020</v>
      </c>
      <c r="O3" s="11">
        <v>136757</v>
      </c>
      <c r="P3" s="11">
        <v>131053</v>
      </c>
      <c r="Q3" s="11">
        <v>143944</v>
      </c>
      <c r="R3" s="11">
        <v>146022</v>
      </c>
      <c r="S3" s="11">
        <v>141050</v>
      </c>
      <c r="T3" s="11">
        <v>136903</v>
      </c>
      <c r="U3" s="11">
        <v>153372</v>
      </c>
      <c r="V3" s="11">
        <v>153036</v>
      </c>
      <c r="W3" s="11">
        <v>145052</v>
      </c>
      <c r="X3" s="11">
        <v>130516</v>
      </c>
      <c r="Y3" s="11">
        <v>100962</v>
      </c>
      <c r="Z3" s="11">
        <v>108850</v>
      </c>
      <c r="AA3" s="11">
        <v>117929</v>
      </c>
      <c r="AB3" s="11"/>
      <c r="AC3" s="11">
        <f t="shared" si="0"/>
        <v>588363</v>
      </c>
      <c r="AD3" s="11">
        <f t="shared" si="1"/>
        <v>458257</v>
      </c>
      <c r="AE3" s="30">
        <f t="shared" ref="AE3:AE17" si="2">AD3/AC3-1</f>
        <v>-0.22113219220107316</v>
      </c>
    </row>
    <row r="4" spans="1:33" s="9" customFormat="1" ht="15.75" customHeight="1" x14ac:dyDescent="0.35">
      <c r="A4" s="5" t="s">
        <v>7</v>
      </c>
      <c r="B4" s="5" t="s">
        <v>31</v>
      </c>
      <c r="C4" s="10" t="s">
        <v>9</v>
      </c>
      <c r="D4" s="3" t="s">
        <v>48</v>
      </c>
      <c r="E4" s="5" t="s">
        <v>12</v>
      </c>
      <c r="F4" s="5" t="s">
        <v>12</v>
      </c>
      <c r="G4" s="11">
        <v>20423</v>
      </c>
      <c r="H4" s="11">
        <v>19262</v>
      </c>
      <c r="I4" s="11">
        <v>20404</v>
      </c>
      <c r="J4" s="11">
        <v>22094</v>
      </c>
      <c r="K4" s="11">
        <v>20018</v>
      </c>
      <c r="L4" s="11">
        <v>19913</v>
      </c>
      <c r="M4" s="11">
        <v>21226</v>
      </c>
      <c r="N4" s="11">
        <v>23131</v>
      </c>
      <c r="O4" s="11">
        <v>22074</v>
      </c>
      <c r="P4" s="11">
        <v>22027</v>
      </c>
      <c r="Q4" s="11">
        <v>23324</v>
      </c>
      <c r="R4" s="11">
        <v>25033</v>
      </c>
      <c r="S4" s="11">
        <v>22865</v>
      </c>
      <c r="T4" s="11">
        <v>21963</v>
      </c>
      <c r="U4" s="11">
        <v>22984</v>
      </c>
      <c r="V4" s="11">
        <v>23779</v>
      </c>
      <c r="W4" s="11">
        <v>22365</v>
      </c>
      <c r="X4" s="11">
        <v>19764</v>
      </c>
      <c r="Y4" s="11">
        <v>11003</v>
      </c>
      <c r="Z4" s="11">
        <v>12299</v>
      </c>
      <c r="AA4" s="11">
        <v>13744</v>
      </c>
      <c r="AB4" s="11"/>
      <c r="AC4" s="11">
        <f t="shared" si="0"/>
        <v>91091</v>
      </c>
      <c r="AD4" s="11">
        <f t="shared" si="1"/>
        <v>56810</v>
      </c>
      <c r="AE4" s="30">
        <f t="shared" si="2"/>
        <v>-0.37633794776651919</v>
      </c>
    </row>
    <row r="5" spans="1:33" s="16" customFormat="1" ht="15.75" customHeight="1" x14ac:dyDescent="0.35">
      <c r="A5" s="13" t="s">
        <v>7</v>
      </c>
      <c r="B5" s="13" t="s">
        <v>32</v>
      </c>
      <c r="C5" s="14" t="s">
        <v>9</v>
      </c>
      <c r="D5" s="15" t="s">
        <v>49</v>
      </c>
      <c r="E5" s="13" t="s">
        <v>12</v>
      </c>
      <c r="F5" s="13" t="s">
        <v>12</v>
      </c>
      <c r="G5" s="17">
        <v>8739</v>
      </c>
      <c r="H5" s="17">
        <v>8152</v>
      </c>
      <c r="I5" s="17">
        <v>8584</v>
      </c>
      <c r="J5" s="17">
        <v>10487</v>
      </c>
      <c r="K5" s="17">
        <v>8460</v>
      </c>
      <c r="L5" s="17">
        <v>8262</v>
      </c>
      <c r="M5" s="17">
        <v>8979</v>
      </c>
      <c r="N5" s="17">
        <v>10764</v>
      </c>
      <c r="O5" s="17">
        <v>9285</v>
      </c>
      <c r="P5" s="17">
        <v>9549</v>
      </c>
      <c r="Q5" s="17">
        <v>10190</v>
      </c>
      <c r="R5" s="17">
        <v>11717</v>
      </c>
      <c r="S5" s="17">
        <v>9806</v>
      </c>
      <c r="T5" s="17">
        <v>9297</v>
      </c>
      <c r="U5" s="17">
        <v>10044</v>
      </c>
      <c r="V5" s="17">
        <v>11133</v>
      </c>
      <c r="W5" s="17">
        <v>9669</v>
      </c>
      <c r="X5" s="17">
        <v>7650</v>
      </c>
      <c r="Y5" s="17">
        <v>989</v>
      </c>
      <c r="Z5" s="17">
        <v>1319</v>
      </c>
      <c r="AA5" s="17">
        <v>1585</v>
      </c>
      <c r="AB5" s="17"/>
      <c r="AC5" s="17">
        <f t="shared" si="0"/>
        <v>40143</v>
      </c>
      <c r="AD5" s="17">
        <f t="shared" si="1"/>
        <v>11543</v>
      </c>
      <c r="AE5" s="31">
        <f t="shared" si="2"/>
        <v>-0.71245298059437512</v>
      </c>
      <c r="AF5" s="33">
        <f>AC5/SUM(T$20:W$20)/10</f>
        <v>0.18729267075065437</v>
      </c>
      <c r="AG5" s="33">
        <f>AD5/SUM(X$20:AA$20)/10</f>
        <v>5.5137593205604039E-2</v>
      </c>
    </row>
    <row r="6" spans="1:33" s="9" customFormat="1" ht="15.75" customHeight="1" x14ac:dyDescent="0.35">
      <c r="A6" s="5" t="s">
        <v>7</v>
      </c>
      <c r="B6" s="5" t="s">
        <v>33</v>
      </c>
      <c r="C6" s="10" t="s">
        <v>9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34</v>
      </c>
      <c r="C7" s="10" t="s">
        <v>9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35</v>
      </c>
      <c r="C8" s="10" t="s">
        <v>9</v>
      </c>
      <c r="D8" s="3" t="s">
        <v>52</v>
      </c>
      <c r="E8" s="5" t="s">
        <v>12</v>
      </c>
      <c r="F8" s="5" t="s">
        <v>12</v>
      </c>
      <c r="G8" s="11">
        <v>23673</v>
      </c>
      <c r="H8" s="11">
        <v>22605</v>
      </c>
      <c r="I8" s="11">
        <v>24562</v>
      </c>
      <c r="J8" s="11">
        <v>24693</v>
      </c>
      <c r="K8" s="11">
        <v>20531</v>
      </c>
      <c r="L8" s="11">
        <v>23005</v>
      </c>
      <c r="M8" s="11">
        <v>25483</v>
      </c>
      <c r="N8" s="11">
        <v>26171</v>
      </c>
      <c r="O8" s="11">
        <v>21853</v>
      </c>
      <c r="P8" s="11">
        <v>24789</v>
      </c>
      <c r="Q8" s="11">
        <v>27946</v>
      </c>
      <c r="R8" s="11">
        <v>28729</v>
      </c>
      <c r="S8" s="11">
        <v>24839</v>
      </c>
      <c r="T8" s="11">
        <v>26582</v>
      </c>
      <c r="U8" s="11">
        <v>28671</v>
      </c>
      <c r="V8" s="11">
        <v>28593</v>
      </c>
      <c r="W8" s="11">
        <v>23615</v>
      </c>
      <c r="X8" s="11">
        <v>22592</v>
      </c>
      <c r="Y8" s="11">
        <v>13777</v>
      </c>
      <c r="Z8" s="11">
        <v>16666</v>
      </c>
      <c r="AA8" s="11">
        <v>18552</v>
      </c>
      <c r="AB8" s="11"/>
      <c r="AC8" s="11">
        <f t="shared" si="0"/>
        <v>107461</v>
      </c>
      <c r="AD8" s="11">
        <f t="shared" si="1"/>
        <v>71587</v>
      </c>
      <c r="AE8" s="30">
        <f t="shared" si="2"/>
        <v>-0.33383273931938096</v>
      </c>
    </row>
    <row r="9" spans="1:33" s="16" customFormat="1" ht="15" customHeight="1" x14ac:dyDescent="0.35">
      <c r="A9" s="13" t="s">
        <v>7</v>
      </c>
      <c r="B9" s="13" t="s">
        <v>36</v>
      </c>
      <c r="C9" s="14" t="s">
        <v>9</v>
      </c>
      <c r="D9" s="15" t="s">
        <v>53</v>
      </c>
      <c r="E9" s="13" t="s">
        <v>12</v>
      </c>
      <c r="F9" s="13" t="s">
        <v>12</v>
      </c>
      <c r="G9" s="17">
        <v>9672</v>
      </c>
      <c r="H9" s="17">
        <v>9381</v>
      </c>
      <c r="I9" s="17">
        <v>10859</v>
      </c>
      <c r="J9" s="17">
        <v>11241</v>
      </c>
      <c r="K9" s="17">
        <v>7003</v>
      </c>
      <c r="L9" s="17">
        <v>9553</v>
      </c>
      <c r="M9" s="17">
        <v>11279</v>
      </c>
      <c r="N9" s="17">
        <v>11669</v>
      </c>
      <c r="O9" s="17">
        <v>7857</v>
      </c>
      <c r="P9" s="17">
        <v>10786</v>
      </c>
      <c r="Q9" s="17">
        <v>13129</v>
      </c>
      <c r="R9" s="17">
        <v>13544</v>
      </c>
      <c r="S9" s="17">
        <v>9081</v>
      </c>
      <c r="T9" s="17">
        <v>11880</v>
      </c>
      <c r="U9" s="17">
        <v>13620</v>
      </c>
      <c r="V9" s="17">
        <v>13234</v>
      </c>
      <c r="W9" s="17">
        <v>9038</v>
      </c>
      <c r="X9" s="17">
        <v>8974</v>
      </c>
      <c r="Y9" s="17">
        <v>560</v>
      </c>
      <c r="Z9" s="17">
        <v>1408</v>
      </c>
      <c r="AA9" s="17">
        <v>1518</v>
      </c>
      <c r="AB9" s="17"/>
      <c r="AC9" s="17">
        <f t="shared" si="0"/>
        <v>47772</v>
      </c>
      <c r="AD9" s="17">
        <f t="shared" si="1"/>
        <v>12460</v>
      </c>
      <c r="AE9" s="31">
        <f t="shared" si="2"/>
        <v>-0.73917776103156663</v>
      </c>
      <c r="AF9" s="33">
        <f>AC9/SUM(T$20:W$20)/10</f>
        <v>0.22288681630920112</v>
      </c>
      <c r="AG9" s="33">
        <f>AD9/SUM(X$20:AA$20)/10</f>
        <v>5.9517838633095933E-2</v>
      </c>
    </row>
    <row r="10" spans="1:33" s="9" customFormat="1" ht="15.75" customHeight="1" x14ac:dyDescent="0.35">
      <c r="A10" s="5" t="s">
        <v>7</v>
      </c>
      <c r="B10" s="5" t="s">
        <v>37</v>
      </c>
      <c r="C10" s="10" t="s">
        <v>9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38</v>
      </c>
      <c r="C11" s="10" t="s">
        <v>9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39</v>
      </c>
      <c r="C12" s="14" t="s">
        <v>9</v>
      </c>
      <c r="D12" s="18" t="s">
        <v>56</v>
      </c>
      <c r="E12" s="13" t="s">
        <v>12</v>
      </c>
      <c r="F12" s="13" t="s">
        <v>12</v>
      </c>
      <c r="G12" s="17">
        <v>47448</v>
      </c>
      <c r="H12" s="17">
        <v>41303</v>
      </c>
      <c r="I12" s="17">
        <v>49057</v>
      </c>
      <c r="J12" s="17">
        <v>55092</v>
      </c>
      <c r="K12" s="17">
        <v>47414</v>
      </c>
      <c r="L12" s="17">
        <v>40624</v>
      </c>
      <c r="M12" s="17">
        <v>50534</v>
      </c>
      <c r="N12" s="17">
        <v>54482</v>
      </c>
      <c r="O12" s="17">
        <v>48193</v>
      </c>
      <c r="P12" s="17">
        <v>43408</v>
      </c>
      <c r="Q12" s="17">
        <v>50735</v>
      </c>
      <c r="R12" s="17">
        <v>54700</v>
      </c>
      <c r="S12" s="17">
        <v>47621</v>
      </c>
      <c r="T12" s="17">
        <v>41918</v>
      </c>
      <c r="U12" s="17">
        <v>50426</v>
      </c>
      <c r="V12" s="17">
        <v>53550</v>
      </c>
      <c r="W12" s="17">
        <v>47424</v>
      </c>
      <c r="X12" s="17">
        <v>34113</v>
      </c>
      <c r="Y12" s="17">
        <v>11978</v>
      </c>
      <c r="Z12" s="17">
        <v>12265</v>
      </c>
      <c r="AA12" s="17">
        <v>13399</v>
      </c>
      <c r="AB12" s="17"/>
      <c r="AC12" s="17">
        <f t="shared" si="0"/>
        <v>193318</v>
      </c>
      <c r="AD12" s="17">
        <f t="shared" si="1"/>
        <v>71755</v>
      </c>
      <c r="AE12" s="31">
        <f t="shared" si="2"/>
        <v>-0.62882401018011769</v>
      </c>
      <c r="AF12" s="33">
        <f>AC12/SUM(T$20:W$20)/10</f>
        <v>0.90195163600565476</v>
      </c>
      <c r="AG12" s="33">
        <f>AD12/SUM(X$20:AA$20)/10</f>
        <v>0.34275301052309776</v>
      </c>
    </row>
    <row r="13" spans="1:33" s="9" customFormat="1" ht="15.75" customHeight="1" x14ac:dyDescent="0.35">
      <c r="A13" s="5" t="s">
        <v>7</v>
      </c>
      <c r="B13" s="5" t="s">
        <v>40</v>
      </c>
      <c r="C13" s="10" t="s">
        <v>9</v>
      </c>
      <c r="D13" s="4" t="s">
        <v>57</v>
      </c>
      <c r="E13" s="5" t="s">
        <v>12</v>
      </c>
      <c r="F13" s="5" t="s">
        <v>12</v>
      </c>
      <c r="G13" s="11">
        <v>10451</v>
      </c>
      <c r="H13" s="11">
        <v>8826</v>
      </c>
      <c r="I13" s="11">
        <v>10700</v>
      </c>
      <c r="J13" s="11">
        <v>10869</v>
      </c>
      <c r="K13" s="11">
        <v>9849</v>
      </c>
      <c r="L13" s="11">
        <v>8029</v>
      </c>
      <c r="M13" s="11">
        <v>10220</v>
      </c>
      <c r="N13" s="11">
        <v>10303</v>
      </c>
      <c r="O13" s="11">
        <v>9799</v>
      </c>
      <c r="P13" s="11">
        <v>8390</v>
      </c>
      <c r="Q13" s="11">
        <v>10174</v>
      </c>
      <c r="R13" s="11">
        <v>10186</v>
      </c>
      <c r="S13" s="11">
        <v>9500</v>
      </c>
      <c r="T13" s="11">
        <v>7881</v>
      </c>
      <c r="U13" s="11">
        <v>10099</v>
      </c>
      <c r="V13" s="11">
        <v>9745</v>
      </c>
      <c r="W13" s="11">
        <v>9468</v>
      </c>
      <c r="X13" s="11">
        <v>6114</v>
      </c>
      <c r="Y13" s="11">
        <v>1595</v>
      </c>
      <c r="Z13" s="11">
        <v>2294</v>
      </c>
      <c r="AA13" s="11">
        <v>2726</v>
      </c>
      <c r="AB13" s="11"/>
      <c r="AC13" s="11">
        <f t="shared" si="0"/>
        <v>37193</v>
      </c>
      <c r="AD13" s="11">
        <f t="shared" si="1"/>
        <v>12729</v>
      </c>
      <c r="AE13" s="30">
        <f t="shared" si="2"/>
        <v>-0.65775818030274513</v>
      </c>
    </row>
    <row r="14" spans="1:33" s="9" customFormat="1" ht="15.75" customHeight="1" x14ac:dyDescent="0.35">
      <c r="A14" s="5" t="s">
        <v>7</v>
      </c>
      <c r="B14" s="5" t="s">
        <v>41</v>
      </c>
      <c r="C14" s="10" t="s">
        <v>9</v>
      </c>
      <c r="D14" s="4" t="s">
        <v>58</v>
      </c>
      <c r="E14" s="5" t="s">
        <v>12</v>
      </c>
      <c r="F14" s="5" t="s">
        <v>12</v>
      </c>
      <c r="G14" s="11">
        <v>36997</v>
      </c>
      <c r="H14" s="11">
        <v>32477</v>
      </c>
      <c r="I14" s="11">
        <v>38357</v>
      </c>
      <c r="J14" s="11">
        <v>44223</v>
      </c>
      <c r="K14" s="11">
        <v>37565</v>
      </c>
      <c r="L14" s="11">
        <v>32595</v>
      </c>
      <c r="M14" s="11">
        <v>40314</v>
      </c>
      <c r="N14" s="11">
        <v>44179</v>
      </c>
      <c r="O14" s="11">
        <v>38394</v>
      </c>
      <c r="P14" s="11">
        <v>35018</v>
      </c>
      <c r="Q14" s="11">
        <v>40561</v>
      </c>
      <c r="R14" s="11">
        <v>44514</v>
      </c>
      <c r="S14" s="11">
        <v>38121</v>
      </c>
      <c r="T14" s="11">
        <v>34037</v>
      </c>
      <c r="U14" s="11">
        <v>40327</v>
      </c>
      <c r="V14" s="11">
        <v>43805</v>
      </c>
      <c r="W14" s="11">
        <v>37956</v>
      </c>
      <c r="X14" s="11">
        <v>27999</v>
      </c>
      <c r="Y14" s="11">
        <v>10383</v>
      </c>
      <c r="Z14" s="11">
        <v>9971</v>
      </c>
      <c r="AA14" s="11">
        <v>10673</v>
      </c>
      <c r="AB14" s="11"/>
      <c r="AC14" s="11">
        <f t="shared" si="0"/>
        <v>156125</v>
      </c>
      <c r="AD14" s="11">
        <f t="shared" si="1"/>
        <v>59026</v>
      </c>
      <c r="AE14" s="30">
        <f t="shared" si="2"/>
        <v>-0.62193114491593282</v>
      </c>
    </row>
    <row r="15" spans="1:33" s="16" customFormat="1" ht="15.75" customHeight="1" x14ac:dyDescent="0.35">
      <c r="A15" s="13" t="s">
        <v>7</v>
      </c>
      <c r="B15" s="13" t="s">
        <v>42</v>
      </c>
      <c r="C15" s="14" t="s">
        <v>9</v>
      </c>
      <c r="D15" s="18" t="s">
        <v>59</v>
      </c>
      <c r="E15" s="13" t="s">
        <v>12</v>
      </c>
      <c r="F15" s="13" t="s">
        <v>12</v>
      </c>
      <c r="G15" s="17">
        <v>23710</v>
      </c>
      <c r="H15" s="17">
        <v>23372</v>
      </c>
      <c r="I15" s="17">
        <v>29675</v>
      </c>
      <c r="J15" s="17">
        <v>31002</v>
      </c>
      <c r="K15" s="17">
        <v>25107</v>
      </c>
      <c r="L15" s="17">
        <v>24440</v>
      </c>
      <c r="M15" s="17">
        <v>32344</v>
      </c>
      <c r="N15" s="17">
        <v>33850</v>
      </c>
      <c r="O15" s="17">
        <v>27337</v>
      </c>
      <c r="P15" s="17">
        <v>26812</v>
      </c>
      <c r="Q15" s="17">
        <v>34361</v>
      </c>
      <c r="R15" s="17">
        <v>35829</v>
      </c>
      <c r="S15" s="17">
        <v>29007</v>
      </c>
      <c r="T15" s="17">
        <v>28602</v>
      </c>
      <c r="U15" s="17">
        <v>38549</v>
      </c>
      <c r="V15" s="17">
        <v>37244</v>
      </c>
      <c r="W15" s="17">
        <v>30199</v>
      </c>
      <c r="X15" s="17">
        <v>21550</v>
      </c>
      <c r="Y15" s="17">
        <v>2499</v>
      </c>
      <c r="Z15" s="17">
        <v>4708</v>
      </c>
      <c r="AA15" s="17">
        <v>7023</v>
      </c>
      <c r="AB15" s="17"/>
      <c r="AC15" s="17">
        <f>SUM(T15:W15)</f>
        <v>134594</v>
      </c>
      <c r="AD15" s="17">
        <f>SUM(X15:AA15)</f>
        <v>35780</v>
      </c>
      <c r="AE15" s="31">
        <f t="shared" si="2"/>
        <v>-0.73416348425635614</v>
      </c>
      <c r="AF15" s="33">
        <f>AC15/SUM(T$20:W$20)/10</f>
        <v>0.62796676200118506</v>
      </c>
      <c r="AG15" s="33">
        <f>AD15/SUM(X$20:AA$20)/10</f>
        <v>0.17091077578588862</v>
      </c>
    </row>
    <row r="16" spans="1:33" s="9" customFormat="1" ht="15.75" customHeight="1" x14ac:dyDescent="0.35">
      <c r="A16" s="5" t="s">
        <v>7</v>
      </c>
      <c r="B16" s="5" t="s">
        <v>43</v>
      </c>
      <c r="C16" s="10" t="s">
        <v>9</v>
      </c>
      <c r="D16" s="4" t="s">
        <v>60</v>
      </c>
      <c r="E16" s="5" t="s">
        <v>12</v>
      </c>
      <c r="F16" s="5" t="s">
        <v>12</v>
      </c>
      <c r="G16" s="11">
        <v>4473</v>
      </c>
      <c r="H16" s="11">
        <v>4425</v>
      </c>
      <c r="I16" s="11">
        <v>5052</v>
      </c>
      <c r="J16" s="11">
        <v>5038</v>
      </c>
      <c r="K16" s="11">
        <v>4345</v>
      </c>
      <c r="L16" s="11">
        <v>4385</v>
      </c>
      <c r="M16" s="11">
        <v>5363</v>
      </c>
      <c r="N16" s="11">
        <v>5127</v>
      </c>
      <c r="O16" s="11">
        <v>4365</v>
      </c>
      <c r="P16" s="11">
        <v>4467</v>
      </c>
      <c r="Q16" s="11">
        <v>5296</v>
      </c>
      <c r="R16" s="11">
        <v>5071</v>
      </c>
      <c r="S16" s="11">
        <v>4296</v>
      </c>
      <c r="T16" s="11">
        <v>4310</v>
      </c>
      <c r="U16" s="11">
        <v>5424</v>
      </c>
      <c r="V16" s="11">
        <v>4973</v>
      </c>
      <c r="W16" s="11">
        <v>4157</v>
      </c>
      <c r="X16" s="11">
        <v>2852</v>
      </c>
      <c r="Y16" s="11">
        <v>301</v>
      </c>
      <c r="Z16" s="11">
        <v>650</v>
      </c>
      <c r="AA16" s="11">
        <v>907</v>
      </c>
      <c r="AB16" s="11"/>
      <c r="AC16" s="11">
        <f t="shared" ref="AC16:AC17" si="3">SUM(T16:W16)</f>
        <v>18864</v>
      </c>
      <c r="AD16" s="11">
        <f t="shared" ref="AD16:AD17" si="4">SUM(X16:AA16)</f>
        <v>4710</v>
      </c>
      <c r="AE16" s="30">
        <f t="shared" si="2"/>
        <v>-0.75031806615776087</v>
      </c>
    </row>
    <row r="17" spans="1:33" s="9" customFormat="1" ht="15.75" customHeight="1" x14ac:dyDescent="0.35">
      <c r="A17" s="5" t="s">
        <v>7</v>
      </c>
      <c r="B17" s="5" t="s">
        <v>44</v>
      </c>
      <c r="C17" s="10" t="s">
        <v>9</v>
      </c>
      <c r="D17" s="4" t="s">
        <v>61</v>
      </c>
      <c r="E17" s="5" t="s">
        <v>12</v>
      </c>
      <c r="F17" s="5" t="s">
        <v>12</v>
      </c>
      <c r="G17" s="11">
        <v>19237</v>
      </c>
      <c r="H17" s="11">
        <v>18947</v>
      </c>
      <c r="I17" s="11">
        <v>24623</v>
      </c>
      <c r="J17" s="11">
        <v>25964</v>
      </c>
      <c r="K17" s="11">
        <v>20762</v>
      </c>
      <c r="L17" s="11">
        <v>20055</v>
      </c>
      <c r="M17" s="11">
        <v>26981</v>
      </c>
      <c r="N17" s="11">
        <v>28723</v>
      </c>
      <c r="O17" s="11">
        <v>22972</v>
      </c>
      <c r="P17" s="11">
        <v>22345</v>
      </c>
      <c r="Q17" s="11">
        <v>29065</v>
      </c>
      <c r="R17" s="11">
        <v>30758</v>
      </c>
      <c r="S17" s="11">
        <v>24711</v>
      </c>
      <c r="T17" s="11">
        <v>24292</v>
      </c>
      <c r="U17" s="11">
        <v>33125</v>
      </c>
      <c r="V17" s="11">
        <v>32271</v>
      </c>
      <c r="W17" s="11">
        <v>26042</v>
      </c>
      <c r="X17" s="11">
        <v>18698</v>
      </c>
      <c r="Y17" s="11">
        <v>2198</v>
      </c>
      <c r="Z17" s="11">
        <v>4058</v>
      </c>
      <c r="AA17" s="11">
        <v>6116</v>
      </c>
      <c r="AB17" s="11"/>
      <c r="AC17" s="11">
        <f t="shared" si="3"/>
        <v>115730</v>
      </c>
      <c r="AD17" s="11">
        <f t="shared" si="4"/>
        <v>31070</v>
      </c>
      <c r="AE17" s="30">
        <f t="shared" si="2"/>
        <v>-0.73153028601054171</v>
      </c>
    </row>
    <row r="19" spans="1:33" x14ac:dyDescent="0.35">
      <c r="AC19" s="12"/>
      <c r="AD19" s="12"/>
      <c r="AE19" s="30"/>
      <c r="AF19" s="34">
        <f>SUM(AF12,AF5)</f>
        <v>1.0892443067563091</v>
      </c>
      <c r="AG19" s="34">
        <f>SUM(AG12,AG5)</f>
        <v>0.39789060372870177</v>
      </c>
    </row>
    <row r="20" spans="1:33" x14ac:dyDescent="0.35">
      <c r="D20" s="10" t="s">
        <v>1253</v>
      </c>
      <c r="G20" s="28">
        <f>[3]GDP!CA$2</f>
        <v>4594.7</v>
      </c>
      <c r="H20" s="28">
        <f>[3]GDP!CB$2</f>
        <v>4617.6000000000004</v>
      </c>
      <c r="I20" s="28">
        <f>[3]GDP!CC$2</f>
        <v>4664.1000000000004</v>
      </c>
      <c r="J20" s="28">
        <f>[3]GDP!CD$2</f>
        <v>4705.3999999999996</v>
      </c>
      <c r="K20" s="28">
        <f>[3]GDP!CE$2</f>
        <v>4758.2</v>
      </c>
      <c r="L20" s="28">
        <f>[3]GDP!CF$2</f>
        <v>4809.3999999999996</v>
      </c>
      <c r="M20" s="28">
        <f>[3]GDP!CG$2</f>
        <v>4844.8</v>
      </c>
      <c r="N20" s="28">
        <f>[3]GDP!CH$2</f>
        <v>4904.3</v>
      </c>
      <c r="O20" s="28">
        <f>[3]GDP!CI$2</f>
        <v>4984.5</v>
      </c>
      <c r="P20" s="28">
        <f>[3]GDP!CJ$2</f>
        <v>5060.6000000000004</v>
      </c>
      <c r="Q20" s="28">
        <f>[3]GDP!CK$2</f>
        <v>5138.2</v>
      </c>
      <c r="R20" s="28">
        <f>[3]GDP!CL$2</f>
        <v>5185.7</v>
      </c>
      <c r="S20" s="28">
        <f>[3]GDP!CM$2</f>
        <v>5227.5</v>
      </c>
      <c r="T20" s="28">
        <f>[3]GDP!CN$2</f>
        <v>5278.8</v>
      </c>
      <c r="U20" s="28">
        <f>[3]GDP!CO$2</f>
        <v>5332.5</v>
      </c>
      <c r="V20" s="28">
        <f>[3]GDP!CP$2</f>
        <v>5385.1</v>
      </c>
      <c r="W20" s="28">
        <f>[3]GDP!CQ$2</f>
        <v>5436.9</v>
      </c>
      <c r="X20" s="28">
        <f>[3]GDP!CR$2</f>
        <v>5390.3</v>
      </c>
      <c r="Y20" s="28">
        <f>[3]GDP!CS$2</f>
        <v>4880</v>
      </c>
      <c r="Z20" s="28">
        <f>[3]GDP!CT$2</f>
        <v>5292.6</v>
      </c>
      <c r="AA20" s="28">
        <f>[3]GDP!CU$2</f>
        <v>5372</v>
      </c>
      <c r="AB20" s="28"/>
      <c r="AC20" s="11">
        <f t="shared" ref="AC20" si="5">SUM(T20:W20)</f>
        <v>21433.3</v>
      </c>
      <c r="AD20" s="11">
        <f t="shared" ref="AD20" si="6">SUM(X20:AA20)</f>
        <v>20934.900000000001</v>
      </c>
      <c r="AE20" s="30"/>
      <c r="AF20" s="34">
        <f>SUM(AF9,AF15)</f>
        <v>0.85085357831038622</v>
      </c>
      <c r="AG20" s="34">
        <f>SUM(AG9,AG15)</f>
        <v>0.23042861441898455</v>
      </c>
    </row>
    <row r="21" spans="1:33" x14ac:dyDescent="0.35">
      <c r="AF21" s="34">
        <f>AF19-AF20</f>
        <v>0.23839072844592291</v>
      </c>
      <c r="AG21" s="34">
        <f>AG19-AG20</f>
        <v>0.16746198930971723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32">
        <f>(AC12+AC5)/AC2</f>
        <v>0.26655972049370313</v>
      </c>
      <c r="AD22" s="32">
        <f>(AD12+AD5)/AD2</f>
        <v>0.12035144042316177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32">
        <f>(AC9+AC15)/AC3</f>
        <v>0.30995490878930182</v>
      </c>
      <c r="AD23" s="32">
        <f>(AD9+AD15)/AD3</f>
        <v>0.1052684410712766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1.3412167048471304</v>
      </c>
      <c r="AD25" s="34">
        <f>(AD2-AD3)/AD20/10</f>
        <v>1.1171106621001292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0.19760839441429925</v>
      </c>
      <c r="AD26" s="34">
        <f>(AD4+AD12-AD8-AD15)/AD20/10</f>
        <v>0.10125675307739708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1.3269491865461689</v>
      </c>
      <c r="AD27" s="34">
        <f>(AD4+AD12)/AD20/10</f>
        <v>0.61411805167447653</v>
      </c>
    </row>
    <row r="28" spans="1:33" ht="16.5" x14ac:dyDescent="0.35">
      <c r="D28" s="46" t="s">
        <v>1721</v>
      </c>
      <c r="AC28" s="34">
        <f>(AC8+AC15)/AC20/10</f>
        <v>1.1293407921318697</v>
      </c>
      <c r="AD28" s="34">
        <f>(AD8+AD15)/AD20/10</f>
        <v>0.51286129859707952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27B6-C415-45E5-93C3-ABDA55F77D4B}">
  <dimension ref="A1:BW28"/>
  <sheetViews>
    <sheetView topLeftCell="C1" workbookViewId="0">
      <pane xSplit="4" ySplit="1" topLeftCell="AB14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75" width="8.7265625" customWidth="1"/>
    <col min="76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111</v>
      </c>
      <c r="C2" s="10" t="s">
        <v>160</v>
      </c>
      <c r="D2" s="2" t="s">
        <v>46</v>
      </c>
      <c r="E2" s="5" t="s">
        <v>12</v>
      </c>
      <c r="F2" s="5" t="s">
        <v>12</v>
      </c>
      <c r="G2" s="11">
        <v>78096.091658461548</v>
      </c>
      <c r="H2" s="11">
        <v>66930.876077419482</v>
      </c>
      <c r="I2" s="11">
        <v>73364.164467692026</v>
      </c>
      <c r="J2" s="11">
        <v>72868.961439394043</v>
      </c>
      <c r="K2" s="11">
        <v>79996.242304687505</v>
      </c>
      <c r="L2" s="11">
        <v>69913.501172307529</v>
      </c>
      <c r="M2" s="11">
        <v>77020.195875806428</v>
      </c>
      <c r="N2" s="11">
        <v>82779.302507692191</v>
      </c>
      <c r="O2" s="11">
        <v>91854.923885713957</v>
      </c>
      <c r="P2" s="11">
        <v>84632.632785714566</v>
      </c>
      <c r="Q2" s="11">
        <v>86161.442295238332</v>
      </c>
      <c r="R2" s="11">
        <v>86887.351347692398</v>
      </c>
      <c r="S2" s="11">
        <v>96135.467812500021</v>
      </c>
      <c r="T2" s="11">
        <v>83530.309714285773</v>
      </c>
      <c r="U2" s="11">
        <v>87177.769700000019</v>
      </c>
      <c r="V2" s="11">
        <v>87437.592530303533</v>
      </c>
      <c r="W2" s="11">
        <v>94131.708906249987</v>
      </c>
      <c r="X2" s="11">
        <v>80769.91367187498</v>
      </c>
      <c r="Y2" s="11">
        <v>68360.293251613111</v>
      </c>
      <c r="Z2" s="11">
        <v>75026.527250000232</v>
      </c>
      <c r="AA2" s="11">
        <v>86467.244984615289</v>
      </c>
      <c r="AB2" s="11"/>
      <c r="AC2" s="11">
        <f t="shared" ref="AC2:AC17" si="0">SUM(T2:W2)</f>
        <v>352277.38085083931</v>
      </c>
      <c r="AD2" s="11">
        <f t="shared" ref="AD2:AD17" si="1">SUM(X2:AA2)</f>
        <v>310623.97915810364</v>
      </c>
      <c r="AE2" s="30">
        <f>AD2/AC2-1</f>
        <v>-0.11824035250895792</v>
      </c>
    </row>
    <row r="3" spans="1:33" s="9" customFormat="1" ht="15.75" customHeight="1" x14ac:dyDescent="0.35">
      <c r="A3" s="5" t="s">
        <v>7</v>
      </c>
      <c r="B3" s="5" t="s">
        <v>112</v>
      </c>
      <c r="C3" s="10" t="s">
        <v>160</v>
      </c>
      <c r="D3" s="2" t="s">
        <v>47</v>
      </c>
      <c r="E3" s="5" t="s">
        <v>12</v>
      </c>
      <c r="F3" s="5" t="s">
        <v>12</v>
      </c>
      <c r="G3" s="11">
        <v>80821.125332307711</v>
      </c>
      <c r="H3" s="11">
        <v>70755.9068806453</v>
      </c>
      <c r="I3" s="11">
        <v>77905.949184615078</v>
      </c>
      <c r="J3" s="11">
        <v>85828.555151515291</v>
      </c>
      <c r="K3" s="11">
        <v>82033.291054687506</v>
      </c>
      <c r="L3" s="11">
        <v>72975.857123076756</v>
      </c>
      <c r="M3" s="11">
        <v>83356.344954838685</v>
      </c>
      <c r="N3" s="11">
        <v>97420.787392307553</v>
      </c>
      <c r="O3" s="11">
        <v>95275.229385713945</v>
      </c>
      <c r="P3" s="11">
        <v>87077.540000000285</v>
      </c>
      <c r="Q3" s="11">
        <v>89183.062142857394</v>
      </c>
      <c r="R3" s="11">
        <v>100858.45043076933</v>
      </c>
      <c r="S3" s="11">
        <v>97128.49668750001</v>
      </c>
      <c r="T3" s="11">
        <v>84996.590628571488</v>
      </c>
      <c r="U3" s="11">
        <v>90379.191000000021</v>
      </c>
      <c r="V3" s="11">
        <v>101356.88779697027</v>
      </c>
      <c r="W3" s="11">
        <v>98553.491268749975</v>
      </c>
      <c r="X3" s="11">
        <v>83714.018374999985</v>
      </c>
      <c r="Y3" s="11">
        <v>62164.84567096793</v>
      </c>
      <c r="Z3" s="11">
        <v>81411.116980303283</v>
      </c>
      <c r="AA3" s="11">
        <v>81532.224049230688</v>
      </c>
      <c r="AB3" s="11"/>
      <c r="AC3" s="11">
        <f t="shared" si="0"/>
        <v>375286.16069429176</v>
      </c>
      <c r="AD3" s="11">
        <f t="shared" si="1"/>
        <v>308822.20507550193</v>
      </c>
      <c r="AE3" s="30">
        <f t="shared" ref="AE3:AE17" si="2">AD3/AC3-1</f>
        <v>-0.17710206924718275</v>
      </c>
    </row>
    <row r="4" spans="1:33" s="9" customFormat="1" ht="15.75" customHeight="1" x14ac:dyDescent="0.35">
      <c r="A4" s="5" t="s">
        <v>7</v>
      </c>
      <c r="B4" s="5" t="s">
        <v>113</v>
      </c>
      <c r="C4" s="10" t="s">
        <v>160</v>
      </c>
      <c r="D4" s="3" t="s">
        <v>48</v>
      </c>
      <c r="E4" s="5" t="s">
        <v>12</v>
      </c>
      <c r="F4" s="5" t="s">
        <v>12</v>
      </c>
      <c r="G4" s="11">
        <v>14093.944258461541</v>
      </c>
      <c r="H4" s="11">
        <v>13233.879261290349</v>
      </c>
      <c r="I4" s="11">
        <v>14240.787435384562</v>
      </c>
      <c r="J4" s="11">
        <v>14094.088560606084</v>
      </c>
      <c r="K4" s="11">
        <v>13659.44765625</v>
      </c>
      <c r="L4" s="11">
        <v>14064.902556923042</v>
      </c>
      <c r="M4" s="11">
        <v>15359.292670967738</v>
      </c>
      <c r="N4" s="11">
        <v>16042.791861538439</v>
      </c>
      <c r="O4" s="11">
        <v>16348.000642857085</v>
      </c>
      <c r="P4" s="11">
        <v>16950.865000000056</v>
      </c>
      <c r="Q4" s="11">
        <v>17829.463485714336</v>
      </c>
      <c r="R4" s="11">
        <v>17792.393538461554</v>
      </c>
      <c r="S4" s="11">
        <v>17124.611737500003</v>
      </c>
      <c r="T4" s="11">
        <v>16753.764342857154</v>
      </c>
      <c r="U4" s="11">
        <v>17698.275000000005</v>
      </c>
      <c r="V4" s="11">
        <v>18180.258636363738</v>
      </c>
      <c r="W4" s="11">
        <v>17114.755518749997</v>
      </c>
      <c r="X4" s="11">
        <v>14958.698278124995</v>
      </c>
      <c r="Y4" s="11">
        <v>11627.616019354873</v>
      </c>
      <c r="Z4" s="11">
        <v>13103.487893939435</v>
      </c>
      <c r="AA4" s="11">
        <v>14589.148184615369</v>
      </c>
      <c r="AB4" s="11"/>
      <c r="AC4" s="11">
        <f t="shared" si="0"/>
        <v>69747.05349797089</v>
      </c>
      <c r="AD4" s="11">
        <f t="shared" si="1"/>
        <v>54278.950376034671</v>
      </c>
      <c r="AE4" s="30">
        <f t="shared" si="2"/>
        <v>-0.22177428788997122</v>
      </c>
    </row>
    <row r="5" spans="1:33" s="16" customFormat="1" ht="15.75" customHeight="1" x14ac:dyDescent="0.35">
      <c r="A5" s="13" t="s">
        <v>7</v>
      </c>
      <c r="B5" s="13" t="s">
        <v>114</v>
      </c>
      <c r="C5" s="14" t="s">
        <v>160</v>
      </c>
      <c r="D5" s="15" t="s">
        <v>49</v>
      </c>
      <c r="E5" s="13" t="s">
        <v>12</v>
      </c>
      <c r="F5" s="13" t="s">
        <v>12</v>
      </c>
      <c r="G5" s="17">
        <v>3247.4778307692313</v>
      </c>
      <c r="H5" s="17">
        <v>3519.7776967742006</v>
      </c>
      <c r="I5" s="17">
        <v>4078.7982092307539</v>
      </c>
      <c r="J5" s="17">
        <v>3898.1510984848542</v>
      </c>
      <c r="K5" s="17">
        <v>3261.6516796874998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115</v>
      </c>
      <c r="C6" s="10" t="s">
        <v>160</v>
      </c>
      <c r="D6" s="4" t="s">
        <v>50</v>
      </c>
      <c r="E6" s="5" t="s">
        <v>12</v>
      </c>
      <c r="F6" s="5" t="s">
        <v>12</v>
      </c>
      <c r="G6" s="11">
        <v>7505.8905815384624</v>
      </c>
      <c r="H6" s="11">
        <v>7025.229435483885</v>
      </c>
      <c r="I6" s="11">
        <v>7036.2656815384353</v>
      </c>
      <c r="J6" s="11">
        <v>7060.4438257575866</v>
      </c>
      <c r="K6" s="11">
        <v>7126.4337890625002</v>
      </c>
      <c r="L6" s="11">
        <v>7501.4943230769049</v>
      </c>
      <c r="M6" s="11">
        <v>7971.7109564516104</v>
      </c>
      <c r="N6" s="11">
        <v>8407.8418615384489</v>
      </c>
      <c r="O6" s="11">
        <v>9162.4156285713962</v>
      </c>
      <c r="P6" s="11">
        <v>9329.7364285714611</v>
      </c>
      <c r="Q6" s="11">
        <v>9826.2219571428832</v>
      </c>
      <c r="R6" s="11">
        <v>9892.8033876923182</v>
      </c>
      <c r="S6" s="11">
        <v>9627.8144375000011</v>
      </c>
      <c r="T6" s="11">
        <v>9117.973028571434</v>
      </c>
      <c r="U6" s="11">
        <v>9355.9262000000017</v>
      </c>
      <c r="V6" s="11">
        <v>9703.9215363636922</v>
      </c>
      <c r="W6" s="11">
        <v>9325.1559437499982</v>
      </c>
      <c r="X6" s="11">
        <v>9101.3633781249973</v>
      </c>
      <c r="Y6" s="11">
        <v>8201.1204774193793</v>
      </c>
      <c r="Z6" s="11">
        <v>9179.4549893939693</v>
      </c>
      <c r="AA6" s="11">
        <v>9983.3672246153728</v>
      </c>
      <c r="AB6" s="11"/>
      <c r="AC6" s="11">
        <f t="shared" si="0"/>
        <v>37502.976708685121</v>
      </c>
      <c r="AD6" s="11">
        <f t="shared" si="1"/>
        <v>36465.306069553721</v>
      </c>
      <c r="AE6" s="30">
        <f t="shared" si="2"/>
        <v>-2.766902070712407E-2</v>
      </c>
    </row>
    <row r="7" spans="1:33" s="9" customFormat="1" ht="15.75" customHeight="1" x14ac:dyDescent="0.35">
      <c r="A7" s="5" t="s">
        <v>7</v>
      </c>
      <c r="B7" s="5" t="s">
        <v>116</v>
      </c>
      <c r="C7" s="10" t="s">
        <v>160</v>
      </c>
      <c r="D7" s="4" t="s">
        <v>51</v>
      </c>
      <c r="E7" s="5" t="s">
        <v>12</v>
      </c>
      <c r="F7" s="5" t="s">
        <v>12</v>
      </c>
      <c r="G7" s="11">
        <v>3559.6300000000006</v>
      </c>
      <c r="H7" s="11">
        <v>2941.2293903225859</v>
      </c>
      <c r="I7" s="11">
        <v>3374.1553292307563</v>
      </c>
      <c r="J7" s="11">
        <v>3375.5688257575812</v>
      </c>
      <c r="K7" s="11">
        <v>3530.3090625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117</v>
      </c>
      <c r="C8" s="10" t="s">
        <v>160</v>
      </c>
      <c r="D8" s="3" t="s">
        <v>52</v>
      </c>
      <c r="E8" s="5" t="s">
        <v>12</v>
      </c>
      <c r="F8" s="5" t="s">
        <v>12</v>
      </c>
      <c r="G8" s="11">
        <v>15723.707163076926</v>
      </c>
      <c r="H8" s="11">
        <v>15110.579767741965</v>
      </c>
      <c r="I8" s="11">
        <v>15456.973944615325</v>
      </c>
      <c r="J8" s="11">
        <v>15670.768409090933</v>
      </c>
      <c r="K8" s="11">
        <v>15557.312460937501</v>
      </c>
      <c r="L8" s="11">
        <v>15292.613409230731</v>
      </c>
      <c r="M8" s="11">
        <v>15771.48953225806</v>
      </c>
      <c r="N8" s="11">
        <v>17364.225515384591</v>
      </c>
      <c r="O8" s="11">
        <v>17557.175771428509</v>
      </c>
      <c r="P8" s="11">
        <v>17827.294785714348</v>
      </c>
      <c r="Q8" s="11">
        <v>18001.038114285762</v>
      </c>
      <c r="R8" s="11">
        <v>18370.355603076943</v>
      </c>
      <c r="S8" s="11">
        <v>17863.105625000004</v>
      </c>
      <c r="T8" s="11">
        <v>17529.496228571443</v>
      </c>
      <c r="U8" s="11">
        <v>17304.980000000003</v>
      </c>
      <c r="V8" s="11">
        <v>17884.481951515252</v>
      </c>
      <c r="W8" s="11">
        <v>17039.472293749997</v>
      </c>
      <c r="X8" s="11">
        <v>16303.944621874996</v>
      </c>
      <c r="Y8" s="11">
        <v>13317.183412903267</v>
      </c>
      <c r="Z8" s="11">
        <v>15281.168353030349</v>
      </c>
      <c r="AA8" s="11">
        <v>16351.059212307675</v>
      </c>
      <c r="AB8" s="11"/>
      <c r="AC8" s="11">
        <f t="shared" si="0"/>
        <v>69758.430473836692</v>
      </c>
      <c r="AD8" s="11">
        <f t="shared" si="1"/>
        <v>61253.355600116294</v>
      </c>
      <c r="AE8" s="30">
        <f t="shared" si="2"/>
        <v>-0.12192182100355997</v>
      </c>
    </row>
    <row r="9" spans="1:33" s="16" customFormat="1" ht="15" customHeight="1" x14ac:dyDescent="0.35">
      <c r="A9" s="13" t="s">
        <v>7</v>
      </c>
      <c r="B9" s="13" t="s">
        <v>118</v>
      </c>
      <c r="C9" s="14" t="s">
        <v>160</v>
      </c>
      <c r="D9" s="15" t="s">
        <v>53</v>
      </c>
      <c r="E9" s="13" t="s">
        <v>12</v>
      </c>
      <c r="F9" s="13" t="s">
        <v>12</v>
      </c>
      <c r="G9" s="17">
        <v>1983.5353630769234</v>
      </c>
      <c r="H9" s="17">
        <v>1788.5407645161324</v>
      </c>
      <c r="I9" s="17">
        <v>1803.3889092307625</v>
      </c>
      <c r="J9" s="17">
        <v>2067.9965151515185</v>
      </c>
      <c r="K9" s="17">
        <v>1828.8123046875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119</v>
      </c>
      <c r="C10" s="10" t="s">
        <v>160</v>
      </c>
      <c r="D10" s="4" t="s">
        <v>54</v>
      </c>
      <c r="E10" s="5" t="s">
        <v>12</v>
      </c>
      <c r="F10" s="5" t="s">
        <v>12</v>
      </c>
      <c r="G10" s="11">
        <v>7554.0824953846168</v>
      </c>
      <c r="H10" s="11">
        <v>7899.1128774193694</v>
      </c>
      <c r="I10" s="11">
        <v>7919.3277523076622</v>
      </c>
      <c r="J10" s="11">
        <v>7733.7709848484965</v>
      </c>
      <c r="K10" s="11">
        <v>7770.5641406249997</v>
      </c>
      <c r="L10" s="11">
        <v>7955.0978123076729</v>
      </c>
      <c r="M10" s="11">
        <v>7851.57871612903</v>
      </c>
      <c r="N10" s="11">
        <v>8522.9534153846034</v>
      </c>
      <c r="O10" s="11">
        <v>8795.0712857142553</v>
      </c>
      <c r="P10" s="11">
        <v>9178.5430714286031</v>
      </c>
      <c r="Q10" s="11">
        <v>8974.3062666666901</v>
      </c>
      <c r="R10" s="11">
        <v>8756.6485846153919</v>
      </c>
      <c r="S10" s="11">
        <v>8764.9065875000015</v>
      </c>
      <c r="T10" s="11">
        <v>9066.8633142857216</v>
      </c>
      <c r="U10" s="11">
        <v>8470.4506000000019</v>
      </c>
      <c r="V10" s="11">
        <v>8379.5981090909572</v>
      </c>
      <c r="W10" s="11">
        <v>8036.4842687499977</v>
      </c>
      <c r="X10" s="11">
        <v>8208.2080187499978</v>
      </c>
      <c r="Y10" s="11">
        <v>7447.7540516129266</v>
      </c>
      <c r="Z10" s="11">
        <v>8765.6606348485129</v>
      </c>
      <c r="AA10" s="11">
        <v>9440.598424615373</v>
      </c>
      <c r="AB10" s="11"/>
      <c r="AC10" s="11">
        <f t="shared" si="0"/>
        <v>33953.396292126679</v>
      </c>
      <c r="AD10" s="11">
        <f t="shared" si="1"/>
        <v>33862.221129826808</v>
      </c>
      <c r="AE10" s="30">
        <f t="shared" si="2"/>
        <v>-2.685303158347474E-3</v>
      </c>
    </row>
    <row r="11" spans="1:33" s="9" customFormat="1" ht="15.75" customHeight="1" x14ac:dyDescent="0.35">
      <c r="A11" s="5" t="s">
        <v>7</v>
      </c>
      <c r="B11" s="5" t="s">
        <v>120</v>
      </c>
      <c r="C11" s="10" t="s">
        <v>160</v>
      </c>
      <c r="D11" s="4" t="s">
        <v>55</v>
      </c>
      <c r="E11" s="5" t="s">
        <v>12</v>
      </c>
      <c r="F11" s="5" t="s">
        <v>12</v>
      </c>
      <c r="G11" s="11">
        <v>6549.7191999999995</v>
      </c>
      <c r="H11" s="11">
        <v>5793.1970419354957</v>
      </c>
      <c r="I11" s="11">
        <v>6091.0956646153609</v>
      </c>
      <c r="J11" s="11">
        <v>6211.8059469697055</v>
      </c>
      <c r="K11" s="11">
        <v>6321.5405859374996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121</v>
      </c>
      <c r="C12" s="14" t="s">
        <v>160</v>
      </c>
      <c r="D12" s="18" t="s">
        <v>56</v>
      </c>
      <c r="E12" s="13" t="s">
        <v>12</v>
      </c>
      <c r="F12" s="13" t="s">
        <v>12</v>
      </c>
      <c r="G12" s="17">
        <v>8753.4039876923089</v>
      </c>
      <c r="H12" s="17">
        <v>7640.1436354838861</v>
      </c>
      <c r="I12" s="17">
        <v>9756.593723076885</v>
      </c>
      <c r="J12" s="17">
        <v>11046.808598484866</v>
      </c>
      <c r="K12" s="17">
        <v>9032.9301562500004</v>
      </c>
      <c r="L12" s="17">
        <v>7811.3502276922882</v>
      </c>
      <c r="M12" s="17">
        <v>9880.6012338709661</v>
      </c>
      <c r="N12" s="17">
        <v>12199.475492307674</v>
      </c>
      <c r="O12" s="17">
        <v>10119.630214285678</v>
      </c>
      <c r="P12" s="17">
        <v>9333.4240714286043</v>
      </c>
      <c r="Q12" s="17">
        <v>10995.074114285744</v>
      </c>
      <c r="R12" s="17">
        <v>12455.838378461553</v>
      </c>
      <c r="S12" s="17">
        <v>10110.631925000002</v>
      </c>
      <c r="T12" s="17">
        <v>8832.8944000000065</v>
      </c>
      <c r="U12" s="17">
        <v>10774.035600000001</v>
      </c>
      <c r="V12" s="17">
        <v>12131.291848484916</v>
      </c>
      <c r="W12" s="17">
        <v>10040.346581249998</v>
      </c>
      <c r="X12" s="17">
        <v>7508.0183234374981</v>
      </c>
      <c r="Y12" s="17">
        <v>3016.7699419354931</v>
      </c>
      <c r="Z12" s="17">
        <v>7124.5101439394157</v>
      </c>
      <c r="AA12" s="17">
        <v>4399.4095261538414</v>
      </c>
      <c r="AB12" s="17"/>
      <c r="AC12" s="17">
        <f t="shared" si="0"/>
        <v>41778.568429734922</v>
      </c>
      <c r="AD12" s="17">
        <f t="shared" si="1"/>
        <v>22048.707935466249</v>
      </c>
      <c r="AE12" s="31">
        <f t="shared" si="2"/>
        <v>-0.47224836167977469</v>
      </c>
      <c r="AF12" s="33">
        <f>AC12/SUM(T$20:W$20)/10</f>
        <v>1.0801887532864387</v>
      </c>
      <c r="AG12" s="33">
        <f>AD12/SUM(X$20:AA$20)/10</f>
        <v>0.58074265496508093</v>
      </c>
    </row>
    <row r="13" spans="1:33" s="9" customFormat="1" ht="15.75" customHeight="1" x14ac:dyDescent="0.35">
      <c r="A13" s="5" t="s">
        <v>7</v>
      </c>
      <c r="B13" s="5" t="s">
        <v>122</v>
      </c>
      <c r="C13" s="10" t="s">
        <v>160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123</v>
      </c>
      <c r="C14" s="10" t="s">
        <v>160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124</v>
      </c>
      <c r="C15" s="14" t="s">
        <v>160</v>
      </c>
      <c r="D15" s="18" t="s">
        <v>59</v>
      </c>
      <c r="E15" s="13" t="s">
        <v>12</v>
      </c>
      <c r="F15" s="13" t="s">
        <v>12</v>
      </c>
      <c r="G15" s="17">
        <v>18167.25624923077</v>
      </c>
      <c r="H15" s="17">
        <v>14567.295358064544</v>
      </c>
      <c r="I15" s="17">
        <v>19503.024327692234</v>
      </c>
      <c r="J15" s="17">
        <v>28852.571250000041</v>
      </c>
      <c r="K15" s="17">
        <v>16999.862343749999</v>
      </c>
      <c r="L15" s="17">
        <v>14553.644344615348</v>
      </c>
      <c r="M15" s="17">
        <v>21570.900987096767</v>
      </c>
      <c r="N15" s="17">
        <v>32295.838499999954</v>
      </c>
      <c r="O15" s="17">
        <v>21315.390971428496</v>
      </c>
      <c r="P15" s="17">
        <v>17909.652142857205</v>
      </c>
      <c r="Q15" s="17">
        <v>21900.786442857203</v>
      </c>
      <c r="R15" s="17">
        <v>33642.741507692343</v>
      </c>
      <c r="S15" s="17">
        <v>21746.190950000004</v>
      </c>
      <c r="T15" s="17">
        <v>16386.910171428583</v>
      </c>
      <c r="U15" s="17">
        <v>22295.331700000002</v>
      </c>
      <c r="V15" s="17">
        <v>32735.584969697156</v>
      </c>
      <c r="W15" s="17">
        <v>21679.354587499995</v>
      </c>
      <c r="X15" s="17">
        <v>15662.195956249996</v>
      </c>
      <c r="Y15" s="17">
        <v>2754.6336709677507</v>
      </c>
      <c r="Z15" s="17">
        <v>15877.312762121262</v>
      </c>
      <c r="AA15" s="17">
        <v>6657.5663138461468</v>
      </c>
      <c r="AB15" s="17"/>
      <c r="AC15" s="17">
        <f>SUM(T15:W15)</f>
        <v>93097.181428625743</v>
      </c>
      <c r="AD15" s="17">
        <f>SUM(X15:AA15)</f>
        <v>40951.708703185155</v>
      </c>
      <c r="AE15" s="31">
        <f t="shared" si="2"/>
        <v>-0.5601187052630443</v>
      </c>
      <c r="AF15" s="33">
        <f>AC15/SUM(T$20:W$20)/10</f>
        <v>2.407036241823346</v>
      </c>
      <c r="AG15" s="33">
        <f>AD15/SUM(X$20:AA$20)/10</f>
        <v>1.0786302810691863</v>
      </c>
    </row>
    <row r="16" spans="1:33" s="9" customFormat="1" ht="15.75" customHeight="1" x14ac:dyDescent="0.35">
      <c r="A16" s="5" t="s">
        <v>7</v>
      </c>
      <c r="B16" s="5" t="s">
        <v>125</v>
      </c>
      <c r="C16" s="10" t="s">
        <v>160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75" s="9" customFormat="1" ht="15.75" customHeight="1" x14ac:dyDescent="0.35">
      <c r="A17" s="5" t="s">
        <v>7</v>
      </c>
      <c r="B17" s="5" t="s">
        <v>126</v>
      </c>
      <c r="C17" s="10" t="s">
        <v>160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75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1.0801887532864387</v>
      </c>
      <c r="AG19" s="34">
        <f>SUM(AG12,AG5)</f>
        <v>0.58074265496508093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1:75" x14ac:dyDescent="0.35">
      <c r="D20" s="10" t="s">
        <v>1253</v>
      </c>
      <c r="G20" s="28">
        <f>[4]GDP!CA$5</f>
        <v>836.54</v>
      </c>
      <c r="H20" s="28">
        <f>[4]GDP!CB$5</f>
        <v>854.63</v>
      </c>
      <c r="I20" s="28">
        <f>[4]GDP!CC$5</f>
        <v>881.45</v>
      </c>
      <c r="J20" s="28">
        <f>[4]GDP!CD$5</f>
        <v>874.98</v>
      </c>
      <c r="K20" s="28">
        <f>[4]GDP!CE$5</f>
        <v>851.21</v>
      </c>
      <c r="L20" s="28">
        <f>[4]GDP!CF$5</f>
        <v>853.17</v>
      </c>
      <c r="M20" s="28">
        <f>[4]GDP!CG$5</f>
        <v>891.34</v>
      </c>
      <c r="N20" s="28">
        <f>[4]GDP!CH$5</f>
        <v>965.2</v>
      </c>
      <c r="O20" s="28">
        <f>[4]GDP!CI$5</f>
        <v>978.95</v>
      </c>
      <c r="P20" s="28">
        <f>[4]GDP!CJ$5</f>
        <v>1021.41</v>
      </c>
      <c r="Q20" s="28">
        <f>[4]GDP!CK$5</f>
        <v>1000.94</v>
      </c>
      <c r="R20" s="28">
        <f>[4]GDP!CL$5</f>
        <v>977.24</v>
      </c>
      <c r="S20" s="28">
        <f>[4]GDP!CM$5</f>
        <v>970.16</v>
      </c>
      <c r="T20" s="28">
        <f>[4]GDP!CN$5</f>
        <v>973.26</v>
      </c>
      <c r="U20" s="28">
        <f>[4]GDP!CO$5</f>
        <v>965.1</v>
      </c>
      <c r="V20" s="28">
        <f>[4]GDP!CP$5</f>
        <v>963.29</v>
      </c>
      <c r="W20" s="28">
        <f>[4]GDP!CQ$5</f>
        <v>966.06</v>
      </c>
      <c r="X20" s="28">
        <f>[4]GDP!CR$5</f>
        <v>946.87</v>
      </c>
      <c r="Y20" s="28">
        <f>[4]GDP!CS$5</f>
        <v>858.75</v>
      </c>
      <c r="Z20" s="28">
        <f>[4]GDP!CT$5</f>
        <v>981.54</v>
      </c>
      <c r="AA20" s="28">
        <f>[4]GDP!CU$5</f>
        <v>1009.48</v>
      </c>
      <c r="AB20" s="28"/>
      <c r="AC20" s="11">
        <f t="shared" ref="AC20" si="5">SUM(T20:W20)</f>
        <v>3867.71</v>
      </c>
      <c r="AD20" s="11">
        <f t="shared" ref="AD20" si="6">SUM(X20:AA20)</f>
        <v>3796.64</v>
      </c>
      <c r="AE20" s="30"/>
      <c r="AF20" s="34">
        <f>SUM(AF9,AF15)</f>
        <v>2.407036241823346</v>
      </c>
      <c r="AG20" s="34">
        <f>SUM(AG9,AG15)</f>
        <v>1.0786302810691863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1:75" x14ac:dyDescent="0.35">
      <c r="AF21" s="34">
        <f>AF19-AF20</f>
        <v>-1.3268474885369073</v>
      </c>
      <c r="AG21" s="34">
        <f>AG19-AG20</f>
        <v>-0.49788762610410542</v>
      </c>
    </row>
    <row r="22" spans="1:75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0.11859565984290298</v>
      </c>
      <c r="AD22" s="12">
        <f>(AD12+AD5)/AD2</f>
        <v>7.0981989205166088E-2</v>
      </c>
      <c r="AE22" s="32"/>
      <c r="AF22" s="10"/>
      <c r="AG22" s="10"/>
    </row>
    <row r="23" spans="1:75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0.24806984956864087</v>
      </c>
      <c r="AD23" s="12">
        <f>(AD9+AD15)/AD3</f>
        <v>0.1326061016019659</v>
      </c>
      <c r="AE23" s="32"/>
      <c r="AF23" s="10"/>
      <c r="AG23" s="10"/>
    </row>
    <row r="24" spans="1:75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75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-0.59489413227600951</v>
      </c>
      <c r="AD25" s="34">
        <f>(AD2-AD3)/AD20/10</f>
        <v>4.7457069477267022E-2</v>
      </c>
      <c r="AE25" s="32"/>
      <c r="AF25" s="10"/>
      <c r="AG25" s="10"/>
    </row>
    <row r="26" spans="1:75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-1.3271416413008374</v>
      </c>
      <c r="AD26" s="34">
        <f>(AD4+AD12-AD8-AD15)/AD20/10</f>
        <v>-0.68158703463590276</v>
      </c>
      <c r="AE26" s="32"/>
      <c r="AF26" s="10"/>
      <c r="AG26" s="10"/>
    </row>
    <row r="27" spans="1:75" ht="16.5" x14ac:dyDescent="0.35">
      <c r="D27" s="46" t="s">
        <v>1720</v>
      </c>
      <c r="AC27" s="34">
        <f>(AC4+AC12)/AC20/10</f>
        <v>2.8835052764479707</v>
      </c>
      <c r="AD27" s="34">
        <f>(AD4+AD12)/AD20/10</f>
        <v>2.0104002041673934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16.5" x14ac:dyDescent="0.35">
      <c r="D28" s="46" t="s">
        <v>1721</v>
      </c>
      <c r="AC28" s="34">
        <f>(AC8+AC15)/AC20/10</f>
        <v>4.2106469177488082</v>
      </c>
      <c r="AD28" s="34">
        <f>(AD8+AD15)/AD20/10</f>
        <v>2.6919872388032959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AAEC-1280-4FC8-B3E2-65AD039E5226}">
  <dimension ref="A1:AG28"/>
  <sheetViews>
    <sheetView topLeftCell="C1" workbookViewId="0">
      <pane xSplit="4" ySplit="1" topLeftCell="AB8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1200</v>
      </c>
      <c r="C2" s="10" t="s">
        <v>1067</v>
      </c>
      <c r="D2" s="2" t="s">
        <v>46</v>
      </c>
      <c r="E2" s="5" t="s">
        <v>12</v>
      </c>
      <c r="F2" s="5" t="s">
        <v>12</v>
      </c>
      <c r="G2" s="11">
        <v>6278.841195817321</v>
      </c>
      <c r="H2" s="11">
        <v>4675.5727963872669</v>
      </c>
      <c r="I2" s="11">
        <v>8201.4501537948599</v>
      </c>
      <c r="J2" s="11">
        <v>13794.678122642672</v>
      </c>
      <c r="K2" s="11">
        <v>6404.1362718416021</v>
      </c>
      <c r="L2" s="11">
        <v>5337.0321534621844</v>
      </c>
      <c r="M2" s="11">
        <v>9190.2205878235236</v>
      </c>
      <c r="N2" s="11">
        <v>16294.633599140907</v>
      </c>
      <c r="O2" s="11">
        <v>7580.0570351409442</v>
      </c>
      <c r="P2" s="11">
        <v>6393.7363721758784</v>
      </c>
      <c r="Q2" s="11">
        <v>11075.578127459386</v>
      </c>
      <c r="R2" s="11">
        <v>17476.966044738394</v>
      </c>
      <c r="S2" s="11">
        <v>8712.954939603278</v>
      </c>
      <c r="T2" s="11">
        <v>6656.1185152025182</v>
      </c>
      <c r="U2" s="11">
        <v>11062.074210942503</v>
      </c>
      <c r="V2" s="11">
        <v>18408.236090762504</v>
      </c>
      <c r="W2" s="11">
        <v>8749.2690912997368</v>
      </c>
      <c r="X2" s="11">
        <v>6193.6661596139447</v>
      </c>
      <c r="Y2" s="8">
        <v>5077.673910167402</v>
      </c>
      <c r="Z2" s="8">
        <v>8669.9347896084309</v>
      </c>
      <c r="AA2" s="8">
        <v>6044.4301788104431</v>
      </c>
      <c r="AB2" s="8"/>
      <c r="AC2" s="11">
        <f t="shared" ref="AC2:AC17" si="0">SUM(T2:W2)</f>
        <v>44875.697908207265</v>
      </c>
      <c r="AD2" s="11">
        <f t="shared" ref="AD2:AD17" si="1">SUM(X2:AA2)</f>
        <v>25985.70503820022</v>
      </c>
      <c r="AE2" s="30">
        <f>AD2/AC2-1</f>
        <v>-0.42094036974413884</v>
      </c>
    </row>
    <row r="3" spans="1:33" s="9" customFormat="1" ht="15.75" customHeight="1" x14ac:dyDescent="0.35">
      <c r="A3" s="5" t="s">
        <v>7</v>
      </c>
      <c r="B3" s="5" t="s">
        <v>1201</v>
      </c>
      <c r="C3" s="10" t="s">
        <v>1067</v>
      </c>
      <c r="D3" s="2" t="s">
        <v>47</v>
      </c>
      <c r="E3" s="5" t="s">
        <v>12</v>
      </c>
      <c r="F3" s="5" t="s">
        <v>12</v>
      </c>
      <c r="G3" s="11">
        <v>4007.6369673213267</v>
      </c>
      <c r="H3" s="11">
        <v>3642.9826343060686</v>
      </c>
      <c r="I3" s="11">
        <v>3671.4191409635741</v>
      </c>
      <c r="J3" s="11">
        <v>3806.1574638346274</v>
      </c>
      <c r="K3" s="11">
        <v>3810.5656835786717</v>
      </c>
      <c r="L3" s="11">
        <v>3910.4406252529384</v>
      </c>
      <c r="M3" s="11">
        <v>4312.8436799562778</v>
      </c>
      <c r="N3" s="11">
        <v>4579.2367782544161</v>
      </c>
      <c r="O3" s="11">
        <v>4866.5670657861119</v>
      </c>
      <c r="P3" s="11">
        <v>5062.4823842319456</v>
      </c>
      <c r="Q3" s="11">
        <v>5306.2881684665381</v>
      </c>
      <c r="R3" s="11">
        <v>5299.0930032858141</v>
      </c>
      <c r="S3" s="11">
        <v>5394.512876584814</v>
      </c>
      <c r="T3" s="11">
        <v>4957.4330959252602</v>
      </c>
      <c r="U3" s="11">
        <v>5143.0176820093011</v>
      </c>
      <c r="V3" s="11">
        <v>5445.462851447518</v>
      </c>
      <c r="W3" s="11">
        <v>5765.6160160355612</v>
      </c>
      <c r="X3" s="11">
        <v>4932.5152005507898</v>
      </c>
      <c r="Y3" s="8">
        <v>3942.9367914125542</v>
      </c>
      <c r="Z3" s="8">
        <v>4462.3856146497574</v>
      </c>
      <c r="AA3" s="8">
        <v>4249.3900382679094</v>
      </c>
      <c r="AB3" s="8"/>
      <c r="AC3" s="11">
        <f t="shared" si="0"/>
        <v>21311.529645417642</v>
      </c>
      <c r="AD3" s="11">
        <f t="shared" si="1"/>
        <v>17587.227644881012</v>
      </c>
      <c r="AE3" s="30">
        <f t="shared" ref="AE3:AE17" si="2">AD3/AC3-1</f>
        <v>-0.17475526452121293</v>
      </c>
    </row>
    <row r="4" spans="1:33" s="9" customFormat="1" ht="15.75" customHeight="1" x14ac:dyDescent="0.35">
      <c r="A4" s="5" t="s">
        <v>7</v>
      </c>
      <c r="B4" s="5" t="s">
        <v>1202</v>
      </c>
      <c r="C4" s="10" t="s">
        <v>1067</v>
      </c>
      <c r="D4" s="3" t="s">
        <v>48</v>
      </c>
      <c r="E4" s="5" t="s">
        <v>12</v>
      </c>
      <c r="F4" s="5" t="s">
        <v>12</v>
      </c>
      <c r="G4" s="11">
        <v>3775.2702452409176</v>
      </c>
      <c r="H4" s="11">
        <v>3234.4648153148091</v>
      </c>
      <c r="I4" s="11">
        <v>3459.6401541208065</v>
      </c>
      <c r="J4" s="11">
        <v>3672.8599190310283</v>
      </c>
      <c r="K4" s="11">
        <v>3545.7823639631251</v>
      </c>
      <c r="L4" s="11">
        <v>3660.8557999421819</v>
      </c>
      <c r="M4" s="11">
        <v>4014.2298570344878</v>
      </c>
      <c r="N4" s="11">
        <v>4365.7018494455788</v>
      </c>
      <c r="O4" s="11">
        <v>4328.9792713601128</v>
      </c>
      <c r="P4" s="11">
        <v>4428.357958869944</v>
      </c>
      <c r="Q4" s="11">
        <v>4735.7145202140036</v>
      </c>
      <c r="R4" s="11">
        <v>5351.1967322908849</v>
      </c>
      <c r="S4" s="11">
        <v>5080.4998892942267</v>
      </c>
      <c r="T4" s="11">
        <v>4501.8218741721175</v>
      </c>
      <c r="U4" s="11">
        <v>4685.2476549287003</v>
      </c>
      <c r="V4" s="11">
        <v>5242.1974078586391</v>
      </c>
      <c r="W4" s="11">
        <v>4932.7156532865047</v>
      </c>
      <c r="X4" s="11">
        <v>4331.5189810856727</v>
      </c>
      <c r="Y4" s="8">
        <v>3782.9942619742051</v>
      </c>
      <c r="Z4" s="8">
        <v>3976.7927694990549</v>
      </c>
      <c r="AA4" s="8">
        <v>3637.291846569387</v>
      </c>
      <c r="AB4" s="8"/>
      <c r="AC4" s="11">
        <f t="shared" si="0"/>
        <v>19361.982590245963</v>
      </c>
      <c r="AD4" s="11">
        <f t="shared" si="1"/>
        <v>15728.59785912832</v>
      </c>
      <c r="AE4" s="30">
        <f t="shared" si="2"/>
        <v>-0.18765561399420139</v>
      </c>
    </row>
    <row r="5" spans="1:33" s="16" customFormat="1" ht="15.75" customHeight="1" x14ac:dyDescent="0.35">
      <c r="A5" s="13" t="s">
        <v>7</v>
      </c>
      <c r="B5" s="13" t="s">
        <v>1203</v>
      </c>
      <c r="C5" s="14" t="s">
        <v>1067</v>
      </c>
      <c r="D5" s="15" t="s">
        <v>49</v>
      </c>
      <c r="E5" s="13" t="s">
        <v>12</v>
      </c>
      <c r="F5" s="13" t="s">
        <v>12</v>
      </c>
      <c r="G5" s="17">
        <v>501.36109351505769</v>
      </c>
      <c r="H5" s="17">
        <v>347.14792629187946</v>
      </c>
      <c r="I5" s="17">
        <v>543.92607874140822</v>
      </c>
      <c r="J5" s="17">
        <v>748.85659898501478</v>
      </c>
      <c r="K5" s="17">
        <v>444.22064095558363</v>
      </c>
      <c r="L5" s="17">
        <v>383.22497587713332</v>
      </c>
      <c r="M5" s="17">
        <v>550.47421826245284</v>
      </c>
      <c r="N5" s="17">
        <v>802.66413768106008</v>
      </c>
      <c r="O5" s="17">
        <v>527.59039126005644</v>
      </c>
      <c r="P5" s="17">
        <v>499.87232831080598</v>
      </c>
      <c r="Q5" s="17">
        <v>660.03338948482883</v>
      </c>
      <c r="R5" s="17">
        <v>944.2038284866577</v>
      </c>
      <c r="S5" s="17">
        <v>668.92927433361001</v>
      </c>
      <c r="T5" s="17">
        <v>507.44099151188374</v>
      </c>
      <c r="U5" s="17">
        <v>659.1363948832601</v>
      </c>
      <c r="V5" s="17">
        <v>923.2199697744179</v>
      </c>
      <c r="W5" s="17">
        <v>637.1442017536757</v>
      </c>
      <c r="X5" s="17">
        <v>453.64700210752471</v>
      </c>
      <c r="Y5" s="21">
        <v>156.25562884827519</v>
      </c>
      <c r="Z5" s="21">
        <v>291.06195807837469</v>
      </c>
      <c r="AA5" s="21">
        <v>276.67027038568955</v>
      </c>
      <c r="AB5" s="21"/>
      <c r="AC5" s="17">
        <f t="shared" si="0"/>
        <v>2726.9415579232373</v>
      </c>
      <c r="AD5" s="17">
        <f t="shared" si="1"/>
        <v>1177.6348594198641</v>
      </c>
      <c r="AE5" s="31">
        <f t="shared" si="2"/>
        <v>-0.56814811230618445</v>
      </c>
      <c r="AF5" s="33">
        <f>AC5/SUM(T$20:W$20)/10</f>
        <v>1.334022238056521</v>
      </c>
      <c r="AG5" s="33">
        <f>AD5/SUM(X$20:AA$20)/10</f>
        <v>0.62148911234595916</v>
      </c>
    </row>
    <row r="6" spans="1:33" s="9" customFormat="1" ht="15.75" customHeight="1" x14ac:dyDescent="0.35">
      <c r="A6" s="5" t="s">
        <v>7</v>
      </c>
      <c r="B6" s="5" t="s">
        <v>1204</v>
      </c>
      <c r="C6" s="10" t="s">
        <v>1067</v>
      </c>
      <c r="D6" s="4" t="s">
        <v>50</v>
      </c>
      <c r="E6" s="5" t="s">
        <v>12</v>
      </c>
      <c r="F6" s="5" t="s">
        <v>12</v>
      </c>
      <c r="G6" s="11">
        <v>96.449877218403941</v>
      </c>
      <c r="H6" s="11">
        <v>82.912635890650407</v>
      </c>
      <c r="I6" s="11">
        <v>98.465292022590845</v>
      </c>
      <c r="J6" s="11">
        <v>104.42547962688045</v>
      </c>
      <c r="K6" s="11">
        <v>109.59793111629142</v>
      </c>
      <c r="L6" s="11">
        <v>89.518355173604007</v>
      </c>
      <c r="M6" s="11">
        <v>102.47986644613081</v>
      </c>
      <c r="N6" s="11">
        <v>112.00561737711551</v>
      </c>
      <c r="O6" s="11">
        <v>113.90072346321274</v>
      </c>
      <c r="P6" s="11">
        <v>105.50978013219607</v>
      </c>
      <c r="Q6" s="11">
        <v>97.649263741916116</v>
      </c>
      <c r="R6" s="11">
        <v>110.14934868103875</v>
      </c>
      <c r="S6" s="11">
        <v>98.493848806977638</v>
      </c>
      <c r="T6" s="11">
        <v>86.459043754630926</v>
      </c>
      <c r="U6" s="11">
        <v>99.236976719940017</v>
      </c>
      <c r="V6" s="11">
        <v>102.93732735797266</v>
      </c>
      <c r="W6" s="11">
        <v>107.0554780446616</v>
      </c>
      <c r="X6" s="11">
        <v>91.862841530406413</v>
      </c>
      <c r="Y6" s="8">
        <v>102.39799324348689</v>
      </c>
      <c r="Z6" s="8">
        <v>97.36314033651594</v>
      </c>
      <c r="AA6" s="8">
        <v>104.94267491706698</v>
      </c>
      <c r="AB6" s="8"/>
      <c r="AC6" s="11">
        <f t="shared" si="0"/>
        <v>395.6888258772052</v>
      </c>
      <c r="AD6" s="11">
        <f t="shared" si="1"/>
        <v>396.56665002747621</v>
      </c>
      <c r="AE6" s="30">
        <f t="shared" si="2"/>
        <v>2.2184709116437329E-3</v>
      </c>
    </row>
    <row r="7" spans="1:33" s="9" customFormat="1" ht="15.75" customHeight="1" x14ac:dyDescent="0.35">
      <c r="A7" s="5" t="s">
        <v>7</v>
      </c>
      <c r="B7" s="5" t="s">
        <v>1205</v>
      </c>
      <c r="C7" s="10" t="s">
        <v>1067</v>
      </c>
      <c r="D7" s="4" t="s">
        <v>51</v>
      </c>
      <c r="E7" s="5" t="s">
        <v>12</v>
      </c>
      <c r="F7" s="5" t="s">
        <v>12</v>
      </c>
      <c r="G7" s="11">
        <v>3182.9684963341238</v>
      </c>
      <c r="H7" s="11">
        <v>2807.2442872608249</v>
      </c>
      <c r="I7" s="11">
        <v>2821.4689313468371</v>
      </c>
      <c r="J7" s="11">
        <v>2829.7742658480347</v>
      </c>
      <c r="K7" s="11">
        <v>3003.4470726678519</v>
      </c>
      <c r="L7" s="11">
        <v>3194.7613803182139</v>
      </c>
      <c r="M7" s="11">
        <v>3367.6357748184896</v>
      </c>
      <c r="N7" s="11">
        <v>3465.1457411148949</v>
      </c>
      <c r="O7" s="11">
        <v>3696.8867829195729</v>
      </c>
      <c r="P7" s="11">
        <v>3832.9565271142274</v>
      </c>
      <c r="Q7" s="11">
        <v>3984.633599970854</v>
      </c>
      <c r="R7" s="11">
        <v>4311.1036247724596</v>
      </c>
      <c r="S7" s="11">
        <v>4321.2831955846632</v>
      </c>
      <c r="T7" s="11">
        <v>3918.8480009362311</v>
      </c>
      <c r="U7" s="11">
        <v>3932.0324225384011</v>
      </c>
      <c r="V7" s="11">
        <v>4233.353334481194</v>
      </c>
      <c r="W7" s="11">
        <v>4200.7523572061118</v>
      </c>
      <c r="X7" s="11">
        <v>3795.6448348789258</v>
      </c>
      <c r="Y7" s="8">
        <v>3539.1325424795141</v>
      </c>
      <c r="Z7" s="8">
        <v>3624.6748597592946</v>
      </c>
      <c r="AA7" s="8">
        <v>3274.5369487283165</v>
      </c>
      <c r="AB7" s="8"/>
      <c r="AC7" s="11">
        <f t="shared" si="0"/>
        <v>16284.986115161937</v>
      </c>
      <c r="AD7" s="11">
        <f t="shared" si="1"/>
        <v>14233.989185846051</v>
      </c>
      <c r="AE7" s="30">
        <f t="shared" si="2"/>
        <v>-0.12594403917890551</v>
      </c>
    </row>
    <row r="8" spans="1:33" s="9" customFormat="1" ht="15" customHeight="1" x14ac:dyDescent="0.35">
      <c r="A8" s="5" t="s">
        <v>7</v>
      </c>
      <c r="B8" s="5" t="s">
        <v>1206</v>
      </c>
      <c r="C8" s="10" t="s">
        <v>1067</v>
      </c>
      <c r="D8" s="3" t="s">
        <v>52</v>
      </c>
      <c r="E8" s="5" t="s">
        <v>12</v>
      </c>
      <c r="F8" s="5" t="s">
        <v>12</v>
      </c>
      <c r="G8" s="11">
        <v>2541.7999408764249</v>
      </c>
      <c r="H8" s="11">
        <v>2196.8816502113173</v>
      </c>
      <c r="I8" s="11">
        <v>2225.0966770372547</v>
      </c>
      <c r="J8" s="11">
        <v>2183.8323942809884</v>
      </c>
      <c r="K8" s="11">
        <v>2232.5362005529691</v>
      </c>
      <c r="L8" s="11">
        <v>2381.0240262905113</v>
      </c>
      <c r="M8" s="11">
        <v>2609.428284033364</v>
      </c>
      <c r="N8" s="11">
        <v>2792.1466441271036</v>
      </c>
      <c r="O8" s="11">
        <v>2990.2609714988753</v>
      </c>
      <c r="P8" s="11">
        <v>3136.6220129570106</v>
      </c>
      <c r="Q8" s="11">
        <v>3186.8006737843612</v>
      </c>
      <c r="R8" s="11">
        <v>3294.9363628381511</v>
      </c>
      <c r="S8" s="11">
        <v>3406.603483853638</v>
      </c>
      <c r="T8" s="11">
        <v>2937.1709503081165</v>
      </c>
      <c r="U8" s="11">
        <v>3043.2978127371007</v>
      </c>
      <c r="V8" s="11">
        <v>3336.6116124506188</v>
      </c>
      <c r="W8" s="11">
        <v>3412.5440559010931</v>
      </c>
      <c r="X8" s="11">
        <v>3099.8295520833417</v>
      </c>
      <c r="Y8" s="8">
        <v>2625.1889663368274</v>
      </c>
      <c r="Z8" s="8">
        <v>2905.9440765247377</v>
      </c>
      <c r="AA8" s="8">
        <v>2615.1256520284282</v>
      </c>
      <c r="AB8" s="8"/>
      <c r="AC8" s="11">
        <f t="shared" si="0"/>
        <v>12729.624431396929</v>
      </c>
      <c r="AD8" s="11">
        <f t="shared" si="1"/>
        <v>11246.088246973335</v>
      </c>
      <c r="AE8" s="30">
        <f t="shared" si="2"/>
        <v>-0.11654202309099804</v>
      </c>
    </row>
    <row r="9" spans="1:33" s="16" customFormat="1" ht="15" customHeight="1" x14ac:dyDescent="0.35">
      <c r="A9" s="13" t="s">
        <v>7</v>
      </c>
      <c r="B9" s="13" t="s">
        <v>1207</v>
      </c>
      <c r="C9" s="14" t="s">
        <v>1067</v>
      </c>
      <c r="D9" s="15" t="s">
        <v>53</v>
      </c>
      <c r="E9" s="13" t="s">
        <v>12</v>
      </c>
      <c r="F9" s="13" t="s">
        <v>12</v>
      </c>
      <c r="G9" s="17">
        <v>325.52756186776651</v>
      </c>
      <c r="H9" s="17">
        <v>301.57748752274364</v>
      </c>
      <c r="I9" s="17">
        <v>314.50700090391769</v>
      </c>
      <c r="J9" s="17">
        <v>307.3687997792527</v>
      </c>
      <c r="K9" s="17">
        <v>268.23108685848752</v>
      </c>
      <c r="L9" s="17">
        <v>238.09256062590737</v>
      </c>
      <c r="M9" s="17">
        <v>281.41445604101204</v>
      </c>
      <c r="N9" s="17">
        <v>341.39642942067911</v>
      </c>
      <c r="O9" s="17">
        <v>288.86054460706072</v>
      </c>
      <c r="P9" s="17">
        <v>340.05997814149691</v>
      </c>
      <c r="Q9" s="17">
        <v>366.26221581061264</v>
      </c>
      <c r="R9" s="17">
        <v>324.76477625496591</v>
      </c>
      <c r="S9" s="17">
        <v>296.44964891288953</v>
      </c>
      <c r="T9" s="17">
        <v>237.50530472378531</v>
      </c>
      <c r="U9" s="17">
        <v>272.35467595533009</v>
      </c>
      <c r="V9" s="17">
        <v>304.70796647523309</v>
      </c>
      <c r="W9" s="17">
        <v>326.47445874734467</v>
      </c>
      <c r="X9" s="17">
        <v>208.70132043717356</v>
      </c>
      <c r="Y9" s="21">
        <v>89.141259996646852</v>
      </c>
      <c r="Z9" s="21">
        <v>152.37723415129756</v>
      </c>
      <c r="AA9" s="21">
        <v>152.12477375760156</v>
      </c>
      <c r="AB9" s="21"/>
      <c r="AC9" s="17">
        <f t="shared" si="0"/>
        <v>1141.0424059016932</v>
      </c>
      <c r="AD9" s="17">
        <f t="shared" si="1"/>
        <v>602.34458834271959</v>
      </c>
      <c r="AE9" s="31">
        <f t="shared" si="2"/>
        <v>-0.47211025179495847</v>
      </c>
      <c r="AF9" s="33">
        <f>AC9/SUM(T$20:W$20)/10</f>
        <v>0.55819896088921717</v>
      </c>
      <c r="AG9" s="33">
        <f>AD9/SUM(X$20:AA$20)/10</f>
        <v>0.3178834258693094</v>
      </c>
    </row>
    <row r="10" spans="1:33" s="9" customFormat="1" ht="15.75" customHeight="1" x14ac:dyDescent="0.35">
      <c r="A10" s="5" t="s">
        <v>7</v>
      </c>
      <c r="B10" s="5" t="s">
        <v>1208</v>
      </c>
      <c r="C10" s="10" t="s">
        <v>1067</v>
      </c>
      <c r="D10" s="4" t="s">
        <v>54</v>
      </c>
      <c r="E10" s="5" t="s">
        <v>12</v>
      </c>
      <c r="F10" s="5" t="s">
        <v>12</v>
      </c>
      <c r="G10" s="11">
        <v>72.688587765041163</v>
      </c>
      <c r="H10" s="11">
        <v>81.614269619512058</v>
      </c>
      <c r="I10" s="11">
        <v>90.214300356637224</v>
      </c>
      <c r="J10" s="11">
        <v>97.506637985004417</v>
      </c>
      <c r="K10" s="11">
        <v>94.634646120544929</v>
      </c>
      <c r="L10" s="11">
        <v>81.537155589698102</v>
      </c>
      <c r="M10" s="11">
        <v>82.389852618919605</v>
      </c>
      <c r="N10" s="11">
        <v>97.157954444113898</v>
      </c>
      <c r="O10" s="11">
        <v>99.326328200839299</v>
      </c>
      <c r="P10" s="11">
        <v>114.0735430980254</v>
      </c>
      <c r="Q10" s="11">
        <v>112.66429223635976</v>
      </c>
      <c r="R10" s="11">
        <v>115.21833850401622</v>
      </c>
      <c r="S10" s="11">
        <v>107.36500291242017</v>
      </c>
      <c r="T10" s="11">
        <v>108.63755389963723</v>
      </c>
      <c r="U10" s="11">
        <v>119.09873939434752</v>
      </c>
      <c r="V10" s="11">
        <v>97.26544884809347</v>
      </c>
      <c r="W10" s="11">
        <v>123.31457139729544</v>
      </c>
      <c r="X10" s="11">
        <v>117.08781798720999</v>
      </c>
      <c r="Y10" s="8">
        <v>103.03995346958264</v>
      </c>
      <c r="Z10" s="8">
        <v>115.87299053496427</v>
      </c>
      <c r="AA10" s="8">
        <v>117.13403896563388</v>
      </c>
      <c r="AB10" s="8"/>
      <c r="AC10" s="11">
        <f t="shared" si="0"/>
        <v>448.31631353937365</v>
      </c>
      <c r="AD10" s="11">
        <f t="shared" si="1"/>
        <v>453.13480095739078</v>
      </c>
      <c r="AE10" s="30">
        <f t="shared" si="2"/>
        <v>1.0747963597345089E-2</v>
      </c>
    </row>
    <row r="11" spans="1:33" s="9" customFormat="1" ht="15.75" customHeight="1" x14ac:dyDescent="0.35">
      <c r="A11" s="5" t="s">
        <v>7</v>
      </c>
      <c r="B11" s="5" t="s">
        <v>1209</v>
      </c>
      <c r="C11" s="10" t="s">
        <v>1067</v>
      </c>
      <c r="D11" s="4" t="s">
        <v>55</v>
      </c>
      <c r="E11" s="5" t="s">
        <v>12</v>
      </c>
      <c r="F11" s="5" t="s">
        <v>12</v>
      </c>
      <c r="G11" s="11">
        <v>2155.0937442262698</v>
      </c>
      <c r="H11" s="11">
        <v>1819.5978211991517</v>
      </c>
      <c r="I11" s="11">
        <v>1828.3485737030305</v>
      </c>
      <c r="J11" s="11">
        <v>1786.8407074972231</v>
      </c>
      <c r="K11" s="11">
        <v>1879.2054309840926</v>
      </c>
      <c r="L11" s="11">
        <v>2078.9601978326996</v>
      </c>
      <c r="M11" s="11">
        <v>2260.2716421251707</v>
      </c>
      <c r="N11" s="11">
        <v>2365.7007459443412</v>
      </c>
      <c r="O11" s="11">
        <v>2626.3476524313751</v>
      </c>
      <c r="P11" s="11">
        <v>2702.4172524752739</v>
      </c>
      <c r="Q11" s="11">
        <v>2725.7231053264268</v>
      </c>
      <c r="R11" s="11">
        <v>2874.3264841545079</v>
      </c>
      <c r="S11" s="11">
        <v>3021.3653535667909</v>
      </c>
      <c r="T11" s="11">
        <v>2621.4475884698368</v>
      </c>
      <c r="U11" s="11">
        <v>2669.0248927777229</v>
      </c>
      <c r="V11" s="11">
        <v>2961.3162533524437</v>
      </c>
      <c r="W11" s="11">
        <v>2990.7243867896277</v>
      </c>
      <c r="X11" s="11">
        <v>2795.4273473321518</v>
      </c>
      <c r="Y11" s="8">
        <v>2463.7114614877855</v>
      </c>
      <c r="Z11" s="8">
        <v>2676.9552867338339</v>
      </c>
      <c r="AA11" s="8">
        <v>2386.1657776982142</v>
      </c>
      <c r="AB11" s="8"/>
      <c r="AC11" s="11">
        <f t="shared" si="0"/>
        <v>11242.513121389631</v>
      </c>
      <c r="AD11" s="11">
        <f t="shared" si="1"/>
        <v>10322.259873251985</v>
      </c>
      <c r="AE11" s="30">
        <f t="shared" si="2"/>
        <v>-8.1854763094454608E-2</v>
      </c>
    </row>
    <row r="12" spans="1:33" s="16" customFormat="1" ht="15.75" customHeight="1" x14ac:dyDescent="0.35">
      <c r="A12" s="13" t="s">
        <v>7</v>
      </c>
      <c r="B12" s="13" t="s">
        <v>1210</v>
      </c>
      <c r="C12" s="14" t="s">
        <v>1067</v>
      </c>
      <c r="D12" s="18" t="s">
        <v>56</v>
      </c>
      <c r="E12" s="13" t="s">
        <v>12</v>
      </c>
      <c r="F12" s="13" t="s">
        <v>12</v>
      </c>
      <c r="G12" s="17">
        <v>1465.4957849793109</v>
      </c>
      <c r="H12" s="17">
        <v>594.10005519994945</v>
      </c>
      <c r="I12" s="17">
        <v>3728.4755158615239</v>
      </c>
      <c r="J12" s="17">
        <v>8866.3138601324008</v>
      </c>
      <c r="K12" s="17">
        <v>1538.1835773201562</v>
      </c>
      <c r="L12" s="17">
        <v>521.12226212307564</v>
      </c>
      <c r="M12" s="17">
        <v>3954.1128867694906</v>
      </c>
      <c r="N12" s="17">
        <v>10505.595844172916</v>
      </c>
      <c r="O12" s="17">
        <v>1894.5784047224363</v>
      </c>
      <c r="P12" s="17">
        <v>680.75116357143088</v>
      </c>
      <c r="Q12" s="17">
        <v>5031.5784936381096</v>
      </c>
      <c r="R12" s="17">
        <v>10856.687251170961</v>
      </c>
      <c r="S12" s="17">
        <v>2252.2248722875006</v>
      </c>
      <c r="T12" s="17">
        <v>847.89326994308624</v>
      </c>
      <c r="U12" s="17">
        <v>5244.527021500001</v>
      </c>
      <c r="V12" s="17">
        <v>11890.432888027341</v>
      </c>
      <c r="W12" s="17">
        <v>2293.5659712362558</v>
      </c>
      <c r="X12" s="17">
        <v>654.2191841364546</v>
      </c>
      <c r="Y12" s="21">
        <v>154.69140574560694</v>
      </c>
      <c r="Z12" s="21">
        <v>3420.6623761879118</v>
      </c>
      <c r="AA12" s="21">
        <v>785.71403425362371</v>
      </c>
      <c r="AB12" s="21"/>
      <c r="AC12" s="17">
        <f t="shared" si="0"/>
        <v>20276.419150706686</v>
      </c>
      <c r="AD12" s="17">
        <f t="shared" si="1"/>
        <v>5015.2870003235976</v>
      </c>
      <c r="AE12" s="31">
        <f t="shared" si="2"/>
        <v>-0.75265420570333785</v>
      </c>
      <c r="AF12" s="33">
        <f>AC12/SUM(T$20:W$20)/10</f>
        <v>9.9192423015466993</v>
      </c>
      <c r="AG12" s="33">
        <f>AD12/SUM(X$20:AA$20)/10</f>
        <v>2.6467849869244153</v>
      </c>
    </row>
    <row r="13" spans="1:33" s="9" customFormat="1" ht="15.75" customHeight="1" x14ac:dyDescent="0.35">
      <c r="A13" s="5" t="s">
        <v>7</v>
      </c>
      <c r="B13" s="5" t="s">
        <v>1211</v>
      </c>
      <c r="C13" s="10" t="s">
        <v>1067</v>
      </c>
      <c r="D13" s="4" t="s">
        <v>57</v>
      </c>
      <c r="E13" s="5" t="s">
        <v>12</v>
      </c>
      <c r="F13" s="5" t="s">
        <v>12</v>
      </c>
      <c r="G13" s="11">
        <v>191.90837822694772</v>
      </c>
      <c r="H13" s="11">
        <v>168.87801482591644</v>
      </c>
      <c r="I13" s="11">
        <v>235.29877709230681</v>
      </c>
      <c r="J13" s="11">
        <v>287.20069174795498</v>
      </c>
      <c r="K13" s="11">
        <v>196.3607089679297</v>
      </c>
      <c r="L13" s="11">
        <v>144.26933510769194</v>
      </c>
      <c r="M13" s="11">
        <v>211.05118533838703</v>
      </c>
      <c r="N13" s="11">
        <v>370.27643749974561</v>
      </c>
      <c r="O13" s="11">
        <v>227.65399405948489</v>
      </c>
      <c r="P13" s="11">
        <v>171.94249428571487</v>
      </c>
      <c r="Q13" s="11">
        <v>291.41474066666746</v>
      </c>
      <c r="R13" s="11">
        <v>307.10333868681266</v>
      </c>
      <c r="S13" s="11">
        <v>251.63237551250006</v>
      </c>
      <c r="T13" s="11">
        <v>183.17554073714297</v>
      </c>
      <c r="U13" s="11">
        <v>272.05338850000004</v>
      </c>
      <c r="V13" s="11">
        <v>315.53256590000177</v>
      </c>
      <c r="W13" s="11">
        <v>230.13362816990619</v>
      </c>
      <c r="X13" s="11">
        <v>148.45998391153748</v>
      </c>
      <c r="Y13" s="8">
        <v>50.647982226096929</v>
      </c>
      <c r="Z13" s="8">
        <v>89.091535292451795</v>
      </c>
      <c r="AA13" s="8">
        <v>68.665722639446074</v>
      </c>
      <c r="AB13" s="8"/>
      <c r="AC13" s="11">
        <f t="shared" si="0"/>
        <v>1000.8951233070509</v>
      </c>
      <c r="AD13" s="11">
        <f t="shared" si="1"/>
        <v>356.8652240695323</v>
      </c>
      <c r="AE13" s="30">
        <f t="shared" si="2"/>
        <v>-0.64345392862898931</v>
      </c>
    </row>
    <row r="14" spans="1:33" s="9" customFormat="1" ht="15.75" customHeight="1" x14ac:dyDescent="0.35">
      <c r="A14" s="5" t="s">
        <v>7</v>
      </c>
      <c r="B14" s="5" t="s">
        <v>1212</v>
      </c>
      <c r="C14" s="10" t="s">
        <v>1067</v>
      </c>
      <c r="D14" s="4" t="s">
        <v>58</v>
      </c>
      <c r="E14" s="5" t="s">
        <v>12</v>
      </c>
      <c r="F14" s="5" t="s">
        <v>12</v>
      </c>
      <c r="G14" s="11">
        <v>1273.5874067523632</v>
      </c>
      <c r="H14" s="11">
        <v>425.2220403740331</v>
      </c>
      <c r="I14" s="11">
        <v>3493.1767387692175</v>
      </c>
      <c r="J14" s="11">
        <v>8579.1131683844451</v>
      </c>
      <c r="K14" s="11">
        <v>1341.8228683522268</v>
      </c>
      <c r="L14" s="11">
        <v>376.85292701538373</v>
      </c>
      <c r="M14" s="11">
        <v>3743.0617014311038</v>
      </c>
      <c r="N14" s="11">
        <v>10135.31940667317</v>
      </c>
      <c r="O14" s="11">
        <v>1666.9244106629512</v>
      </c>
      <c r="P14" s="11">
        <v>508.80866928571601</v>
      </c>
      <c r="Q14" s="11">
        <v>4740.1637529714417</v>
      </c>
      <c r="R14" s="11">
        <v>10549.583912484148</v>
      </c>
      <c r="S14" s="11">
        <v>2000.5924967750007</v>
      </c>
      <c r="T14" s="11">
        <v>664.71772920594333</v>
      </c>
      <c r="U14" s="11">
        <v>4972.4736330000005</v>
      </c>
      <c r="V14" s="11">
        <v>11574.900322127338</v>
      </c>
      <c r="W14" s="11">
        <v>2063.4323430663494</v>
      </c>
      <c r="X14" s="11">
        <v>505.75920022491704</v>
      </c>
      <c r="Y14" s="8">
        <v>104.04342351951</v>
      </c>
      <c r="Z14" s="8">
        <v>3331.5708408954602</v>
      </c>
      <c r="AA14" s="8">
        <v>717.04831161417769</v>
      </c>
      <c r="AB14" s="8"/>
      <c r="AC14" s="11">
        <f t="shared" si="0"/>
        <v>19275.524027399631</v>
      </c>
      <c r="AD14" s="11">
        <f t="shared" si="1"/>
        <v>4658.4217762540648</v>
      </c>
      <c r="AE14" s="30">
        <f t="shared" si="2"/>
        <v>-0.75832450678735142</v>
      </c>
    </row>
    <row r="15" spans="1:33" s="16" customFormat="1" ht="15.75" customHeight="1" x14ac:dyDescent="0.35">
      <c r="A15" s="13" t="s">
        <v>7</v>
      </c>
      <c r="B15" s="13" t="s">
        <v>1213</v>
      </c>
      <c r="C15" s="14" t="s">
        <v>1067</v>
      </c>
      <c r="D15" s="18" t="s">
        <v>59</v>
      </c>
      <c r="E15" s="13" t="s">
        <v>12</v>
      </c>
      <c r="F15" s="13" t="s">
        <v>12</v>
      </c>
      <c r="G15" s="17">
        <v>567.87389755887091</v>
      </c>
      <c r="H15" s="17">
        <v>509.87938530586547</v>
      </c>
      <c r="I15" s="17">
        <v>539.23248086153637</v>
      </c>
      <c r="J15" s="17">
        <v>651.23212712526617</v>
      </c>
      <c r="K15" s="17">
        <v>519.90673826953127</v>
      </c>
      <c r="L15" s="17">
        <v>429.17704781538356</v>
      </c>
      <c r="M15" s="17">
        <v>580.6043283527224</v>
      </c>
      <c r="N15" s="17">
        <v>610.45617189932216</v>
      </c>
      <c r="O15" s="17">
        <v>535.86775870031238</v>
      </c>
      <c r="P15" s="17">
        <v>524.46885928571601</v>
      </c>
      <c r="Q15" s="17">
        <v>782.42915739524017</v>
      </c>
      <c r="R15" s="17">
        <v>607.49653547763751</v>
      </c>
      <c r="S15" s="17">
        <v>668.01394845000016</v>
      </c>
      <c r="T15" s="17">
        <v>660.89037598011475</v>
      </c>
      <c r="U15" s="17">
        <v>848.10246170000016</v>
      </c>
      <c r="V15" s="17">
        <v>751.53186210000422</v>
      </c>
      <c r="W15" s="17">
        <v>809.6729138145248</v>
      </c>
      <c r="X15" s="17">
        <v>432.62688848719364</v>
      </c>
      <c r="Y15" s="21">
        <v>93.713125412238995</v>
      </c>
      <c r="Z15" s="21">
        <v>212.46864823833249</v>
      </c>
      <c r="AA15" s="21">
        <v>159.45018644621521</v>
      </c>
      <c r="AB15" s="21"/>
      <c r="AC15" s="17">
        <f>SUM(T15:W15)</f>
        <v>3070.1976135946438</v>
      </c>
      <c r="AD15" s="17">
        <f>SUM(X15:AA15)</f>
        <v>898.25884858398035</v>
      </c>
      <c r="AE15" s="31">
        <f t="shared" si="2"/>
        <v>-0.70742637392246477</v>
      </c>
      <c r="AF15" s="33">
        <f>AC15/SUM(T$20:W$20)/10</f>
        <v>1.501943406107499</v>
      </c>
      <c r="AG15" s="33">
        <f>AD15/SUM(X$20:AA$20)/10</f>
        <v>0.47405024570890741</v>
      </c>
    </row>
    <row r="16" spans="1:33" s="9" customFormat="1" ht="15.75" customHeight="1" x14ac:dyDescent="0.35">
      <c r="A16" s="5" t="s">
        <v>7</v>
      </c>
      <c r="B16" s="5" t="s">
        <v>1214</v>
      </c>
      <c r="C16" s="10" t="s">
        <v>1067</v>
      </c>
      <c r="D16" s="4" t="s">
        <v>60</v>
      </c>
      <c r="E16" s="5" t="s">
        <v>12</v>
      </c>
      <c r="F16" s="5" t="s">
        <v>12</v>
      </c>
      <c r="G16" s="11">
        <v>283.30845119683391</v>
      </c>
      <c r="H16" s="11">
        <v>278.71342610956509</v>
      </c>
      <c r="I16" s="11">
        <v>227.01018936922992</v>
      </c>
      <c r="J16" s="11">
        <v>279.47695478939437</v>
      </c>
      <c r="K16" s="11">
        <v>222.29508007652345</v>
      </c>
      <c r="L16" s="11">
        <v>181.59046726153804</v>
      </c>
      <c r="M16" s="11">
        <v>273.2512332207483</v>
      </c>
      <c r="N16" s="11">
        <v>267.59917379506112</v>
      </c>
      <c r="O16" s="11">
        <v>223.46616023142778</v>
      </c>
      <c r="P16" s="11">
        <v>206.13923571428643</v>
      </c>
      <c r="Q16" s="11">
        <v>313.46803789047704</v>
      </c>
      <c r="R16" s="11">
        <v>213.18057257961252</v>
      </c>
      <c r="S16" s="11">
        <v>232.28999928750005</v>
      </c>
      <c r="T16" s="11">
        <v>290.73878637348594</v>
      </c>
      <c r="U16" s="11">
        <v>364.56536210000007</v>
      </c>
      <c r="V16" s="11">
        <v>257.27456646666815</v>
      </c>
      <c r="W16" s="11">
        <v>310.24410987514989</v>
      </c>
      <c r="X16" s="11">
        <v>148.55638514665935</v>
      </c>
      <c r="Y16" s="8">
        <v>27.93018901916783</v>
      </c>
      <c r="Z16" s="8">
        <v>90.515036966333611</v>
      </c>
      <c r="AA16" s="8">
        <v>86.7621080121353</v>
      </c>
      <c r="AB16" s="8"/>
      <c r="AC16" s="11">
        <f t="shared" ref="AC16:AC17" si="3">SUM(T16:W16)</f>
        <v>1222.8228248153041</v>
      </c>
      <c r="AD16" s="11">
        <f t="shared" ref="AD16:AD17" si="4">SUM(X16:AA16)</f>
        <v>353.76371914429609</v>
      </c>
      <c r="AE16" s="30">
        <f t="shared" si="2"/>
        <v>-0.71069912012991021</v>
      </c>
    </row>
    <row r="17" spans="1:33" s="9" customFormat="1" ht="15.75" customHeight="1" x14ac:dyDescent="0.35">
      <c r="A17" s="5" t="s">
        <v>7</v>
      </c>
      <c r="B17" s="5" t="s">
        <v>1215</v>
      </c>
      <c r="C17" s="10" t="s">
        <v>1067</v>
      </c>
      <c r="D17" s="4" t="s">
        <v>61</v>
      </c>
      <c r="E17" s="5" t="s">
        <v>12</v>
      </c>
      <c r="F17" s="5" t="s">
        <v>12</v>
      </c>
      <c r="G17" s="11">
        <v>284.56544636203694</v>
      </c>
      <c r="H17" s="11">
        <v>231.16595919630043</v>
      </c>
      <c r="I17" s="11">
        <v>312.22229149230651</v>
      </c>
      <c r="J17" s="11">
        <v>371.75517233587175</v>
      </c>
      <c r="K17" s="11">
        <v>297.61165819300783</v>
      </c>
      <c r="L17" s="11">
        <v>247.58658055384555</v>
      </c>
      <c r="M17" s="11">
        <v>307.3530951319741</v>
      </c>
      <c r="N17" s="11">
        <v>342.85699810426104</v>
      </c>
      <c r="O17" s="11">
        <v>312.40159846888457</v>
      </c>
      <c r="P17" s="11">
        <v>318.32962357142969</v>
      </c>
      <c r="Q17" s="11">
        <v>468.96111950476319</v>
      </c>
      <c r="R17" s="11">
        <v>394.31596289802502</v>
      </c>
      <c r="S17" s="11">
        <v>435.72394916250011</v>
      </c>
      <c r="T17" s="11">
        <v>370.15158960662882</v>
      </c>
      <c r="U17" s="11">
        <v>483.53709960000009</v>
      </c>
      <c r="V17" s="11">
        <v>494.25729563333613</v>
      </c>
      <c r="W17" s="11">
        <v>499.42880393937486</v>
      </c>
      <c r="X17" s="11">
        <v>284.07050334053434</v>
      </c>
      <c r="Y17" s="8">
        <v>65.782936393071168</v>
      </c>
      <c r="Z17" s="8">
        <v>121.95361127199887</v>
      </c>
      <c r="AA17" s="8">
        <v>72.688078434079912</v>
      </c>
      <c r="AB17" s="8"/>
      <c r="AC17" s="11">
        <f t="shared" si="3"/>
        <v>1847.3747887793397</v>
      </c>
      <c r="AD17" s="11">
        <f t="shared" si="4"/>
        <v>544.49512943968432</v>
      </c>
      <c r="AE17" s="30">
        <f t="shared" si="2"/>
        <v>-0.70526006268632602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11.25326453960322</v>
      </c>
      <c r="AG19" s="34">
        <f>SUM(AG12,AG5)</f>
        <v>3.2682740992703745</v>
      </c>
    </row>
    <row r="20" spans="1:33" x14ac:dyDescent="0.35">
      <c r="D20" s="10" t="s">
        <v>1253</v>
      </c>
      <c r="G20" s="28">
        <f>[4]GDP!CA$10</f>
        <v>48.360999999999997</v>
      </c>
      <c r="H20" s="28">
        <f>[4]GDP!CB$10</f>
        <v>47.837000000000003</v>
      </c>
      <c r="I20" s="28">
        <f>[4]GDP!CC$10</f>
        <v>49.207000000000001</v>
      </c>
      <c r="J20" s="28">
        <f>[4]GDP!CD$10</f>
        <v>48.654000000000003</v>
      </c>
      <c r="K20" s="28">
        <f>[4]GDP!CE$10</f>
        <v>47.253999999999998</v>
      </c>
      <c r="L20" s="28">
        <f>[4]GDP!CF$10</f>
        <v>46.74</v>
      </c>
      <c r="M20" s="28">
        <f>[4]GDP!CG$10</f>
        <v>48.509</v>
      </c>
      <c r="N20" s="28">
        <f>[4]GDP!CH$10</f>
        <v>52.523000000000003</v>
      </c>
      <c r="O20" s="28">
        <f>[4]GDP!CI$10</f>
        <v>52.255000000000003</v>
      </c>
      <c r="P20" s="28">
        <f>[4]GDP!CJ$10</f>
        <v>54.976999999999997</v>
      </c>
      <c r="Q20" s="28">
        <f>[4]GDP!CK$10</f>
        <v>53.393000000000001</v>
      </c>
      <c r="R20" s="28">
        <f>[4]GDP!CL$10</f>
        <v>52.12</v>
      </c>
      <c r="S20" s="28">
        <f>[4]GDP!CM$10</f>
        <v>51.506999999999998</v>
      </c>
      <c r="T20" s="28">
        <f>[4]GDP!CN$10</f>
        <v>51.872999999999998</v>
      </c>
      <c r="U20" s="28">
        <f>[4]GDP!CO$10</f>
        <v>51.817999999999998</v>
      </c>
      <c r="V20" s="28">
        <f>[4]GDP!CP$10</f>
        <v>50.469000000000001</v>
      </c>
      <c r="W20" s="28">
        <f>[4]GDP!CQ$10</f>
        <v>50.255000000000003</v>
      </c>
      <c r="X20" s="28">
        <f>[4]GDP!CR$10</f>
        <v>49.723999999999997</v>
      </c>
      <c r="Y20" s="28">
        <f>[4]GDP!CS$10</f>
        <v>42.932000000000002</v>
      </c>
      <c r="Z20" s="28">
        <f>[4]GDP!CT$10</f>
        <v>47.683</v>
      </c>
      <c r="AA20" s="28">
        <f>[4]GDP!CU$10</f>
        <v>49.146999999999998</v>
      </c>
      <c r="AC20" s="11">
        <f t="shared" ref="AC20" si="5">SUM(T20:W20)</f>
        <v>204.41499999999999</v>
      </c>
      <c r="AD20" s="11">
        <f t="shared" ref="AD20" si="6">SUM(X20:AA20)</f>
        <v>189.48599999999999</v>
      </c>
      <c r="AE20" s="30"/>
      <c r="AF20" s="34">
        <f>SUM(AF9,AF15)</f>
        <v>2.060142366996716</v>
      </c>
      <c r="AG20" s="34">
        <f>SUM(AG9,AG15)</f>
        <v>0.79193367157821681</v>
      </c>
    </row>
    <row r="21" spans="1:33" x14ac:dyDescent="0.35">
      <c r="AF21" s="34">
        <f>AF19-AF20</f>
        <v>9.193122172606504</v>
      </c>
      <c r="AG21" s="34">
        <f>AG19-AG20</f>
        <v>2.4763404276921577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0.51260173726285074</v>
      </c>
      <c r="AD22" s="12">
        <f>(AD12+AD5)/AD2</f>
        <v>0.23832033229960753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0.19760383649429072</v>
      </c>
      <c r="AD23" s="12">
        <f>(AD9+AD15)/AD3</f>
        <v>8.5323478334771538E-2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11.527612094410696</v>
      </c>
      <c r="AD25" s="34">
        <f>(AD2-AD3)/AD20/10</f>
        <v>4.432241639656338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11.66185441183919</v>
      </c>
      <c r="AD26" s="34">
        <f>(AD4+AD12-AD8-AD15)/AD20/10</f>
        <v>4.5383499381983912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19.391141423551428</v>
      </c>
      <c r="AD27" s="34">
        <f>(AD4+AD12)/AD20/10</f>
        <v>10.947449869358115</v>
      </c>
    </row>
    <row r="28" spans="1:33" ht="16.5" x14ac:dyDescent="0.35">
      <c r="D28" s="46" t="s">
        <v>1721</v>
      </c>
      <c r="AC28" s="34">
        <f>(AC8+AC15)/AC20/10</f>
        <v>7.7292870117122394</v>
      </c>
      <c r="AD28" s="34">
        <f>(AD8+AD15)/AD20/10</f>
        <v>6.4090999311597248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01009-3FE8-49B1-A375-16DE6B74CED1}">
  <dimension ref="A1:AG28"/>
  <sheetViews>
    <sheetView topLeftCell="C1" workbookViewId="0">
      <pane xSplit="4" ySplit="1" topLeftCell="Z14" activePane="bottomRight" state="frozen"/>
      <selection activeCell="C1" sqref="C1"/>
      <selection pane="topRight" activeCell="G1" sqref="G1"/>
      <selection pane="bottomLeft" activeCell="C2" sqref="C2"/>
      <selection pane="bottomRight" activeCell="C1" sqref="A1:XFD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1274</v>
      </c>
      <c r="C2" s="10" t="s">
        <v>923</v>
      </c>
      <c r="D2" s="2" t="s">
        <v>46</v>
      </c>
      <c r="E2" s="5" t="s">
        <v>12</v>
      </c>
      <c r="F2" s="5" t="s">
        <v>12</v>
      </c>
      <c r="G2" s="11">
        <v>949.96558946603272</v>
      </c>
      <c r="H2" s="11">
        <v>887.04974746350933</v>
      </c>
      <c r="I2" s="11">
        <v>1323.1203548140018</v>
      </c>
      <c r="J2" s="11">
        <v>1953.3633847854774</v>
      </c>
      <c r="K2" s="11">
        <v>1240.9984942626738</v>
      </c>
      <c r="L2" s="11">
        <v>1123.9630630583101</v>
      </c>
      <c r="M2" s="11">
        <v>1563.6160448537078</v>
      </c>
      <c r="N2" s="11">
        <v>2119.8963459962283</v>
      </c>
      <c r="O2" s="11">
        <v>1540.3968365808396</v>
      </c>
      <c r="P2" s="11">
        <v>1303.1247344754247</v>
      </c>
      <c r="Q2" s="11">
        <v>1650.9188693557244</v>
      </c>
      <c r="R2" s="11">
        <v>2263.3382449549508</v>
      </c>
      <c r="S2" s="11">
        <v>1326.6883167343826</v>
      </c>
      <c r="T2" s="11">
        <v>1117.0917881541404</v>
      </c>
      <c r="U2" s="11">
        <v>1356.1738909911003</v>
      </c>
      <c r="V2" s="11">
        <v>1799.1319080062351</v>
      </c>
      <c r="W2" s="11">
        <v>1402.923216686522</v>
      </c>
      <c r="X2" s="11">
        <v>881.81346045250666</v>
      </c>
      <c r="Y2" s="11">
        <v>464.71337940181445</v>
      </c>
      <c r="Z2" s="11">
        <v>669.78960274100973</v>
      </c>
      <c r="AA2" s="11">
        <v>768.18195334157929</v>
      </c>
      <c r="AB2" s="11"/>
      <c r="AC2" s="11">
        <f t="shared" ref="AC2:AC17" si="0">SUM(T2:W2)</f>
        <v>5675.320803837998</v>
      </c>
      <c r="AD2" s="11">
        <f t="shared" ref="AD2:AD17" si="1">SUM(X2:AA2)</f>
        <v>2784.4983959369101</v>
      </c>
      <c r="AE2" s="30">
        <f>AD2/AC2-1</f>
        <v>-0.5093672248353146</v>
      </c>
    </row>
    <row r="3" spans="1:33" s="9" customFormat="1" ht="15.75" customHeight="1" x14ac:dyDescent="0.35">
      <c r="A3" s="5" t="s">
        <v>7</v>
      </c>
      <c r="B3" s="5" t="s">
        <v>1275</v>
      </c>
      <c r="C3" s="10" t="s">
        <v>923</v>
      </c>
      <c r="D3" s="2" t="s">
        <v>47</v>
      </c>
      <c r="E3" s="5" t="s">
        <v>12</v>
      </c>
      <c r="F3" s="5" t="s">
        <v>12</v>
      </c>
      <c r="G3" s="11">
        <v>758.14836916707702</v>
      </c>
      <c r="H3" s="11">
        <v>666.32611076330488</v>
      </c>
      <c r="I3" s="11">
        <v>783.67930009667657</v>
      </c>
      <c r="J3" s="11">
        <v>899.49197805537449</v>
      </c>
      <c r="K3" s="11">
        <v>844.26249435260922</v>
      </c>
      <c r="L3" s="11">
        <v>743.38060516884957</v>
      </c>
      <c r="M3" s="11">
        <v>946.6901814245025</v>
      </c>
      <c r="N3" s="11">
        <v>1009.4852605774702</v>
      </c>
      <c r="O3" s="11">
        <v>1004.4536335113239</v>
      </c>
      <c r="P3" s="11">
        <v>930.54199158383926</v>
      </c>
      <c r="Q3" s="11">
        <v>1100.3548610813782</v>
      </c>
      <c r="R3" s="11">
        <v>1124.4751649481611</v>
      </c>
      <c r="S3" s="11">
        <v>1005.4061654601066</v>
      </c>
      <c r="T3" s="11">
        <v>835.49311356556029</v>
      </c>
      <c r="U3" s="11">
        <v>897.21975484674874</v>
      </c>
      <c r="V3" s="11">
        <v>929.33955357549951</v>
      </c>
      <c r="W3" s="11">
        <v>904.34088977255431</v>
      </c>
      <c r="X3" s="11">
        <v>707.20125494285992</v>
      </c>
      <c r="Y3" s="11">
        <v>446.96661271271762</v>
      </c>
      <c r="Z3" s="11">
        <v>513.68748729082643</v>
      </c>
      <c r="AA3" s="11">
        <v>571.76596184347045</v>
      </c>
      <c r="AB3" s="11"/>
      <c r="AC3" s="11">
        <f t="shared" si="0"/>
        <v>3566.3933117603628</v>
      </c>
      <c r="AD3" s="11">
        <f t="shared" si="1"/>
        <v>2239.6213167898745</v>
      </c>
      <c r="AE3" s="30">
        <f t="shared" ref="AE3:AE17" si="2">AD3/AC3-1</f>
        <v>-0.37202066036726522</v>
      </c>
    </row>
    <row r="4" spans="1:33" s="9" customFormat="1" ht="15.75" customHeight="1" x14ac:dyDescent="0.35">
      <c r="A4" s="5" t="s">
        <v>7</v>
      </c>
      <c r="B4" s="5" t="s">
        <v>1276</v>
      </c>
      <c r="C4" s="10" t="s">
        <v>923</v>
      </c>
      <c r="D4" s="3" t="s">
        <v>48</v>
      </c>
      <c r="E4" s="5" t="s">
        <v>12</v>
      </c>
      <c r="F4" s="5" t="s">
        <v>12</v>
      </c>
      <c r="G4" s="11">
        <v>320.30959519629039</v>
      </c>
      <c r="H4" s="11">
        <v>290.02366872629273</v>
      </c>
      <c r="I4" s="11">
        <v>444.37409736802374</v>
      </c>
      <c r="J4" s="11">
        <v>677.14431560309413</v>
      </c>
      <c r="K4" s="11">
        <v>406.68693521675925</v>
      </c>
      <c r="L4" s="11">
        <v>379.69682069107142</v>
      </c>
      <c r="M4" s="11">
        <v>553.99795859730386</v>
      </c>
      <c r="N4" s="11">
        <v>758.2868416168252</v>
      </c>
      <c r="O4" s="11">
        <v>453.99583845490787</v>
      </c>
      <c r="P4" s="11">
        <v>444.43678518160607</v>
      </c>
      <c r="Q4" s="11">
        <v>570.60806376446328</v>
      </c>
      <c r="R4" s="11">
        <v>777.84377010922753</v>
      </c>
      <c r="S4" s="11">
        <v>416.85121638422061</v>
      </c>
      <c r="T4" s="11">
        <v>321.6137035751828</v>
      </c>
      <c r="U4" s="11">
        <v>413.82740936788974</v>
      </c>
      <c r="V4" s="11">
        <v>531.22560014050066</v>
      </c>
      <c r="W4" s="11">
        <v>335.01640133929544</v>
      </c>
      <c r="X4" s="11">
        <v>259.26062382960174</v>
      </c>
      <c r="Y4" s="11">
        <v>138.21674391472487</v>
      </c>
      <c r="Z4" s="11">
        <v>134.15263950068345</v>
      </c>
      <c r="AA4" s="11">
        <v>148.87235624209958</v>
      </c>
      <c r="AB4" s="11"/>
      <c r="AC4" s="11">
        <f t="shared" si="0"/>
        <v>1601.6831144228686</v>
      </c>
      <c r="AD4" s="11">
        <f t="shared" si="1"/>
        <v>680.50236348710973</v>
      </c>
      <c r="AE4" s="30">
        <f t="shared" si="2"/>
        <v>-0.57513296022208871</v>
      </c>
    </row>
    <row r="5" spans="1:33" s="16" customFormat="1" ht="15.75" customHeight="1" x14ac:dyDescent="0.35">
      <c r="A5" s="13" t="s">
        <v>7</v>
      </c>
      <c r="B5" s="13" t="s">
        <v>1277</v>
      </c>
      <c r="C5" s="14" t="s">
        <v>923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1278</v>
      </c>
      <c r="C6" s="10" t="s">
        <v>923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1279</v>
      </c>
      <c r="C7" s="10" t="s">
        <v>923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1280</v>
      </c>
      <c r="C8" s="10" t="s">
        <v>923</v>
      </c>
      <c r="D8" s="3" t="s">
        <v>52</v>
      </c>
      <c r="E8" s="5" t="s">
        <v>12</v>
      </c>
      <c r="F8" s="5" t="s">
        <v>12</v>
      </c>
      <c r="G8" s="11">
        <v>154.1505895520568</v>
      </c>
      <c r="H8" s="11">
        <v>142.80973363741282</v>
      </c>
      <c r="I8" s="11">
        <v>179.15282335343773</v>
      </c>
      <c r="J8" s="11">
        <v>207.16182978726843</v>
      </c>
      <c r="K8" s="11">
        <v>177.47900364173483</v>
      </c>
      <c r="L8" s="11">
        <v>157.1245631565823</v>
      </c>
      <c r="M8" s="11">
        <v>206.06102936857729</v>
      </c>
      <c r="N8" s="11">
        <v>246.46899886498952</v>
      </c>
      <c r="O8" s="11">
        <v>206.198756859892</v>
      </c>
      <c r="P8" s="11">
        <v>208.72783323999943</v>
      </c>
      <c r="Q8" s="11">
        <v>231.22180694361276</v>
      </c>
      <c r="R8" s="11">
        <v>263.44577418525654</v>
      </c>
      <c r="S8" s="11">
        <v>178.32305526858602</v>
      </c>
      <c r="T8" s="11">
        <v>154.26144097858602</v>
      </c>
      <c r="U8" s="11">
        <v>182.15351093692487</v>
      </c>
      <c r="V8" s="11">
        <v>194.52245710098535</v>
      </c>
      <c r="W8" s="11">
        <v>149.44180329195478</v>
      </c>
      <c r="X8" s="11">
        <v>131.06047348019189</v>
      </c>
      <c r="Y8" s="11">
        <v>106.77071872878123</v>
      </c>
      <c r="Z8" s="11">
        <v>105.43885964221826</v>
      </c>
      <c r="AA8" s="11">
        <v>108.50006575010104</v>
      </c>
      <c r="AB8" s="11"/>
      <c r="AC8" s="11">
        <f t="shared" si="0"/>
        <v>680.37921230845097</v>
      </c>
      <c r="AD8" s="11">
        <f t="shared" si="1"/>
        <v>451.77011760129244</v>
      </c>
      <c r="AE8" s="30">
        <f t="shared" si="2"/>
        <v>-0.33600246828752056</v>
      </c>
    </row>
    <row r="9" spans="1:33" s="16" customFormat="1" ht="15" customHeight="1" x14ac:dyDescent="0.35">
      <c r="A9" s="13" t="s">
        <v>7</v>
      </c>
      <c r="B9" s="13" t="s">
        <v>1281</v>
      </c>
      <c r="C9" s="14" t="s">
        <v>923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1282</v>
      </c>
      <c r="C10" s="10" t="s">
        <v>923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1283</v>
      </c>
      <c r="C11" s="10" t="s">
        <v>923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1284</v>
      </c>
      <c r="C12" s="14" t="s">
        <v>923</v>
      </c>
      <c r="D12" s="18" t="s">
        <v>56</v>
      </c>
      <c r="E12" s="13" t="s">
        <v>12</v>
      </c>
      <c r="F12" s="13" t="s">
        <v>12</v>
      </c>
      <c r="G12" s="17">
        <v>294.55847209984933</v>
      </c>
      <c r="H12" s="17">
        <v>358.63894858324829</v>
      </c>
      <c r="I12" s="17">
        <v>606.33103339023353</v>
      </c>
      <c r="J12" s="17">
        <v>972.16401292582145</v>
      </c>
      <c r="K12" s="17">
        <v>491.66827686174418</v>
      </c>
      <c r="L12" s="17">
        <v>520.0747895508465</v>
      </c>
      <c r="M12" s="17">
        <v>779.02212683682342</v>
      </c>
      <c r="N12" s="17">
        <v>1141.1523160405186</v>
      </c>
      <c r="O12" s="17">
        <v>579.84936700360811</v>
      </c>
      <c r="P12" s="17">
        <v>606.15535992133448</v>
      </c>
      <c r="Q12" s="17">
        <v>801.36597742768765</v>
      </c>
      <c r="R12" s="17">
        <v>1155.0991537113566</v>
      </c>
      <c r="S12" s="17">
        <v>571.62044627244666</v>
      </c>
      <c r="T12" s="17">
        <v>554.6703767784303</v>
      </c>
      <c r="U12" s="17">
        <v>672.33605934295008</v>
      </c>
      <c r="V12" s="17">
        <v>960.31405781159958</v>
      </c>
      <c r="W12" s="17">
        <v>501.24022255867885</v>
      </c>
      <c r="X12" s="17">
        <v>348.85030881145275</v>
      </c>
      <c r="Y12" s="17">
        <v>46.404822945413699</v>
      </c>
      <c r="Z12" s="17">
        <v>206.24224571416809</v>
      </c>
      <c r="AA12" s="17">
        <v>50.363074743104846</v>
      </c>
      <c r="AB12" s="17"/>
      <c r="AC12" s="17">
        <f t="shared" si="0"/>
        <v>2688.5607164916587</v>
      </c>
      <c r="AD12" s="17">
        <f t="shared" si="1"/>
        <v>651.86045221413929</v>
      </c>
      <c r="AE12" s="31">
        <f t="shared" si="2"/>
        <v>-0.75754296779848762</v>
      </c>
      <c r="AF12" s="33">
        <f>AC12/SUM(T$20:W$20)/10</f>
        <v>11.097706936805503</v>
      </c>
      <c r="AG12" s="33">
        <f>AD12/SUM(X$20:AA$20)/10</f>
        <v>2.996370729552468</v>
      </c>
    </row>
    <row r="13" spans="1:33" s="9" customFormat="1" ht="15.75" customHeight="1" x14ac:dyDescent="0.35">
      <c r="A13" s="5" t="s">
        <v>7</v>
      </c>
      <c r="B13" s="5" t="s">
        <v>1285</v>
      </c>
      <c r="C13" s="10" t="s">
        <v>923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1286</v>
      </c>
      <c r="C14" s="10" t="s">
        <v>923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1287</v>
      </c>
      <c r="C15" s="14" t="s">
        <v>923</v>
      </c>
      <c r="D15" s="18" t="s">
        <v>59</v>
      </c>
      <c r="E15" s="13" t="s">
        <v>12</v>
      </c>
      <c r="F15" s="13" t="s">
        <v>12</v>
      </c>
      <c r="G15" s="17">
        <v>260.70882983357149</v>
      </c>
      <c r="H15" s="17">
        <v>240.49585558391098</v>
      </c>
      <c r="I15" s="17">
        <v>306.81509090047382</v>
      </c>
      <c r="J15" s="17">
        <v>329.59601938506927</v>
      </c>
      <c r="K15" s="17">
        <v>340.01389803284621</v>
      </c>
      <c r="L15" s="17">
        <v>302.27065955919829</v>
      </c>
      <c r="M15" s="17">
        <v>417.41764146555442</v>
      </c>
      <c r="N15" s="17">
        <v>428.16386009988162</v>
      </c>
      <c r="O15" s="17">
        <v>406.17969901843122</v>
      </c>
      <c r="P15" s="17">
        <v>360.79333911874232</v>
      </c>
      <c r="Q15" s="17">
        <v>452.64386833901972</v>
      </c>
      <c r="R15" s="17">
        <v>466.27194478374105</v>
      </c>
      <c r="S15" s="17">
        <v>411.37802494357987</v>
      </c>
      <c r="T15" s="17">
        <v>333.92024397452371</v>
      </c>
      <c r="U15" s="17">
        <v>396.52991763746132</v>
      </c>
      <c r="V15" s="17">
        <v>399.06182467458916</v>
      </c>
      <c r="W15" s="17">
        <v>379.08236632691342</v>
      </c>
      <c r="X15" s="17">
        <v>257.58495769031532</v>
      </c>
      <c r="Y15" s="17">
        <v>63.061875890443261</v>
      </c>
      <c r="Z15" s="17">
        <v>116.82410585634146</v>
      </c>
      <c r="AA15" s="17">
        <v>81.362030792516634</v>
      </c>
      <c r="AB15" s="17"/>
      <c r="AC15" s="17">
        <f>SUM(T15:W15)</f>
        <v>1508.5943526134877</v>
      </c>
      <c r="AD15" s="17">
        <f>SUM(X15:AA15)</f>
        <v>518.83297022961665</v>
      </c>
      <c r="AE15" s="31">
        <f t="shared" si="2"/>
        <v>-0.65608185571502986</v>
      </c>
      <c r="AF15" s="33">
        <f>AC15/SUM(T$20:W$20)/10</f>
        <v>6.2271005855025292</v>
      </c>
      <c r="AG15" s="33">
        <f>AD15/SUM(X$20:AA$20)/10</f>
        <v>2.3848906928504561</v>
      </c>
    </row>
    <row r="16" spans="1:33" s="9" customFormat="1" ht="15.75" customHeight="1" x14ac:dyDescent="0.35">
      <c r="A16" s="5" t="s">
        <v>7</v>
      </c>
      <c r="B16" s="5" t="s">
        <v>1288</v>
      </c>
      <c r="C16" s="10" t="s">
        <v>923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1289</v>
      </c>
      <c r="C17" s="10" t="s">
        <v>923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11.097706936805503</v>
      </c>
      <c r="AG19" s="34">
        <f>SUM(AG12,AG5)</f>
        <v>2.996370729552468</v>
      </c>
    </row>
    <row r="20" spans="1:33" x14ac:dyDescent="0.35">
      <c r="D20" s="10" t="s">
        <v>1253</v>
      </c>
      <c r="G20" s="34">
        <f>[3]GDP!CA$11</f>
        <v>4.5452600887604504</v>
      </c>
      <c r="H20" s="34">
        <f>[3]GDP!CB$11</f>
        <v>4.5926070038910503</v>
      </c>
      <c r="I20" s="34">
        <f>[3]GDP!CC$11</f>
        <v>4.9711523421698436</v>
      </c>
      <c r="J20" s="34">
        <f>[3]GDP!CD$11</f>
        <v>5.3803935942257803</v>
      </c>
      <c r="K20" s="34">
        <f>[3]GDP!CE$11</f>
        <v>5.7550877710576769</v>
      </c>
      <c r="L20" s="34">
        <f>[3]GDP!CF$11</f>
        <v>5.6818490701001441</v>
      </c>
      <c r="M20" s="34">
        <f>[3]GDP!CG$11</f>
        <v>6.0935743099450494</v>
      </c>
      <c r="N20" s="34">
        <f>[3]GDP!CH$11</f>
        <v>6.2880545213605101</v>
      </c>
      <c r="O20" s="34">
        <f>[3]GDP!CI$11</f>
        <v>6.450133511348465</v>
      </c>
      <c r="P20" s="34">
        <f>[3]GDP!CJ$11</f>
        <v>6.8776671502044042</v>
      </c>
      <c r="Q20" s="34">
        <f>[3]GDP!CK$11</f>
        <v>6.615636879067071</v>
      </c>
      <c r="R20" s="34">
        <f>[3]GDP!CL$11</f>
        <v>6.3855783151085781</v>
      </c>
      <c r="S20" s="34">
        <f>[3]GDP!CM$11</f>
        <v>5.9517302474946012</v>
      </c>
      <c r="T20" s="34">
        <f>[3]GDP!CN$11</f>
        <v>6.073790188007564</v>
      </c>
      <c r="U20" s="34">
        <f>[3]GDP!CO$11</f>
        <v>5.9895660679835885</v>
      </c>
      <c r="V20" s="34">
        <f>[3]GDP!CP$11</f>
        <v>5.8971697102768701</v>
      </c>
      <c r="W20" s="34">
        <f>[3]GDP!CQ$11</f>
        <v>6.2657464682207404</v>
      </c>
      <c r="X20" s="34">
        <f>[3]GDP!CR$11</f>
        <v>5.7309999999999999</v>
      </c>
      <c r="Y20" s="34">
        <f>[3]GDP!CS$11</f>
        <v>4.931</v>
      </c>
      <c r="Z20" s="34">
        <f>[3]GDP!CT$11</f>
        <v>5.3819999999999997</v>
      </c>
      <c r="AA20" s="34">
        <f>[3]GDP!CU$11</f>
        <v>5.7110000000000003</v>
      </c>
      <c r="AC20" s="11">
        <f t="shared" ref="AC20" si="5">SUM(T20:W20)</f>
        <v>24.226272434488763</v>
      </c>
      <c r="AD20" s="11">
        <f t="shared" ref="AD20" si="6">SUM(X20:AA20)</f>
        <v>21.754999999999995</v>
      </c>
      <c r="AE20" s="30"/>
      <c r="AF20" s="34">
        <f>SUM(AF9,AF15)</f>
        <v>6.2271005855025292</v>
      </c>
      <c r="AG20" s="34">
        <f>SUM(AG9,AG15)</f>
        <v>2.3848906928504561</v>
      </c>
    </row>
    <row r="21" spans="1:33" x14ac:dyDescent="0.35">
      <c r="AF21" s="34">
        <f>AF19-AF20</f>
        <v>4.8706063513029738</v>
      </c>
      <c r="AG21" s="34">
        <f>AG19-AG20</f>
        <v>0.6114800367020119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0.47372841279271649</v>
      </c>
      <c r="AD22" s="12">
        <f>(AD12+AD5)/AD2</f>
        <v>0.23410336783290028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0.42300279883287728</v>
      </c>
      <c r="AD23" s="12">
        <f>(AD9+AD15)/AD3</f>
        <v>0.23166102516530679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8.7051258000192586</v>
      </c>
      <c r="AD25" s="34">
        <f>(AD2-AD3)/AD20/10</f>
        <v>2.5046062015492332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8.67351868379553</v>
      </c>
      <c r="AD26" s="34">
        <f>(AD4+AD12-AD8-AD15)/AD20/10</f>
        <v>1.662880845186578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17.709054674077276</v>
      </c>
      <c r="AD27" s="34">
        <f>(AD4+AD12)/AD20/10</f>
        <v>6.1243981415823914</v>
      </c>
    </row>
    <row r="28" spans="1:33" ht="16.5" x14ac:dyDescent="0.35">
      <c r="D28" s="47" t="s">
        <v>1721</v>
      </c>
      <c r="AC28" s="27">
        <f>(AC8+AC15)/AC20/10</f>
        <v>9.0355359902817494</v>
      </c>
      <c r="AD28" s="27">
        <f>(AD8+AD15)/AD20/10</f>
        <v>4.4615172963958134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C2A78-8B9E-4F2F-BF37-E144B933898C}">
  <dimension ref="A1:AG28"/>
  <sheetViews>
    <sheetView topLeftCell="C1" workbookViewId="0">
      <pane xSplit="4" ySplit="1" topLeftCell="AA14" activePane="bottomRight" state="frozen"/>
      <selection activeCell="C1" sqref="C1"/>
      <selection pane="topRight" activeCell="G1" sqref="G1"/>
      <selection pane="bottomLeft" activeCell="C2" sqref="C2"/>
      <selection pane="bottomRight" activeCell="Y20" sqref="Y20:AA20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266</v>
      </c>
      <c r="C2" s="10" t="s">
        <v>282</v>
      </c>
      <c r="D2" s="2" t="s">
        <v>46</v>
      </c>
      <c r="E2" s="5" t="s">
        <v>12</v>
      </c>
      <c r="F2" s="5" t="s">
        <v>12</v>
      </c>
      <c r="G2" s="11">
        <v>35272.0998523077</v>
      </c>
      <c r="H2" s="11">
        <v>33319.974464516192</v>
      </c>
      <c r="I2" s="11">
        <v>36633.525112307558</v>
      </c>
      <c r="J2" s="11">
        <v>39708.436325757641</v>
      </c>
      <c r="K2" s="11">
        <v>39751.582148437497</v>
      </c>
      <c r="L2" s="11">
        <v>38752.21921846144</v>
      </c>
      <c r="M2" s="11">
        <v>43444.887901612892</v>
      </c>
      <c r="N2" s="11">
        <v>46931.450346153775</v>
      </c>
      <c r="O2" s="11">
        <v>54238.627699999808</v>
      </c>
      <c r="P2" s="11">
        <v>50910.36807142874</v>
      </c>
      <c r="Q2" s="11">
        <v>54641.753238095393</v>
      </c>
      <c r="R2" s="11">
        <v>55748.336852307744</v>
      </c>
      <c r="S2" s="11">
        <v>60773.367150000013</v>
      </c>
      <c r="T2" s="11">
        <v>54835.044571428611</v>
      </c>
      <c r="U2" s="11">
        <v>61546.172700000017</v>
      </c>
      <c r="V2" s="11">
        <v>61962.991590909442</v>
      </c>
      <c r="W2" s="11">
        <v>69305.95835624999</v>
      </c>
      <c r="X2" s="11">
        <v>58123.463337499983</v>
      </c>
      <c r="Y2" s="11">
        <v>56997.016329032434</v>
      </c>
      <c r="Z2" s="11">
        <v>62941.160493939591</v>
      </c>
      <c r="AA2" s="11"/>
      <c r="AB2" s="11"/>
      <c r="AC2" s="11">
        <f t="shared" ref="AC2:AC17" si="0">SUM(T2:W2)</f>
        <v>247650.16721858806</v>
      </c>
      <c r="AD2" s="11">
        <f t="shared" ref="AD2:AD17" si="1">SUM(X2:AA2)</f>
        <v>178061.64016047202</v>
      </c>
      <c r="AE2" s="30">
        <f>AD2/AC2-1</f>
        <v>-0.28099527587515749</v>
      </c>
    </row>
    <row r="3" spans="1:33" s="9" customFormat="1" ht="15.75" customHeight="1" x14ac:dyDescent="0.35">
      <c r="A3" s="5" t="s">
        <v>7</v>
      </c>
      <c r="B3" s="5" t="s">
        <v>267</v>
      </c>
      <c r="C3" s="10" t="s">
        <v>282</v>
      </c>
      <c r="D3" s="2" t="s">
        <v>47</v>
      </c>
      <c r="E3" s="5" t="s">
        <v>12</v>
      </c>
      <c r="F3" s="5" t="s">
        <v>12</v>
      </c>
      <c r="G3" s="11">
        <v>53303.542526153855</v>
      </c>
      <c r="H3" s="11">
        <v>49366.149493548488</v>
      </c>
      <c r="I3" s="11">
        <v>55699.535346153636</v>
      </c>
      <c r="J3" s="11">
        <v>53432.920757575834</v>
      </c>
      <c r="K3" s="11">
        <v>61318.62</v>
      </c>
      <c r="L3" s="11">
        <v>42411.926243076821</v>
      </c>
      <c r="M3" s="11">
        <v>86144.735487096754</v>
      </c>
      <c r="N3" s="11">
        <v>46626.052346153781</v>
      </c>
      <c r="O3" s="11">
        <v>56085.945885714085</v>
      </c>
      <c r="P3" s="11">
        <v>50161.776571428738</v>
      </c>
      <c r="Q3" s="11">
        <v>54659.625595238242</v>
      </c>
      <c r="R3" s="11">
        <v>54259.82288307698</v>
      </c>
      <c r="S3" s="11">
        <v>81561.913012500008</v>
      </c>
      <c r="T3" s="11">
        <v>54927.042057142899</v>
      </c>
      <c r="U3" s="11">
        <v>105287.31890000001</v>
      </c>
      <c r="V3" s="11">
        <v>60849.937224242771</v>
      </c>
      <c r="W3" s="11">
        <v>110619.84228749997</v>
      </c>
      <c r="X3" s="11">
        <v>89172.19001562499</v>
      </c>
      <c r="Y3" s="11">
        <v>57853.915567742108</v>
      </c>
      <c r="Z3" s="11">
        <v>56450.199898485022</v>
      </c>
      <c r="AA3" s="11"/>
      <c r="AB3" s="11"/>
      <c r="AC3" s="11">
        <f t="shared" si="0"/>
        <v>331684.14046888566</v>
      </c>
      <c r="AD3" s="11">
        <f t="shared" si="1"/>
        <v>203476.30548185215</v>
      </c>
      <c r="AE3" s="30">
        <f t="shared" ref="AE3:AE17" si="2">AD3/AC3-1</f>
        <v>-0.38653592181342278</v>
      </c>
    </row>
    <row r="4" spans="1:33" s="9" customFormat="1" ht="15.75" customHeight="1" x14ac:dyDescent="0.35">
      <c r="A4" s="5" t="s">
        <v>7</v>
      </c>
      <c r="B4" s="5" t="s">
        <v>268</v>
      </c>
      <c r="C4" s="10" t="s">
        <v>282</v>
      </c>
      <c r="D4" s="3" t="s">
        <v>48</v>
      </c>
      <c r="E4" s="5" t="s">
        <v>12</v>
      </c>
      <c r="F4" s="5" t="s">
        <v>12</v>
      </c>
      <c r="G4" s="11">
        <v>1510.3783907692311</v>
      </c>
      <c r="H4" s="11">
        <v>1241.9503645161315</v>
      </c>
      <c r="I4" s="11">
        <v>2071.0176953846076</v>
      </c>
      <c r="J4" s="11">
        <v>3119.8608333333382</v>
      </c>
      <c r="K4" s="11">
        <v>1588.2075</v>
      </c>
      <c r="L4" s="11">
        <v>1267.1083384615354</v>
      </c>
      <c r="M4" s="11">
        <v>2368.4787564516123</v>
      </c>
      <c r="N4" s="11">
        <v>3640.1092384615331</v>
      </c>
      <c r="O4" s="11">
        <v>1942.6864285714216</v>
      </c>
      <c r="P4" s="11">
        <v>1520.5380714285768</v>
      </c>
      <c r="Q4" s="11">
        <v>2516.4278857142926</v>
      </c>
      <c r="R4" s="11">
        <v>3293.3371569230799</v>
      </c>
      <c r="S4" s="11">
        <v>1785.1691500000004</v>
      </c>
      <c r="T4" s="11">
        <v>1307.2729142857152</v>
      </c>
      <c r="U4" s="11">
        <v>2460.9030000000007</v>
      </c>
      <c r="V4" s="11">
        <v>3292.4615181818367</v>
      </c>
      <c r="W4" s="11">
        <v>1926.3648749999995</v>
      </c>
      <c r="X4" s="11">
        <v>1197.4897781249997</v>
      </c>
      <c r="Y4" s="11">
        <v>329.32245806451715</v>
      </c>
      <c r="Z4" s="11">
        <v>997.08074696970004</v>
      </c>
      <c r="AA4" s="11"/>
      <c r="AB4" s="11"/>
      <c r="AC4" s="11">
        <f t="shared" si="0"/>
        <v>8987.0023074675519</v>
      </c>
      <c r="AD4" s="11">
        <f t="shared" si="1"/>
        <v>2523.8929831592168</v>
      </c>
      <c r="AE4" s="30">
        <f t="shared" si="2"/>
        <v>-0.71916186323196518</v>
      </c>
    </row>
    <row r="5" spans="1:33" s="16" customFormat="1" ht="15.75" customHeight="1" x14ac:dyDescent="0.35">
      <c r="A5" s="13" t="s">
        <v>7</v>
      </c>
      <c r="B5" s="13" t="s">
        <v>269</v>
      </c>
      <c r="C5" s="14" t="s">
        <v>282</v>
      </c>
      <c r="D5" s="15" t="s">
        <v>49</v>
      </c>
      <c r="E5" s="13" t="s">
        <v>12</v>
      </c>
      <c r="F5" s="13" t="s">
        <v>12</v>
      </c>
      <c r="G5" s="17">
        <v>1369.0884615384616</v>
      </c>
      <c r="H5" s="17">
        <v>1098.6907838709699</v>
      </c>
      <c r="I5" s="17">
        <v>1925.3463307692234</v>
      </c>
      <c r="J5" s="17">
        <v>2975.8157196969742</v>
      </c>
      <c r="K5" s="17">
        <v>1450.1025</v>
      </c>
      <c r="L5" s="17">
        <v>1128.6847384615357</v>
      </c>
      <c r="M5" s="17">
        <v>2225.2017725806445</v>
      </c>
      <c r="N5" s="17">
        <v>3488.5848461538412</v>
      </c>
      <c r="O5" s="17">
        <v>1789.6262857142794</v>
      </c>
      <c r="P5" s="17">
        <v>1359.5110000000045</v>
      </c>
      <c r="Q5" s="17">
        <v>2359.1511428571489</v>
      </c>
      <c r="R5" s="17">
        <v>3139.8341538461573</v>
      </c>
      <c r="S5" s="17">
        <v>1635.6441125000006</v>
      </c>
      <c r="T5" s="17">
        <v>1157.3510857142865</v>
      </c>
      <c r="U5" s="17">
        <v>2308.0798000000004</v>
      </c>
      <c r="V5" s="17">
        <v>3145.6851181818361</v>
      </c>
      <c r="W5" s="17">
        <v>1780.2268499999996</v>
      </c>
      <c r="X5" s="17">
        <v>1051.9385343749998</v>
      </c>
      <c r="Y5" s="17">
        <v>190.54443225806511</v>
      </c>
      <c r="Z5" s="17">
        <v>850.96692121212391</v>
      </c>
      <c r="AA5" s="17"/>
      <c r="AB5" s="17"/>
      <c r="AC5" s="17">
        <f t="shared" si="0"/>
        <v>8391.3428538961216</v>
      </c>
      <c r="AD5" s="17">
        <f t="shared" si="1"/>
        <v>2093.4498878451886</v>
      </c>
      <c r="AE5" s="31">
        <f t="shared" si="2"/>
        <v>-0.75052266075945229</v>
      </c>
      <c r="AF5" s="33">
        <f>AC5/SUM(T$20:W$20)/10</f>
        <v>2.1046389589087027</v>
      </c>
      <c r="AG5" s="33">
        <f>AD5/SUM(X$20:AA$20)/10</f>
        <v>0.49942860465473082</v>
      </c>
    </row>
    <row r="6" spans="1:33" s="9" customFormat="1" ht="15.75" customHeight="1" x14ac:dyDescent="0.35">
      <c r="A6" s="5" t="s">
        <v>7</v>
      </c>
      <c r="B6" s="5" t="s">
        <v>270</v>
      </c>
      <c r="C6" s="10" t="s">
        <v>282</v>
      </c>
      <c r="D6" s="4" t="s">
        <v>50</v>
      </c>
      <c r="E6" s="5" t="s">
        <v>12</v>
      </c>
      <c r="F6" s="5" t="s">
        <v>12</v>
      </c>
      <c r="G6" s="11">
        <v>36.143935384615389</v>
      </c>
      <c r="H6" s="11">
        <v>38.569887096774266</v>
      </c>
      <c r="I6" s="11">
        <v>38.394003076922928</v>
      </c>
      <c r="J6" s="11">
        <v>37.965378787878848</v>
      </c>
      <c r="K6" s="11">
        <v>35.605195312500001</v>
      </c>
      <c r="L6" s="11">
        <v>37.267892307692215</v>
      </c>
      <c r="M6" s="11">
        <v>38.574572580645153</v>
      </c>
      <c r="N6" s="11">
        <v>39.936661538461486</v>
      </c>
      <c r="O6" s="11">
        <v>41.208499999999852</v>
      </c>
      <c r="P6" s="11">
        <v>44.251714285714442</v>
      </c>
      <c r="Q6" s="11">
        <v>44.085147619047738</v>
      </c>
      <c r="R6" s="11">
        <v>43.027356923076965</v>
      </c>
      <c r="S6" s="11">
        <v>42.232262500000004</v>
      </c>
      <c r="T6" s="11">
        <v>42.023542857142886</v>
      </c>
      <c r="U6" s="11">
        <v>44.948000000000008</v>
      </c>
      <c r="V6" s="11">
        <v>41.141869696969927</v>
      </c>
      <c r="W6" s="11">
        <v>40.96293124999999</v>
      </c>
      <c r="X6" s="11">
        <v>40.798454687499991</v>
      </c>
      <c r="Y6" s="11">
        <v>44.056516129032396</v>
      </c>
      <c r="Z6" s="11">
        <v>43.249692424242554</v>
      </c>
      <c r="AA6" s="11"/>
      <c r="AB6" s="11"/>
      <c r="AC6" s="11">
        <f t="shared" si="0"/>
        <v>169.07634380411281</v>
      </c>
      <c r="AD6" s="11">
        <f t="shared" si="1"/>
        <v>128.10466324077493</v>
      </c>
      <c r="AE6" s="30">
        <f t="shared" si="2"/>
        <v>-0.24232651145335005</v>
      </c>
    </row>
    <row r="7" spans="1:33" s="9" customFormat="1" ht="15.75" customHeight="1" x14ac:dyDescent="0.35">
      <c r="A7" s="5" t="s">
        <v>7</v>
      </c>
      <c r="B7" s="5" t="s">
        <v>271</v>
      </c>
      <c r="C7" s="10" t="s">
        <v>282</v>
      </c>
      <c r="D7" s="4" t="s">
        <v>51</v>
      </c>
      <c r="E7" s="5" t="s">
        <v>12</v>
      </c>
      <c r="F7" s="5" t="s">
        <v>12</v>
      </c>
      <c r="G7" s="11">
        <v>104.05072307692309</v>
      </c>
      <c r="H7" s="11">
        <v>104.68969354838731</v>
      </c>
      <c r="I7" s="11">
        <v>107.27736153846114</v>
      </c>
      <c r="J7" s="11">
        <v>106.079734848485</v>
      </c>
      <c r="K7" s="11">
        <v>102.4998046875</v>
      </c>
      <c r="L7" s="11">
        <v>101.15570769230744</v>
      </c>
      <c r="M7" s="11">
        <v>104.70241129032256</v>
      </c>
      <c r="N7" s="11">
        <v>111.5877307692306</v>
      </c>
      <c r="O7" s="11">
        <v>111.85164285714247</v>
      </c>
      <c r="P7" s="11">
        <v>116.77535714285753</v>
      </c>
      <c r="Q7" s="11">
        <v>113.19159523809556</v>
      </c>
      <c r="R7" s="11">
        <v>110.47564615384627</v>
      </c>
      <c r="S7" s="11">
        <v>108.43418750000004</v>
      </c>
      <c r="T7" s="11">
        <v>107.89828571428579</v>
      </c>
      <c r="U7" s="11">
        <v>106.75150000000002</v>
      </c>
      <c r="V7" s="11">
        <v>105.6345303030309</v>
      </c>
      <c r="W7" s="11">
        <v>105.17509374999997</v>
      </c>
      <c r="X7" s="11">
        <v>103.65012812499997</v>
      </c>
      <c r="Y7" s="11">
        <v>94.721509677419647</v>
      </c>
      <c r="Z7" s="11">
        <v>102.86413333333365</v>
      </c>
      <c r="AA7" s="11"/>
      <c r="AB7" s="11"/>
      <c r="AC7" s="11">
        <f t="shared" si="0"/>
        <v>425.45940976731669</v>
      </c>
      <c r="AD7" s="11">
        <f t="shared" si="1"/>
        <v>301.23577113575328</v>
      </c>
      <c r="AE7" s="30">
        <f t="shared" si="2"/>
        <v>-0.29197529959321189</v>
      </c>
    </row>
    <row r="8" spans="1:33" s="9" customFormat="1" ht="15" customHeight="1" x14ac:dyDescent="0.35">
      <c r="A8" s="5" t="s">
        <v>7</v>
      </c>
      <c r="B8" s="5" t="s">
        <v>272</v>
      </c>
      <c r="C8" s="10" t="s">
        <v>282</v>
      </c>
      <c r="D8" s="3" t="s">
        <v>52</v>
      </c>
      <c r="E8" s="5" t="s">
        <v>12</v>
      </c>
      <c r="F8" s="5" t="s">
        <v>12</v>
      </c>
      <c r="G8" s="11">
        <v>790.7854953846155</v>
      </c>
      <c r="H8" s="11">
        <v>738.33783870967886</v>
      </c>
      <c r="I8" s="11">
        <v>823.2125953846122</v>
      </c>
      <c r="J8" s="11">
        <v>705.709393939395</v>
      </c>
      <c r="K8" s="11">
        <v>707.78812500000004</v>
      </c>
      <c r="L8" s="11">
        <v>693.18279692307522</v>
      </c>
      <c r="M8" s="11">
        <v>740.6317935483869</v>
      </c>
      <c r="N8" s="11">
        <v>709.4630461538452</v>
      </c>
      <c r="O8" s="11">
        <v>787.67104285714004</v>
      </c>
      <c r="P8" s="11">
        <v>816.19828571428843</v>
      </c>
      <c r="Q8" s="11">
        <v>853.10718095238326</v>
      </c>
      <c r="R8" s="11">
        <v>862.87294153846244</v>
      </c>
      <c r="S8" s="11">
        <v>1075.2105750000003</v>
      </c>
      <c r="T8" s="11">
        <v>899.530971428572</v>
      </c>
      <c r="U8" s="11">
        <v>898.96000000000015</v>
      </c>
      <c r="V8" s="11">
        <v>882.88228484848992</v>
      </c>
      <c r="W8" s="11">
        <v>987.53877499999976</v>
      </c>
      <c r="X8" s="11">
        <v>823.68772031249978</v>
      </c>
      <c r="Y8" s="11">
        <v>763.27914193548622</v>
      </c>
      <c r="Z8" s="11">
        <v>822.91306666666924</v>
      </c>
      <c r="AA8" s="11"/>
      <c r="AB8" s="11"/>
      <c r="AC8" s="11">
        <f t="shared" si="0"/>
        <v>3668.9120312770619</v>
      </c>
      <c r="AD8" s="11">
        <f t="shared" si="1"/>
        <v>2409.8799289146555</v>
      </c>
      <c r="AE8" s="30">
        <f t="shared" si="2"/>
        <v>-0.34316224854379163</v>
      </c>
    </row>
    <row r="9" spans="1:33" s="16" customFormat="1" ht="15" customHeight="1" x14ac:dyDescent="0.35">
      <c r="A9" s="13" t="s">
        <v>7</v>
      </c>
      <c r="B9" s="13" t="s">
        <v>273</v>
      </c>
      <c r="C9" s="14" t="s">
        <v>282</v>
      </c>
      <c r="D9" s="15" t="s">
        <v>53</v>
      </c>
      <c r="E9" s="13" t="s">
        <v>12</v>
      </c>
      <c r="F9" s="13" t="s">
        <v>12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274</v>
      </c>
      <c r="C10" s="10" t="s">
        <v>282</v>
      </c>
      <c r="D10" s="4" t="s">
        <v>54</v>
      </c>
      <c r="E10" s="5" t="s">
        <v>12</v>
      </c>
      <c r="F10" s="5" t="s">
        <v>12</v>
      </c>
      <c r="G10" s="11">
        <v>672.49625230769243</v>
      </c>
      <c r="H10" s="11">
        <v>619.32218709677545</v>
      </c>
      <c r="I10" s="11">
        <v>700.12593846153584</v>
      </c>
      <c r="J10" s="11">
        <v>586.23011363636454</v>
      </c>
      <c r="K10" s="11">
        <v>590.18308593749998</v>
      </c>
      <c r="L10" s="11">
        <v>578.18472923076786</v>
      </c>
      <c r="M10" s="11">
        <v>621.60168387096758</v>
      </c>
      <c r="N10" s="11">
        <v>583.78002307692225</v>
      </c>
      <c r="O10" s="11">
        <v>661.69077142856906</v>
      </c>
      <c r="P10" s="11">
        <v>683.44314285714518</v>
      </c>
      <c r="Q10" s="11">
        <v>724.42620952381151</v>
      </c>
      <c r="R10" s="11">
        <v>738.44247692307772</v>
      </c>
      <c r="S10" s="11">
        <v>951.93802500000027</v>
      </c>
      <c r="T10" s="11">
        <v>775.73188571428625</v>
      </c>
      <c r="U10" s="11">
        <v>778.72410000000013</v>
      </c>
      <c r="V10" s="11">
        <v>763.90444545454977</v>
      </c>
      <c r="W10" s="11">
        <v>867.97129999999981</v>
      </c>
      <c r="X10" s="11">
        <v>706.80566093749985</v>
      </c>
      <c r="Y10" s="11">
        <v>674.06469677419568</v>
      </c>
      <c r="Z10" s="11">
        <v>720.04893333333553</v>
      </c>
      <c r="AA10" s="11"/>
      <c r="AB10" s="11"/>
      <c r="AC10" s="11">
        <f t="shared" si="0"/>
        <v>3186.3317311688356</v>
      </c>
      <c r="AD10" s="11">
        <f t="shared" si="1"/>
        <v>2100.9192910450311</v>
      </c>
      <c r="AE10" s="30">
        <f t="shared" si="2"/>
        <v>-0.34064640210127928</v>
      </c>
    </row>
    <row r="11" spans="1:33" s="9" customFormat="1" ht="15.75" customHeight="1" x14ac:dyDescent="0.35">
      <c r="A11" s="5" t="s">
        <v>7</v>
      </c>
      <c r="B11" s="5" t="s">
        <v>275</v>
      </c>
      <c r="C11" s="10" t="s">
        <v>282</v>
      </c>
      <c r="D11" s="4" t="s">
        <v>55</v>
      </c>
      <c r="E11" s="5" t="s">
        <v>12</v>
      </c>
      <c r="F11" s="5" t="s">
        <v>12</v>
      </c>
      <c r="G11" s="11">
        <v>95.288556923076939</v>
      </c>
      <c r="H11" s="11">
        <v>95.873719354838897</v>
      </c>
      <c r="I11" s="11">
        <v>98.243478461538089</v>
      </c>
      <c r="J11" s="11">
        <v>97.146704545454696</v>
      </c>
      <c r="K11" s="11">
        <v>93.868242187500002</v>
      </c>
      <c r="L11" s="11">
        <v>92.637332307692077</v>
      </c>
      <c r="M11" s="11">
        <v>95.885366129032235</v>
      </c>
      <c r="N11" s="11">
        <v>102.19086923076908</v>
      </c>
      <c r="O11" s="11">
        <v>102.43255714285678</v>
      </c>
      <c r="P11" s="11">
        <v>106.94164285714322</v>
      </c>
      <c r="Q11" s="11">
        <v>103.65967142857171</v>
      </c>
      <c r="R11" s="11">
        <v>101.17243384615395</v>
      </c>
      <c r="S11" s="11">
        <v>99.302887500000026</v>
      </c>
      <c r="T11" s="11">
        <v>98.812114285714358</v>
      </c>
      <c r="U11" s="11">
        <v>97.761900000000011</v>
      </c>
      <c r="V11" s="11">
        <v>96.738990909091456</v>
      </c>
      <c r="W11" s="11">
        <v>96.318243749999965</v>
      </c>
      <c r="X11" s="11">
        <v>93.726179687499965</v>
      </c>
      <c r="Y11" s="11">
        <v>71.591838709677631</v>
      </c>
      <c r="Z11" s="11">
        <v>80.65483181818206</v>
      </c>
      <c r="AA11" s="11"/>
      <c r="AB11" s="11"/>
      <c r="AC11" s="11">
        <f t="shared" si="0"/>
        <v>389.6312489448058</v>
      </c>
      <c r="AD11" s="11">
        <f t="shared" si="1"/>
        <v>245.97285021535964</v>
      </c>
      <c r="AE11" s="30">
        <f t="shared" si="2"/>
        <v>-0.36870348340514247</v>
      </c>
    </row>
    <row r="12" spans="1:33" s="16" customFormat="1" ht="15.75" customHeight="1" x14ac:dyDescent="0.35">
      <c r="A12" s="13" t="s">
        <v>7</v>
      </c>
      <c r="B12" s="13" t="s">
        <v>276</v>
      </c>
      <c r="C12" s="14" t="s">
        <v>282</v>
      </c>
      <c r="D12" s="18" t="s">
        <v>56</v>
      </c>
      <c r="E12" s="13" t="s">
        <v>12</v>
      </c>
      <c r="F12" s="13" t="s">
        <v>12</v>
      </c>
      <c r="G12" s="17">
        <v>982.45788000000016</v>
      </c>
      <c r="H12" s="17">
        <v>789.02969032258216</v>
      </c>
      <c r="I12" s="17">
        <v>1463.4890584615327</v>
      </c>
      <c r="J12" s="17">
        <v>1917.2516287878816</v>
      </c>
      <c r="K12" s="17">
        <v>1029.3138281250001</v>
      </c>
      <c r="L12" s="17">
        <v>753.87622153845962</v>
      </c>
      <c r="M12" s="17">
        <v>1579.3532145161284</v>
      </c>
      <c r="N12" s="17">
        <v>2069.6587538461508</v>
      </c>
      <c r="O12" s="17">
        <v>1258.625328571424</v>
      </c>
      <c r="P12" s="17">
        <v>1215.6929285714327</v>
      </c>
      <c r="Q12" s="17">
        <v>1883.7464428571479</v>
      </c>
      <c r="R12" s="17">
        <v>2254.8660830769254</v>
      </c>
      <c r="S12" s="17">
        <v>1427.9070375000003</v>
      </c>
      <c r="T12" s="17">
        <v>1082.3901714285721</v>
      </c>
      <c r="U12" s="17">
        <v>1821.5177000000003</v>
      </c>
      <c r="V12" s="17">
        <v>2157.1683030303152</v>
      </c>
      <c r="W12" s="17">
        <v>1356.2051562499998</v>
      </c>
      <c r="X12" s="17">
        <v>847.9462609374998</v>
      </c>
      <c r="Y12" s="17">
        <v>185.03736774193607</v>
      </c>
      <c r="Z12" s="17">
        <v>557.57035909091076</v>
      </c>
      <c r="AA12" s="17"/>
      <c r="AB12" s="17"/>
      <c r="AC12" s="17">
        <f t="shared" si="0"/>
        <v>6417.2813307088873</v>
      </c>
      <c r="AD12" s="17">
        <f t="shared" si="1"/>
        <v>1590.5539877703468</v>
      </c>
      <c r="AE12" s="31">
        <f t="shared" si="2"/>
        <v>-0.7521451989086092</v>
      </c>
      <c r="AF12" s="33">
        <f>AC12/SUM(T$20:W$20)/10</f>
        <v>1.6095231161501773</v>
      </c>
      <c r="AG12" s="33">
        <f>AD12/SUM(X$20:AA$20)/10</f>
        <v>0.37945410747701924</v>
      </c>
    </row>
    <row r="13" spans="1:33" s="9" customFormat="1" ht="15.75" customHeight="1" x14ac:dyDescent="0.35">
      <c r="A13" s="5" t="s">
        <v>7</v>
      </c>
      <c r="B13" s="5" t="s">
        <v>277</v>
      </c>
      <c r="C13" s="10" t="s">
        <v>282</v>
      </c>
      <c r="D13" s="4" t="s">
        <v>57</v>
      </c>
      <c r="E13" s="5" t="s">
        <v>12</v>
      </c>
      <c r="F13" s="5" t="s">
        <v>12</v>
      </c>
      <c r="G13" s="11">
        <v>217.95888307692312</v>
      </c>
      <c r="H13" s="11">
        <v>174.115490322581</v>
      </c>
      <c r="I13" s="11">
        <v>234.88095999999911</v>
      </c>
      <c r="J13" s="11">
        <v>218.85924242424275</v>
      </c>
      <c r="K13" s="11">
        <v>216.8680078125</v>
      </c>
      <c r="L13" s="11">
        <v>171.4323046153842</v>
      </c>
      <c r="M13" s="11">
        <v>245.77513387096769</v>
      </c>
      <c r="N13" s="11">
        <v>245.49300769230734</v>
      </c>
      <c r="O13" s="11">
        <v>251.96054285714197</v>
      </c>
      <c r="P13" s="11">
        <v>220.02935714285789</v>
      </c>
      <c r="Q13" s="11">
        <v>237.1066047619054</v>
      </c>
      <c r="R13" s="11">
        <v>246.53512615384642</v>
      </c>
      <c r="S13" s="11">
        <v>221.43402500000005</v>
      </c>
      <c r="T13" s="11">
        <v>197.62422857142872</v>
      </c>
      <c r="U13" s="11">
        <v>213.50300000000004</v>
      </c>
      <c r="V13" s="11">
        <v>231.28402424242557</v>
      </c>
      <c r="W13" s="11">
        <v>205.92176249999994</v>
      </c>
      <c r="X13" s="11">
        <v>142.24326093749997</v>
      </c>
      <c r="Y13" s="11">
        <v>26.433909677419436</v>
      </c>
      <c r="Z13" s="11">
        <v>66.627904545454754</v>
      </c>
      <c r="AA13" s="11"/>
      <c r="AB13" s="11"/>
      <c r="AC13" s="11">
        <f t="shared" si="0"/>
        <v>848.33301531385428</v>
      </c>
      <c r="AD13" s="11">
        <f t="shared" si="1"/>
        <v>235.30507516037417</v>
      </c>
      <c r="AE13" s="30">
        <f t="shared" si="2"/>
        <v>-0.72262652647873271</v>
      </c>
    </row>
    <row r="14" spans="1:33" s="9" customFormat="1" ht="15.75" customHeight="1" x14ac:dyDescent="0.35">
      <c r="A14" s="5" t="s">
        <v>7</v>
      </c>
      <c r="B14" s="5" t="s">
        <v>278</v>
      </c>
      <c r="C14" s="10" t="s">
        <v>282</v>
      </c>
      <c r="D14" s="4" t="s">
        <v>58</v>
      </c>
      <c r="E14" s="5" t="s">
        <v>12</v>
      </c>
      <c r="F14" s="5" t="s">
        <v>12</v>
      </c>
      <c r="G14" s="11">
        <v>764.49899692307702</v>
      </c>
      <c r="H14" s="11">
        <v>614.91420000000119</v>
      </c>
      <c r="I14" s="11">
        <v>1228.6080984615337</v>
      </c>
      <c r="J14" s="11">
        <v>1698.3923863636389</v>
      </c>
      <c r="K14" s="11">
        <v>812.44582031250002</v>
      </c>
      <c r="L14" s="11">
        <v>582.44391692307556</v>
      </c>
      <c r="M14" s="11">
        <v>1333.578080645161</v>
      </c>
      <c r="N14" s="11">
        <v>1824.1657461538437</v>
      </c>
      <c r="O14" s="11">
        <v>1006.6647857142822</v>
      </c>
      <c r="P14" s="11">
        <v>995.66357142857476</v>
      </c>
      <c r="Q14" s="11">
        <v>1646.6398380952426</v>
      </c>
      <c r="R14" s="11">
        <v>2008.3309569230789</v>
      </c>
      <c r="S14" s="11">
        <v>1206.4730125000003</v>
      </c>
      <c r="T14" s="11">
        <v>884.7659428571435</v>
      </c>
      <c r="U14" s="11">
        <v>1608.0147000000002</v>
      </c>
      <c r="V14" s="11">
        <v>1925.8842787878898</v>
      </c>
      <c r="W14" s="11">
        <v>1150.2833937499997</v>
      </c>
      <c r="X14" s="11">
        <v>705.70299999999986</v>
      </c>
      <c r="Y14" s="11">
        <v>158.60345806451662</v>
      </c>
      <c r="Z14" s="11">
        <v>490.94245454545603</v>
      </c>
      <c r="AA14" s="11"/>
      <c r="AB14" s="11"/>
      <c r="AC14" s="11">
        <f t="shared" si="0"/>
        <v>5568.9483153950332</v>
      </c>
      <c r="AD14" s="11">
        <f t="shared" si="1"/>
        <v>1355.2489126099726</v>
      </c>
      <c r="AE14" s="30">
        <f t="shared" si="2"/>
        <v>-0.75664185841634302</v>
      </c>
    </row>
    <row r="15" spans="1:33" s="16" customFormat="1" ht="15.75" customHeight="1" x14ac:dyDescent="0.35">
      <c r="A15" s="13" t="s">
        <v>7</v>
      </c>
      <c r="B15" s="13" t="s">
        <v>279</v>
      </c>
      <c r="C15" s="14" t="s">
        <v>282</v>
      </c>
      <c r="D15" s="18" t="s">
        <v>59</v>
      </c>
      <c r="E15" s="13" t="s">
        <v>12</v>
      </c>
      <c r="F15" s="13" t="s">
        <v>12</v>
      </c>
      <c r="G15" s="17">
        <v>1281.4668000000001</v>
      </c>
      <c r="H15" s="17">
        <v>1185.7485290322604</v>
      </c>
      <c r="I15" s="17">
        <v>1528.9847107692249</v>
      </c>
      <c r="J15" s="17">
        <v>2143.927272727276</v>
      </c>
      <c r="K15" s="17">
        <v>1375.6552734375</v>
      </c>
      <c r="L15" s="17">
        <v>1147.8510830769203</v>
      </c>
      <c r="M15" s="17">
        <v>1551.7999483870965</v>
      </c>
      <c r="N15" s="17">
        <v>2423.2156692307658</v>
      </c>
      <c r="O15" s="17">
        <v>1492.9250857142804</v>
      </c>
      <c r="P15" s="17">
        <v>1524.2257142857195</v>
      </c>
      <c r="Q15" s="17">
        <v>1889.7038952381006</v>
      </c>
      <c r="R15" s="17">
        <v>2454.8851476923105</v>
      </c>
      <c r="S15" s="17">
        <v>1672.1693125000004</v>
      </c>
      <c r="T15" s="17">
        <v>1652.5474285714297</v>
      </c>
      <c r="U15" s="17">
        <v>2079.9687000000004</v>
      </c>
      <c r="V15" s="17">
        <v>2689.7887242424395</v>
      </c>
      <c r="W15" s="17">
        <v>1733.7283874999996</v>
      </c>
      <c r="X15" s="17">
        <v>1352.9649703124999</v>
      </c>
      <c r="Y15" s="17">
        <v>71.591838709677631</v>
      </c>
      <c r="Z15" s="17">
        <v>578.61075000000176</v>
      </c>
      <c r="AA15" s="17"/>
      <c r="AB15" s="17"/>
      <c r="AC15" s="17">
        <f>SUM(T15:W15)</f>
        <v>8156.0332403138691</v>
      </c>
      <c r="AD15" s="17">
        <f>SUM(X15:AA15)</f>
        <v>2003.1675590221794</v>
      </c>
      <c r="AE15" s="31">
        <f t="shared" si="2"/>
        <v>-0.75439438511348056</v>
      </c>
      <c r="AF15" s="33">
        <f>AC15/SUM(T$20:W$20)/10</f>
        <v>2.0456207792473844</v>
      </c>
      <c r="AG15" s="33">
        <f>AD15/SUM(X$20:AA$20)/10</f>
        <v>0.4778901967994244</v>
      </c>
    </row>
    <row r="16" spans="1:33" s="9" customFormat="1" ht="15.75" customHeight="1" x14ac:dyDescent="0.35">
      <c r="A16" s="5" t="s">
        <v>7</v>
      </c>
      <c r="B16" s="5" t="s">
        <v>280</v>
      </c>
      <c r="C16" s="10" t="s">
        <v>282</v>
      </c>
      <c r="D16" s="4" t="s">
        <v>60</v>
      </c>
      <c r="E16" s="5" t="s">
        <v>12</v>
      </c>
      <c r="F16" s="5" t="s">
        <v>12</v>
      </c>
      <c r="G16" s="11">
        <v>200.43455076923081</v>
      </c>
      <c r="H16" s="11">
        <v>170.80950000000033</v>
      </c>
      <c r="I16" s="11">
        <v>239.39790153846064</v>
      </c>
      <c r="J16" s="11">
        <v>175.31071969696995</v>
      </c>
      <c r="K16" s="11">
        <v>215.7890625</v>
      </c>
      <c r="L16" s="11">
        <v>193.79303999999954</v>
      </c>
      <c r="M16" s="11">
        <v>214.91547580645155</v>
      </c>
      <c r="N16" s="11">
        <v>190.28644615384587</v>
      </c>
      <c r="O16" s="11">
        <v>231.94498571428488</v>
      </c>
      <c r="P16" s="11">
        <v>238.46757142857223</v>
      </c>
      <c r="Q16" s="11">
        <v>240.68107619047686</v>
      </c>
      <c r="R16" s="11">
        <v>232.58030769230791</v>
      </c>
      <c r="S16" s="11">
        <v>264.80770000000007</v>
      </c>
      <c r="T16" s="11">
        <v>249.86971428571445</v>
      </c>
      <c r="U16" s="11">
        <v>287.66720000000004</v>
      </c>
      <c r="V16" s="11">
        <v>265.75423939394091</v>
      </c>
      <c r="W16" s="11">
        <v>204.81465624999993</v>
      </c>
      <c r="X16" s="11">
        <v>183.04171562499997</v>
      </c>
      <c r="Y16" s="11">
        <v>6.608477419354859</v>
      </c>
      <c r="Z16" s="11">
        <v>53.769887878788047</v>
      </c>
      <c r="AA16" s="11"/>
      <c r="AB16" s="11"/>
      <c r="AC16" s="11">
        <f t="shared" ref="AC16:AC17" si="3">SUM(T16:W16)</f>
        <v>1008.1058099296554</v>
      </c>
      <c r="AD16" s="11">
        <f t="shared" ref="AD16:AD17" si="4">SUM(X16:AA16)</f>
        <v>243.42008092314288</v>
      </c>
      <c r="AE16" s="30">
        <f t="shared" si="2"/>
        <v>-0.75853717087482264</v>
      </c>
    </row>
    <row r="17" spans="1:33" s="9" customFormat="1" ht="15.75" customHeight="1" x14ac:dyDescent="0.35">
      <c r="A17" s="5" t="s">
        <v>7</v>
      </c>
      <c r="B17" s="5" t="s">
        <v>281</v>
      </c>
      <c r="C17" s="10" t="s">
        <v>282</v>
      </c>
      <c r="D17" s="4" t="s">
        <v>61</v>
      </c>
      <c r="E17" s="5" t="s">
        <v>12</v>
      </c>
      <c r="F17" s="5" t="s">
        <v>12</v>
      </c>
      <c r="G17" s="11">
        <v>1081.0322492307694</v>
      </c>
      <c r="H17" s="11">
        <v>1014.93902903226</v>
      </c>
      <c r="I17" s="11">
        <v>1289.5868092307644</v>
      </c>
      <c r="J17" s="11">
        <v>1968.616553030306</v>
      </c>
      <c r="K17" s="11">
        <v>1159.8662109375</v>
      </c>
      <c r="L17" s="11">
        <v>954.05804307692074</v>
      </c>
      <c r="M17" s="11">
        <v>1336.8844725806448</v>
      </c>
      <c r="N17" s="11">
        <v>2232.9292230769202</v>
      </c>
      <c r="O17" s="11">
        <v>1260.9800999999954</v>
      </c>
      <c r="P17" s="11">
        <v>1285.7581428571473</v>
      </c>
      <c r="Q17" s="11">
        <v>1649.0228190476237</v>
      </c>
      <c r="R17" s="11">
        <v>2222.3048400000025</v>
      </c>
      <c r="S17" s="11">
        <v>1407.3616125000003</v>
      </c>
      <c r="T17" s="11">
        <v>1402.6777142857154</v>
      </c>
      <c r="U17" s="11">
        <v>1792.3015000000003</v>
      </c>
      <c r="V17" s="11">
        <v>2424.0344848484983</v>
      </c>
      <c r="W17" s="11">
        <v>1528.9137312499995</v>
      </c>
      <c r="X17" s="11">
        <v>1169.9232546874998</v>
      </c>
      <c r="Y17" s="11">
        <v>64.983361290322776</v>
      </c>
      <c r="Z17" s="11">
        <v>524.84086212121372</v>
      </c>
      <c r="AA17" s="11"/>
      <c r="AB17" s="11"/>
      <c r="AC17" s="11">
        <f t="shared" si="3"/>
        <v>7147.9274303842139</v>
      </c>
      <c r="AD17" s="11">
        <f t="shared" si="4"/>
        <v>1759.7474780990365</v>
      </c>
      <c r="AE17" s="30">
        <f t="shared" si="2"/>
        <v>-0.75381010856115438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3.71416207505888</v>
      </c>
      <c r="AG19" s="34">
        <f>SUM(AG12,AG5)</f>
        <v>0.87888271213175007</v>
      </c>
    </row>
    <row r="20" spans="1:33" x14ac:dyDescent="0.35">
      <c r="D20" s="10" t="s">
        <v>1253</v>
      </c>
      <c r="G20" s="28">
        <f>[4]GDP!CA$11</f>
        <v>75.539000000000001</v>
      </c>
      <c r="H20" s="28">
        <f>[4]GDP!CB$11</f>
        <v>72.048000000000002</v>
      </c>
      <c r="I20" s="28">
        <f>[4]GDP!CC$11</f>
        <v>72.774000000000001</v>
      </c>
      <c r="J20" s="28">
        <f>[4]GDP!CD$11</f>
        <v>74.352000000000004</v>
      </c>
      <c r="K20" s="28">
        <f>[4]GDP!CE$11</f>
        <v>79.89</v>
      </c>
      <c r="L20" s="28">
        <f>[4]GDP!CF$11</f>
        <v>75.152000000000001</v>
      </c>
      <c r="M20" s="28">
        <f>[4]GDP!CG$11</f>
        <v>78.811999999999998</v>
      </c>
      <c r="N20" s="28">
        <f>[4]GDP!CH$11</f>
        <v>88.986000000000004</v>
      </c>
      <c r="O20" s="28">
        <f>[4]GDP!CI$11</f>
        <v>94.97</v>
      </c>
      <c r="P20" s="28">
        <f>[4]GDP!CJ$11</f>
        <v>99.028999999999996</v>
      </c>
      <c r="Q20" s="28">
        <f>[4]GDP!CK$11</f>
        <v>96.471999999999994</v>
      </c>
      <c r="R20" s="28">
        <f>[4]GDP!CL$11</f>
        <v>95.153000000000006</v>
      </c>
      <c r="S20" s="28">
        <f>[4]GDP!CM$11</f>
        <v>96.13</v>
      </c>
      <c r="T20" s="28">
        <f>[4]GDP!CN$11</f>
        <v>96.748000000000005</v>
      </c>
      <c r="U20" s="28">
        <f>[4]GDP!CO$11</f>
        <v>98.825000000000003</v>
      </c>
      <c r="V20" s="28">
        <f>[4]GDP!CP$11</f>
        <v>99.650999999999996</v>
      </c>
      <c r="W20" s="28">
        <f>[4]GDP!CQ$11</f>
        <v>103.483</v>
      </c>
      <c r="X20" s="28">
        <f>[4]GDP!CR$11</f>
        <v>100.212</v>
      </c>
      <c r="Y20" s="28">
        <f>[4]GDP!CS$11</f>
        <v>95.57</v>
      </c>
      <c r="Z20" s="28">
        <f>[4]GDP!CT$11</f>
        <v>111.244</v>
      </c>
      <c r="AA20" s="28">
        <f>[4]GDP!CU$11</f>
        <v>112.143</v>
      </c>
      <c r="AC20" s="11">
        <f t="shared" ref="AC20" si="5">SUM(T20:W20)</f>
        <v>398.70699999999999</v>
      </c>
      <c r="AD20" s="11">
        <f t="shared" ref="AD20" si="6">SUM(X20:AA20)</f>
        <v>419.16899999999998</v>
      </c>
      <c r="AE20" s="30"/>
      <c r="AF20" s="34">
        <f>SUM(AF9,AF15)</f>
        <v>2.0456207792473844</v>
      </c>
      <c r="AG20" s="34">
        <f>SUM(AG9,AG15)</f>
        <v>0.4778901967994244</v>
      </c>
    </row>
    <row r="21" spans="1:33" x14ac:dyDescent="0.35">
      <c r="AF21" s="34">
        <f>AF19-AF20</f>
        <v>1.6685412958114956</v>
      </c>
      <c r="AG21" s="34">
        <f>AG19-AG20</f>
        <v>0.40099251533232566</v>
      </c>
    </row>
    <row r="22" spans="1:33" x14ac:dyDescent="0.35">
      <c r="AC22" s="12">
        <f>(AC12+AC5)/AC2</f>
        <v>5.9796544258071099E-2</v>
      </c>
      <c r="AD22" s="12">
        <f>(AD12+AD5)/AD2</f>
        <v>2.0689486361551268E-2</v>
      </c>
    </row>
    <row r="23" spans="1:33" x14ac:dyDescent="0.35">
      <c r="AC23" s="12">
        <f>(AC9+AC15)/AC3</f>
        <v>2.4589759488602873E-2</v>
      </c>
      <c r="AD23" s="12">
        <f>(AD9+AD15)/AD3</f>
        <v>9.8447214985473569E-3</v>
      </c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-21.076623498031786</v>
      </c>
      <c r="AD25" s="34">
        <f>(AD2-AD3)/AD20/10</f>
        <v>-6.0631070812441124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0.89773652496332124</v>
      </c>
      <c r="AD26" s="34">
        <f>(AD4+AD12-AD8-AD15)/AD20/10</f>
        <v>-7.1236307314536923E-2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3.8635598668135849</v>
      </c>
      <c r="AD27" s="34">
        <f>(AD4+AD12)/AD20/10</f>
        <v>0.98157234216498923</v>
      </c>
    </row>
    <row r="28" spans="1:33" ht="16.5" x14ac:dyDescent="0.35">
      <c r="D28" s="46" t="s">
        <v>1721</v>
      </c>
      <c r="AC28" s="27">
        <f>(AC8+AC15)/AC20/10</f>
        <v>2.965823341850264</v>
      </c>
      <c r="AD28" s="27">
        <f>(AD8+AD15)/AD20/10</f>
        <v>1.0528086494795261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2DD1F-A0B7-4335-8B6A-947A18116962}">
  <dimension ref="A1:AG28"/>
  <sheetViews>
    <sheetView topLeftCell="C1" workbookViewId="0">
      <pane xSplit="4" ySplit="1" topLeftCell="AB11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62</v>
      </c>
      <c r="C2" s="10" t="s">
        <v>78</v>
      </c>
      <c r="D2" s="2" t="s">
        <v>46</v>
      </c>
      <c r="E2" s="5" t="s">
        <v>12</v>
      </c>
      <c r="F2" s="5" t="s">
        <v>12</v>
      </c>
      <c r="G2" s="11">
        <v>23729.041215384619</v>
      </c>
      <c r="H2" s="11">
        <v>20134.583061290359</v>
      </c>
      <c r="I2" s="11">
        <v>26121.472916922976</v>
      </c>
      <c r="J2" s="11">
        <v>30074.163143939437</v>
      </c>
      <c r="K2" s="11">
        <v>24513.637500000001</v>
      </c>
      <c r="L2" s="11">
        <v>21314.040009230717</v>
      </c>
      <c r="M2" s="11">
        <v>27897.130890322576</v>
      </c>
      <c r="N2" s="11">
        <v>34813.022784615336</v>
      </c>
      <c r="O2" s="11">
        <v>28685.825542857041</v>
      </c>
      <c r="P2" s="8">
        <v>24937.070214285803</v>
      </c>
      <c r="Q2" s="8">
        <v>32153.561990476279</v>
      </c>
      <c r="R2" s="8">
        <v>36424.401987692341</v>
      </c>
      <c r="S2" s="8">
        <v>29593.401887500007</v>
      </c>
      <c r="T2" s="8">
        <v>24061.317714285731</v>
      </c>
      <c r="U2" s="8">
        <v>31725.422100000007</v>
      </c>
      <c r="V2" s="8">
        <v>36929.831793939607</v>
      </c>
      <c r="W2" s="8">
        <v>29451.240462499991</v>
      </c>
      <c r="X2" s="8">
        <v>20066.223740624995</v>
      </c>
      <c r="Y2" s="8">
        <v>16957.353058064567</v>
      </c>
      <c r="Z2" s="8">
        <v>26640.641622727355</v>
      </c>
      <c r="AA2" s="8">
        <v>23961.751396923049</v>
      </c>
      <c r="AC2" s="11">
        <f t="shared" ref="AC2:AC17" si="0">SUM(T2:W2)</f>
        <v>122167.81207072534</v>
      </c>
      <c r="AD2" s="11">
        <f t="shared" ref="AD2:AD17" si="1">SUM(X2:AA2)</f>
        <v>87625.969818339974</v>
      </c>
      <c r="AE2" s="30">
        <f>AD2/AC2-1</f>
        <v>-0.28274094188073384</v>
      </c>
    </row>
    <row r="3" spans="1:33" s="9" customFormat="1" ht="15.75" customHeight="1" x14ac:dyDescent="0.35">
      <c r="A3" s="5" t="s">
        <v>7</v>
      </c>
      <c r="B3" s="5" t="s">
        <v>63</v>
      </c>
      <c r="C3" s="10" t="s">
        <v>78</v>
      </c>
      <c r="D3" s="2" t="s">
        <v>47</v>
      </c>
      <c r="E3" s="5" t="s">
        <v>12</v>
      </c>
      <c r="F3" s="5" t="s">
        <v>12</v>
      </c>
      <c r="G3" s="11">
        <v>26396.025538461545</v>
      </c>
      <c r="H3" s="11">
        <v>23881.372093548431</v>
      </c>
      <c r="I3" s="11">
        <v>25746.566769230671</v>
      </c>
      <c r="J3" s="11">
        <v>28491.900151515194</v>
      </c>
      <c r="K3" s="11">
        <v>27054.5537109375</v>
      </c>
      <c r="L3" s="11">
        <v>24029.272163076865</v>
      </c>
      <c r="M3" s="11">
        <v>27736.219816129025</v>
      </c>
      <c r="N3" s="11">
        <v>32726.919523076878</v>
      </c>
      <c r="O3" s="11">
        <v>32405.187014285599</v>
      </c>
      <c r="P3" s="8">
        <v>28993.477357142954</v>
      </c>
      <c r="Q3" s="8">
        <v>31445.816647619133</v>
      </c>
      <c r="R3" s="8">
        <v>32948.489289230798</v>
      </c>
      <c r="S3" s="8">
        <v>33248.20471250001</v>
      </c>
      <c r="T3" s="8">
        <v>28059.233142857163</v>
      </c>
      <c r="U3" s="8">
        <v>30025.264000000006</v>
      </c>
      <c r="V3" s="8">
        <v>32770.055184848672</v>
      </c>
      <c r="W3" s="8">
        <v>32310.895906249993</v>
      </c>
      <c r="X3" s="8">
        <v>24762.456673437493</v>
      </c>
      <c r="Y3" s="8">
        <v>19727.406509677479</v>
      </c>
      <c r="Z3" s="8">
        <v>22718.946539394008</v>
      </c>
      <c r="AA3" s="8">
        <v>25820.287199999973</v>
      </c>
      <c r="AC3" s="11">
        <f t="shared" si="0"/>
        <v>123165.44823395583</v>
      </c>
      <c r="AD3" s="11">
        <f t="shared" si="1"/>
        <v>93029.09692250895</v>
      </c>
      <c r="AE3" s="30">
        <f t="shared" ref="AE3:AE17" si="2">AD3/AC3-1</f>
        <v>-0.24468186284031646</v>
      </c>
    </row>
    <row r="4" spans="1:33" s="9" customFormat="1" ht="15.75" customHeight="1" x14ac:dyDescent="0.35">
      <c r="A4" s="5" t="s">
        <v>7</v>
      </c>
      <c r="B4" s="5" t="s">
        <v>64</v>
      </c>
      <c r="C4" s="10" t="s">
        <v>78</v>
      </c>
      <c r="D4" s="3" t="s">
        <v>48</v>
      </c>
      <c r="E4" s="5" t="s">
        <v>12</v>
      </c>
      <c r="F4" s="5" t="s">
        <v>12</v>
      </c>
      <c r="G4" s="11">
        <v>3347.1474707692314</v>
      </c>
      <c r="H4" s="11">
        <v>3080.0809838709738</v>
      </c>
      <c r="I4" s="11">
        <v>3679.0488830769091</v>
      </c>
      <c r="J4" s="11">
        <v>4025.4467803030361</v>
      </c>
      <c r="K4" s="11">
        <v>3144.0466406249998</v>
      </c>
      <c r="L4" s="11">
        <v>3181.6132061538387</v>
      </c>
      <c r="M4" s="11">
        <v>3657.971611290322</v>
      </c>
      <c r="N4" s="11">
        <v>4225.063869230763</v>
      </c>
      <c r="O4" s="11">
        <v>3494.4807999999875</v>
      </c>
      <c r="P4" s="11">
        <v>3672.8922857142984</v>
      </c>
      <c r="Q4" s="11">
        <v>4236.9401333333453</v>
      </c>
      <c r="R4" s="11">
        <v>4353.9033600000048</v>
      </c>
      <c r="S4" s="11">
        <v>3472.1768250000009</v>
      </c>
      <c r="T4" s="8">
        <v>3402.7712000000024</v>
      </c>
      <c r="U4" s="8">
        <v>3984.6402000000007</v>
      </c>
      <c r="V4" s="8">
        <v>4269.8589090909336</v>
      </c>
      <c r="W4" s="8">
        <v>3467.4567749999992</v>
      </c>
      <c r="X4" s="8">
        <v>2911.0248749999996</v>
      </c>
      <c r="Y4" s="8">
        <v>2405.4857806451687</v>
      </c>
      <c r="Z4" s="8">
        <v>2605.5017409090992</v>
      </c>
      <c r="AA4" s="8">
        <v>2623.1837169230744</v>
      </c>
      <c r="AC4" s="11">
        <f t="shared" si="0"/>
        <v>15124.727084090935</v>
      </c>
      <c r="AD4" s="11">
        <f t="shared" si="1"/>
        <v>10545.196113477343</v>
      </c>
      <c r="AE4" s="30">
        <f t="shared" si="2"/>
        <v>-0.30278437059737817</v>
      </c>
    </row>
    <row r="5" spans="1:33" s="16" customFormat="1" ht="15.75" customHeight="1" x14ac:dyDescent="0.35">
      <c r="A5" s="13" t="s">
        <v>7</v>
      </c>
      <c r="B5" s="13" t="s">
        <v>65</v>
      </c>
      <c r="C5" s="14" t="s">
        <v>78</v>
      </c>
      <c r="D5" s="15" t="s">
        <v>49</v>
      </c>
      <c r="E5" s="13" t="s">
        <v>12</v>
      </c>
      <c r="F5" s="13" t="s">
        <v>12</v>
      </c>
      <c r="G5" s="17">
        <v>370.20152000000007</v>
      </c>
      <c r="H5" s="17">
        <v>364.76093225806522</v>
      </c>
      <c r="I5" s="17">
        <v>495.73433384615197</v>
      </c>
      <c r="J5" s="17">
        <v>820.72215909091028</v>
      </c>
      <c r="K5" s="17">
        <v>360.367734375</v>
      </c>
      <c r="L5" s="17">
        <v>397.16925230769135</v>
      </c>
      <c r="M5" s="17">
        <v>516.89927258064506</v>
      </c>
      <c r="N5" s="17">
        <v>792.86019230769125</v>
      </c>
      <c r="O5" s="17">
        <v>432.10055714285562</v>
      </c>
      <c r="P5" s="17">
        <v>503.97785714285885</v>
      </c>
      <c r="Q5" s="17">
        <v>758.97943333333535</v>
      </c>
      <c r="R5" s="17">
        <v>883.80516923077016</v>
      </c>
      <c r="S5" s="17">
        <v>389.22166250000009</v>
      </c>
      <c r="T5" s="17">
        <v>357.76800000000026</v>
      </c>
      <c r="U5" s="17">
        <v>650.62230000000011</v>
      </c>
      <c r="V5" s="17">
        <v>924.02415454545974</v>
      </c>
      <c r="W5" s="17">
        <v>456.12777499999987</v>
      </c>
      <c r="X5" s="17">
        <v>222.73750937499995</v>
      </c>
      <c r="Y5" s="17">
        <v>84.808793548387357</v>
      </c>
      <c r="Z5" s="17">
        <v>84.161563636363894</v>
      </c>
      <c r="AA5" s="21">
        <v>31.015359999999966</v>
      </c>
      <c r="AC5" s="17">
        <f t="shared" si="0"/>
        <v>2388.54222954546</v>
      </c>
      <c r="AD5" s="17">
        <f t="shared" si="1"/>
        <v>422.7232265597512</v>
      </c>
      <c r="AE5" s="31">
        <f t="shared" si="2"/>
        <v>-0.82302040913038599</v>
      </c>
      <c r="AF5" s="33">
        <f>AC5/SUM(T$20:W$20)/10</f>
        <v>0.11922770314376505</v>
      </c>
      <c r="AG5" s="33">
        <f>AD5/SUM(X$20:AA$20)/10</f>
        <v>2.2416633031708284E-2</v>
      </c>
    </row>
    <row r="6" spans="1:33" s="9" customFormat="1" ht="15.75" customHeight="1" x14ac:dyDescent="0.35">
      <c r="A6" s="5" t="s">
        <v>7</v>
      </c>
      <c r="B6" s="5" t="s">
        <v>66</v>
      </c>
      <c r="C6" s="10" t="s">
        <v>78</v>
      </c>
      <c r="D6" s="4" t="s">
        <v>50</v>
      </c>
      <c r="E6" s="5" t="s">
        <v>12</v>
      </c>
      <c r="F6" s="5" t="s">
        <v>12</v>
      </c>
      <c r="G6" s="11">
        <v>607.87527692307697</v>
      </c>
      <c r="H6" s="11">
        <v>883.8014129032274</v>
      </c>
      <c r="I6" s="11">
        <v>520.57751230769031</v>
      </c>
      <c r="J6" s="11">
        <v>877.67022727272854</v>
      </c>
      <c r="K6" s="11">
        <v>884.73515625000005</v>
      </c>
      <c r="L6" s="11">
        <v>1033.9178123076897</v>
      </c>
      <c r="M6" s="11">
        <v>1071.270987096774</v>
      </c>
      <c r="N6" s="11">
        <v>1074.7660384615369</v>
      </c>
      <c r="O6" s="11">
        <v>1112.6294999999959</v>
      </c>
      <c r="P6" s="11">
        <v>1170.2120000000041</v>
      </c>
      <c r="Q6" s="11">
        <v>1164.0861952380983</v>
      </c>
      <c r="R6" s="11">
        <v>1110.5709692307703</v>
      </c>
      <c r="S6" s="11">
        <v>1119.7256625000002</v>
      </c>
      <c r="T6" s="11">
        <v>1138.0429714285722</v>
      </c>
      <c r="U6" s="11">
        <v>1166.4006000000002</v>
      </c>
      <c r="V6" s="11">
        <v>1090.8155181818245</v>
      </c>
      <c r="W6" s="11">
        <v>1113.7488874999997</v>
      </c>
      <c r="X6" s="11">
        <v>1077.2997359374997</v>
      </c>
      <c r="Y6" s="11">
        <v>1025.415412903229</v>
      </c>
      <c r="Z6" s="11">
        <v>1109.2961651515186</v>
      </c>
      <c r="AA6" s="8">
        <v>1154.7257107692294</v>
      </c>
      <c r="AC6" s="11">
        <f t="shared" si="0"/>
        <v>4509.0079771103965</v>
      </c>
      <c r="AD6" s="11">
        <f t="shared" si="1"/>
        <v>4366.7370247614772</v>
      </c>
      <c r="AE6" s="30">
        <f t="shared" si="2"/>
        <v>-3.1552606043534603E-2</v>
      </c>
    </row>
    <row r="7" spans="1:33" s="9" customFormat="1" ht="15.75" customHeight="1" x14ac:dyDescent="0.35">
      <c r="A7" s="5" t="s">
        <v>7</v>
      </c>
      <c r="B7" s="5" t="s">
        <v>67</v>
      </c>
      <c r="C7" s="10" t="s">
        <v>78</v>
      </c>
      <c r="D7" s="4" t="s">
        <v>51</v>
      </c>
      <c r="E7" s="5" t="s">
        <v>12</v>
      </c>
      <c r="F7" s="5" t="s">
        <v>12</v>
      </c>
      <c r="G7" s="11">
        <v>168.67169846153848</v>
      </c>
      <c r="H7" s="11">
        <v>1986.9001838709717</v>
      </c>
      <c r="I7" s="11">
        <v>167.1268369230763</v>
      </c>
      <c r="J7" s="11">
        <v>2506.8316287878824</v>
      </c>
      <c r="K7" s="11">
        <v>2055.3908203125002</v>
      </c>
      <c r="L7" s="11">
        <v>1925.1528369230723</v>
      </c>
      <c r="M7" s="11">
        <v>2254.9592999999995</v>
      </c>
      <c r="N7" s="11">
        <v>2562.9939846153811</v>
      </c>
      <c r="O7" s="11">
        <v>2156.970628571421</v>
      </c>
      <c r="P7" s="11">
        <v>2267.9003571428648</v>
      </c>
      <c r="Q7" s="11">
        <v>2583.1513523809595</v>
      </c>
      <c r="R7" s="11">
        <v>2653.7413107692337</v>
      </c>
      <c r="S7" s="11">
        <v>2216.6230750000004</v>
      </c>
      <c r="T7" s="8">
        <v>2152.2868571428585</v>
      </c>
      <c r="U7" s="8">
        <v>2409.2128000000007</v>
      </c>
      <c r="V7" s="8">
        <v>2475.1838363636502</v>
      </c>
      <c r="W7" s="8">
        <v>2102.3947687499995</v>
      </c>
      <c r="X7" s="8">
        <v>1814.9799031249995</v>
      </c>
      <c r="Y7" s="8">
        <v>1499.022961290327</v>
      </c>
      <c r="Z7" s="8">
        <v>1630.6302954545506</v>
      </c>
      <c r="AA7" s="8">
        <v>1684.3726276923057</v>
      </c>
      <c r="AC7" s="11">
        <f t="shared" si="0"/>
        <v>9139.0782622565093</v>
      </c>
      <c r="AD7" s="11">
        <f t="shared" si="1"/>
        <v>6629.0057875621824</v>
      </c>
      <c r="AE7" s="30">
        <f t="shared" si="2"/>
        <v>-0.27465269501637579</v>
      </c>
    </row>
    <row r="8" spans="1:33" s="9" customFormat="1" ht="15" customHeight="1" x14ac:dyDescent="0.35">
      <c r="A8" s="5" t="s">
        <v>7</v>
      </c>
      <c r="B8" s="5" t="s">
        <v>68</v>
      </c>
      <c r="C8" s="10" t="s">
        <v>78</v>
      </c>
      <c r="D8" s="3" t="s">
        <v>52</v>
      </c>
      <c r="E8" s="5" t="s">
        <v>12</v>
      </c>
      <c r="F8" s="5" t="s">
        <v>12</v>
      </c>
      <c r="G8" s="11">
        <v>5694.3127292307699</v>
      </c>
      <c r="H8" s="11">
        <v>5502.2698935483977</v>
      </c>
      <c r="I8" s="11">
        <v>5938.6488876922858</v>
      </c>
      <c r="J8" s="11">
        <v>6068.8774621212215</v>
      </c>
      <c r="K8" s="11">
        <v>5607.2787890625004</v>
      </c>
      <c r="L8" s="11">
        <v>5516.7128584615248</v>
      </c>
      <c r="M8" s="11">
        <v>6258.9999338709658</v>
      </c>
      <c r="N8" s="11">
        <v>6906.6932307692214</v>
      </c>
      <c r="O8" s="11">
        <v>6310.7874285714061</v>
      </c>
      <c r="P8" s="11">
        <v>6471.8132142857357</v>
      </c>
      <c r="Q8" s="11">
        <v>7038.1342428571625</v>
      </c>
      <c r="R8" s="11">
        <v>6929.7302676923146</v>
      </c>
      <c r="S8" s="11">
        <v>6524.3138500000023</v>
      </c>
      <c r="T8" s="8">
        <v>6192.2258285714333</v>
      </c>
      <c r="U8" s="8">
        <v>6593.8716000000013</v>
      </c>
      <c r="V8" s="8">
        <v>6957.4237484848882</v>
      </c>
      <c r="W8" s="8">
        <v>6348.1472374999985</v>
      </c>
      <c r="X8" s="8">
        <v>5302.6964484374994</v>
      </c>
      <c r="Y8" s="8">
        <v>4024.5627483871094</v>
      </c>
      <c r="Z8" s="8">
        <v>4204.5714500000131</v>
      </c>
      <c r="AA8" s="8">
        <v>4193.0380923076882</v>
      </c>
      <c r="AC8" s="11">
        <f t="shared" si="0"/>
        <v>26091.668414556319</v>
      </c>
      <c r="AD8" s="11">
        <f t="shared" si="1"/>
        <v>17724.868739132311</v>
      </c>
      <c r="AE8" s="30">
        <f t="shared" si="2"/>
        <v>-0.32066940076381789</v>
      </c>
    </row>
    <row r="9" spans="1:33" s="16" customFormat="1" ht="15" customHeight="1" x14ac:dyDescent="0.35">
      <c r="A9" s="13" t="s">
        <v>7</v>
      </c>
      <c r="B9" s="13" t="s">
        <v>69</v>
      </c>
      <c r="C9" s="14" t="s">
        <v>78</v>
      </c>
      <c r="D9" s="15" t="s">
        <v>53</v>
      </c>
      <c r="E9" s="13" t="s">
        <v>12</v>
      </c>
      <c r="F9" s="13" t="s">
        <v>12</v>
      </c>
      <c r="G9" s="17">
        <v>1354.8499415384617</v>
      </c>
      <c r="H9" s="17">
        <v>1217.7064354838733</v>
      </c>
      <c r="I9" s="17">
        <v>1429.6119969230713</v>
      </c>
      <c r="J9" s="17">
        <v>1678.2930681818207</v>
      </c>
      <c r="K9" s="17">
        <v>1270.997578125</v>
      </c>
      <c r="L9" s="17">
        <v>1263.9139476923046</v>
      </c>
      <c r="M9" s="17">
        <v>1692.8726709677414</v>
      </c>
      <c r="N9" s="17">
        <v>2238.8022615384584</v>
      </c>
      <c r="O9" s="17">
        <v>1722.5152999999939</v>
      </c>
      <c r="P9" s="17">
        <v>1558.6437142857196</v>
      </c>
      <c r="Q9" s="17">
        <v>1987.4061142857197</v>
      </c>
      <c r="R9" s="17">
        <v>2192.0694000000026</v>
      </c>
      <c r="S9" s="17">
        <v>1901.5932250000005</v>
      </c>
      <c r="T9" s="17">
        <v>1557.1426285714297</v>
      </c>
      <c r="U9" s="17">
        <v>1869.8368000000005</v>
      </c>
      <c r="V9" s="17">
        <v>2287.2655666666792</v>
      </c>
      <c r="W9" s="17">
        <v>1886.5090499999994</v>
      </c>
      <c r="X9" s="17">
        <v>1067.3757874999997</v>
      </c>
      <c r="Y9" s="17">
        <v>479.11461290322728</v>
      </c>
      <c r="Z9" s="17">
        <v>357.68664545454658</v>
      </c>
      <c r="AA9" s="21">
        <v>202.79273846153825</v>
      </c>
      <c r="AC9" s="17">
        <f t="shared" si="0"/>
        <v>7600.754045238109</v>
      </c>
      <c r="AD9" s="17">
        <f t="shared" si="1"/>
        <v>2106.9697843193117</v>
      </c>
      <c r="AE9" s="31">
        <f t="shared" si="2"/>
        <v>-0.72279463698219082</v>
      </c>
      <c r="AF9" s="33">
        <f>AC9/SUM(T$20:W$20)/10</f>
        <v>0.3794031504927064</v>
      </c>
      <c r="AG9" s="33">
        <f>AD9/SUM(X$20:AA$20)/10</f>
        <v>0.11173071526815552</v>
      </c>
    </row>
    <row r="10" spans="1:33" s="9" customFormat="1" ht="15.75" customHeight="1" x14ac:dyDescent="0.35">
      <c r="A10" s="5" t="s">
        <v>7</v>
      </c>
      <c r="B10" s="5" t="s">
        <v>70</v>
      </c>
      <c r="C10" s="10" t="s">
        <v>78</v>
      </c>
      <c r="D10" s="4" t="s">
        <v>54</v>
      </c>
      <c r="E10" s="5" t="s">
        <v>12</v>
      </c>
      <c r="F10" s="5" t="s">
        <v>12</v>
      </c>
      <c r="G10" s="11">
        <v>1181.7971600000003</v>
      </c>
      <c r="H10" s="11">
        <v>2419.9849161290367</v>
      </c>
      <c r="I10" s="11">
        <v>1029.862670769227</v>
      </c>
      <c r="J10" s="11">
        <v>2298.0220454545488</v>
      </c>
      <c r="K10" s="11">
        <v>2462.1532031249999</v>
      </c>
      <c r="L10" s="11">
        <v>2482.041627692302</v>
      </c>
      <c r="M10" s="11">
        <v>2601.0283225806447</v>
      </c>
      <c r="N10" s="11">
        <v>2530.1049692307656</v>
      </c>
      <c r="O10" s="11">
        <v>2612.6188999999908</v>
      </c>
      <c r="P10" s="11">
        <v>2916.9255000000098</v>
      </c>
      <c r="Q10" s="11">
        <v>2901.2793095238176</v>
      </c>
      <c r="R10" s="11">
        <v>2635.1348861538486</v>
      </c>
      <c r="S10" s="11">
        <v>2654.9254750000005</v>
      </c>
      <c r="T10" s="11">
        <v>2687.2352000000019</v>
      </c>
      <c r="U10" s="11">
        <v>2678.9008000000003</v>
      </c>
      <c r="V10" s="11">
        <v>2558.579518181833</v>
      </c>
      <c r="W10" s="11">
        <v>2531.9519937499995</v>
      </c>
      <c r="X10" s="11">
        <v>2533.9148343749994</v>
      </c>
      <c r="Y10" s="11">
        <v>2168.6820064516196</v>
      </c>
      <c r="Z10" s="11">
        <v>2393.9289212121284</v>
      </c>
      <c r="AA10" s="8">
        <v>2506.2796676923049</v>
      </c>
      <c r="AC10" s="11">
        <f t="shared" si="0"/>
        <v>10456.667511931835</v>
      </c>
      <c r="AD10" s="11">
        <f t="shared" si="1"/>
        <v>9602.8054297310518</v>
      </c>
      <c r="AE10" s="30">
        <f t="shared" si="2"/>
        <v>-8.1657189656882845E-2</v>
      </c>
    </row>
    <row r="11" spans="1:33" s="9" customFormat="1" ht="15.75" customHeight="1" x14ac:dyDescent="0.35">
      <c r="A11" s="5" t="s">
        <v>7</v>
      </c>
      <c r="B11" s="5" t="s">
        <v>71</v>
      </c>
      <c r="C11" s="10" t="s">
        <v>78</v>
      </c>
      <c r="D11" s="4" t="s">
        <v>55</v>
      </c>
      <c r="E11" s="5" t="s">
        <v>12</v>
      </c>
      <c r="F11" s="5" t="s">
        <v>12</v>
      </c>
      <c r="G11" s="11">
        <v>116.09870153846155</v>
      </c>
      <c r="H11" s="11">
        <v>1978.0842096774231</v>
      </c>
      <c r="I11" s="11">
        <v>124.21589230769185</v>
      </c>
      <c r="J11" s="11">
        <v>2209.8083712121243</v>
      </c>
      <c r="K11" s="11">
        <v>1984.1804296875</v>
      </c>
      <c r="L11" s="11">
        <v>1885.755350769226</v>
      </c>
      <c r="M11" s="11">
        <v>2097.3546177419348</v>
      </c>
      <c r="N11" s="11">
        <v>2276.3897076923045</v>
      </c>
      <c r="O11" s="11">
        <v>2111.0525857142784</v>
      </c>
      <c r="P11" s="11">
        <v>2144.978928571436</v>
      </c>
      <c r="Q11" s="11">
        <v>2303.1510904761967</v>
      </c>
      <c r="R11" s="11">
        <v>2252.5402800000024</v>
      </c>
      <c r="S11" s="11">
        <v>2101.3404125000006</v>
      </c>
      <c r="T11" s="8">
        <v>2097.76982857143</v>
      </c>
      <c r="U11" s="8">
        <v>2183.3491000000004</v>
      </c>
      <c r="V11" s="8">
        <v>2240.5639848484975</v>
      </c>
      <c r="W11" s="8">
        <v>2054.7891999999997</v>
      </c>
      <c r="X11" s="8">
        <v>1855.7783578124995</v>
      </c>
      <c r="Y11" s="8">
        <v>1525.4568709677467</v>
      </c>
      <c r="Z11" s="8">
        <v>1617.7722787878838</v>
      </c>
      <c r="AA11" s="8">
        <v>1647.3927753846137</v>
      </c>
      <c r="AC11" s="11">
        <f t="shared" si="0"/>
        <v>8576.4721134199262</v>
      </c>
      <c r="AD11" s="11">
        <f t="shared" si="1"/>
        <v>6646.4002829527435</v>
      </c>
      <c r="AE11" s="30">
        <f t="shared" si="2"/>
        <v>-0.22504262882719894</v>
      </c>
    </row>
    <row r="12" spans="1:33" s="16" customFormat="1" ht="15.75" customHeight="1" x14ac:dyDescent="0.35">
      <c r="A12" s="13" t="s">
        <v>7</v>
      </c>
      <c r="B12" s="13" t="s">
        <v>72</v>
      </c>
      <c r="C12" s="14" t="s">
        <v>78</v>
      </c>
      <c r="D12" s="18" t="s">
        <v>56</v>
      </c>
      <c r="E12" s="13" t="s">
        <v>12</v>
      </c>
      <c r="F12" s="13" t="s">
        <v>12</v>
      </c>
      <c r="G12" s="17">
        <v>7389.7918800000007</v>
      </c>
      <c r="H12" s="17">
        <v>6388.2753000000121</v>
      </c>
      <c r="I12" s="17">
        <v>11460.609918461494</v>
      </c>
      <c r="J12" s="17">
        <v>15063.322348484871</v>
      </c>
      <c r="K12" s="17">
        <v>7468.4594531250004</v>
      </c>
      <c r="L12" s="17">
        <v>6327.0233169230614</v>
      </c>
      <c r="M12" s="17">
        <v>11879.866224193547</v>
      </c>
      <c r="N12" s="17">
        <v>17399.463746153819</v>
      </c>
      <c r="O12" s="17">
        <v>8974.0339142856828</v>
      </c>
      <c r="P12" s="17">
        <v>7595.3150714285975</v>
      </c>
      <c r="Q12" s="17">
        <v>13580.608447619084</v>
      </c>
      <c r="R12" s="17">
        <v>18533.161818461555</v>
      </c>
      <c r="S12" s="17">
        <v>9357.299675000002</v>
      </c>
      <c r="T12" s="17">
        <v>7613.075885714291</v>
      </c>
      <c r="U12" s="17">
        <v>13512.492500000002</v>
      </c>
      <c r="V12" s="17">
        <v>18677.296900000107</v>
      </c>
      <c r="W12" s="17">
        <v>9718.1786624999986</v>
      </c>
      <c r="X12" s="17">
        <v>4816.4229749999995</v>
      </c>
      <c r="Y12" s="17">
        <v>2033.2082193548451</v>
      </c>
      <c r="Z12" s="17">
        <v>10708.390062121245</v>
      </c>
      <c r="AA12" s="21">
        <v>2477.6501046153817</v>
      </c>
      <c r="AC12" s="17">
        <f t="shared" si="0"/>
        <v>49521.043948214399</v>
      </c>
      <c r="AD12" s="17">
        <f t="shared" si="1"/>
        <v>20035.67136109147</v>
      </c>
      <c r="AE12" s="31">
        <f t="shared" si="2"/>
        <v>-0.59541096544646033</v>
      </c>
      <c r="AF12" s="33">
        <f>AC12/SUM(T$20:W$20)/10</f>
        <v>2.4719179146983867</v>
      </c>
      <c r="AG12" s="33">
        <f>AD12/SUM(X$20:AA$20)/10</f>
        <v>1.0624736570561037</v>
      </c>
    </row>
    <row r="13" spans="1:33" s="9" customFormat="1" ht="15.75" customHeight="1" x14ac:dyDescent="0.35">
      <c r="A13" s="5" t="s">
        <v>7</v>
      </c>
      <c r="B13" s="5" t="s">
        <v>73</v>
      </c>
      <c r="C13" s="10" t="s">
        <v>78</v>
      </c>
      <c r="D13" s="4" t="s">
        <v>57</v>
      </c>
      <c r="E13" s="5" t="s">
        <v>12</v>
      </c>
      <c r="F13" s="5" t="s">
        <v>12</v>
      </c>
      <c r="G13" s="11">
        <v>1547.6175969230771</v>
      </c>
      <c r="H13" s="11">
        <v>1374.1899774193575</v>
      </c>
      <c r="I13" s="11">
        <v>1519.950827692302</v>
      </c>
      <c r="J13" s="11">
        <v>1287.4729924242445</v>
      </c>
      <c r="K13" s="11">
        <v>1490.0234765625</v>
      </c>
      <c r="L13" s="11">
        <v>1388.4951876923044</v>
      </c>
      <c r="M13" s="11">
        <v>1633.3576161290318</v>
      </c>
      <c r="N13" s="11">
        <v>1485.8787307692287</v>
      </c>
      <c r="O13" s="11">
        <v>1478.7964571428518</v>
      </c>
      <c r="P13" s="11">
        <v>1522.9965000000052</v>
      </c>
      <c r="Q13" s="11">
        <v>1871.8315380952431</v>
      </c>
      <c r="R13" s="11">
        <v>1704.8136553846171</v>
      </c>
      <c r="S13" s="11">
        <v>1425.6242125000003</v>
      </c>
      <c r="T13" s="11">
        <v>1495.8109714285724</v>
      </c>
      <c r="U13" s="11">
        <v>1827.1362000000004</v>
      </c>
      <c r="V13" s="11">
        <v>1676.8091757575853</v>
      </c>
      <c r="W13" s="11">
        <v>1496.8076499999995</v>
      </c>
      <c r="X13" s="11">
        <v>1016.6533843749997</v>
      </c>
      <c r="Y13" s="11">
        <v>650.93502580645361</v>
      </c>
      <c r="Z13" s="11">
        <v>945.64868030303319</v>
      </c>
      <c r="AA13" s="8">
        <v>648.93676307692238</v>
      </c>
      <c r="AC13" s="11">
        <f t="shared" si="0"/>
        <v>6496.5639971861574</v>
      </c>
      <c r="AD13" s="11">
        <f t="shared" si="1"/>
        <v>3262.173853561409</v>
      </c>
      <c r="AE13" s="30">
        <f t="shared" si="2"/>
        <v>-0.49786166118361219</v>
      </c>
    </row>
    <row r="14" spans="1:33" s="9" customFormat="1" ht="15.75" customHeight="1" x14ac:dyDescent="0.35">
      <c r="A14" s="5" t="s">
        <v>7</v>
      </c>
      <c r="B14" s="5" t="s">
        <v>74</v>
      </c>
      <c r="C14" s="10" t="s">
        <v>78</v>
      </c>
      <c r="D14" s="4" t="s">
        <v>58</v>
      </c>
      <c r="E14" s="5" t="s">
        <v>12</v>
      </c>
      <c r="F14" s="5" t="s">
        <v>12</v>
      </c>
      <c r="G14" s="11">
        <v>5841.0790123076931</v>
      </c>
      <c r="H14" s="11">
        <v>5014.085322580655</v>
      </c>
      <c r="I14" s="11">
        <v>9941.7883261538082</v>
      </c>
      <c r="J14" s="11">
        <v>13775.849356060628</v>
      </c>
      <c r="K14" s="11">
        <v>5979.5149218750003</v>
      </c>
      <c r="L14" s="11">
        <v>4938.5281292307563</v>
      </c>
      <c r="M14" s="11">
        <v>10246.508608064514</v>
      </c>
      <c r="N14" s="11">
        <v>15913.585015384591</v>
      </c>
      <c r="O14" s="11">
        <v>7495.2374571428309</v>
      </c>
      <c r="P14" s="11">
        <v>6072.3185714285919</v>
      </c>
      <c r="Q14" s="11">
        <v>11708.776909523842</v>
      </c>
      <c r="R14" s="11">
        <v>16829.511064615403</v>
      </c>
      <c r="S14" s="11">
        <v>7931.6754625000021</v>
      </c>
      <c r="T14" s="11">
        <v>6117.264914285719</v>
      </c>
      <c r="U14" s="11">
        <v>11685.356300000001</v>
      </c>
      <c r="V14" s="11">
        <v>17000.487724242521</v>
      </c>
      <c r="W14" s="11">
        <v>8220.2639062499984</v>
      </c>
      <c r="X14" s="11">
        <v>3800.8722515624991</v>
      </c>
      <c r="Y14" s="11">
        <v>1381.1717806451654</v>
      </c>
      <c r="Z14" s="11">
        <v>9762.7413818182122</v>
      </c>
      <c r="AA14" s="8">
        <v>1828.7133415384596</v>
      </c>
      <c r="AC14" s="11">
        <f t="shared" si="0"/>
        <v>43023.372844778234</v>
      </c>
      <c r="AD14" s="11">
        <f t="shared" si="1"/>
        <v>16773.498755564338</v>
      </c>
      <c r="AE14" s="30">
        <f t="shared" si="2"/>
        <v>-0.6101305488976756</v>
      </c>
    </row>
    <row r="15" spans="1:33" s="16" customFormat="1" ht="15.75" customHeight="1" x14ac:dyDescent="0.35">
      <c r="A15" s="13" t="s">
        <v>7</v>
      </c>
      <c r="B15" s="13" t="s">
        <v>75</v>
      </c>
      <c r="C15" s="14" t="s">
        <v>78</v>
      </c>
      <c r="D15" s="18" t="s">
        <v>59</v>
      </c>
      <c r="E15" s="13" t="s">
        <v>12</v>
      </c>
      <c r="F15" s="13" t="s">
        <v>12</v>
      </c>
      <c r="G15" s="17">
        <v>5295.6341692307697</v>
      </c>
      <c r="H15" s="17">
        <v>5181.5888322580749</v>
      </c>
      <c r="I15" s="17">
        <v>6036.8923661538229</v>
      </c>
      <c r="J15" s="17">
        <v>8390.3487121212238</v>
      </c>
      <c r="K15" s="17">
        <v>5378.5423828125004</v>
      </c>
      <c r="L15" s="17">
        <v>5140.8395446153718</v>
      </c>
      <c r="M15" s="17">
        <v>6524.6134193548378</v>
      </c>
      <c r="N15" s="17">
        <v>9762.1645307692161</v>
      </c>
      <c r="O15" s="17">
        <v>6473.2666571428344</v>
      </c>
      <c r="P15" s="17">
        <v>6002.2533571428776</v>
      </c>
      <c r="Q15" s="17">
        <v>7210.9003619047817</v>
      </c>
      <c r="R15" s="17">
        <v>9955.6000707692419</v>
      </c>
      <c r="S15" s="17">
        <v>6834.7780500000017</v>
      </c>
      <c r="T15" s="17">
        <v>6167.238857142861</v>
      </c>
      <c r="U15" s="17">
        <v>7171.4534000000012</v>
      </c>
      <c r="V15" s="17">
        <v>10094.213327272786</v>
      </c>
      <c r="W15" s="17">
        <v>6874.022706249998</v>
      </c>
      <c r="X15" s="17">
        <v>4261.784523437499</v>
      </c>
      <c r="Y15" s="17">
        <v>1552.9921935483919</v>
      </c>
      <c r="Z15" s="17">
        <v>3580.3731863636476</v>
      </c>
      <c r="AA15" s="21">
        <v>1462.4935138461524</v>
      </c>
      <c r="AC15" s="17">
        <f>SUM(T15:W15)</f>
        <v>30306.928290665644</v>
      </c>
      <c r="AD15" s="17">
        <f>SUM(X15:AA15)</f>
        <v>10857.64341719569</v>
      </c>
      <c r="AE15" s="31">
        <f t="shared" si="2"/>
        <v>-0.64174385100783105</v>
      </c>
      <c r="AF15" s="33">
        <f>AC15/SUM(T$20:W$20)/10</f>
        <v>1.5128162293896281</v>
      </c>
      <c r="AG15" s="33">
        <f>AD15/SUM(X$20:AA$20)/10</f>
        <v>0.5757710785215534</v>
      </c>
    </row>
    <row r="16" spans="1:33" s="9" customFormat="1" ht="15.75" customHeight="1" x14ac:dyDescent="0.35">
      <c r="A16" s="5" t="s">
        <v>7</v>
      </c>
      <c r="B16" s="5" t="s">
        <v>76</v>
      </c>
      <c r="C16" s="10" t="s">
        <v>78</v>
      </c>
      <c r="D16" s="4" t="s">
        <v>60</v>
      </c>
      <c r="E16" s="5" t="s">
        <v>12</v>
      </c>
      <c r="F16" s="5" t="s">
        <v>12</v>
      </c>
      <c r="G16" s="11">
        <v>1962.7252184615388</v>
      </c>
      <c r="H16" s="11">
        <v>2094.8958677419396</v>
      </c>
      <c r="I16" s="11">
        <v>2453.8284907692214</v>
      </c>
      <c r="J16" s="11">
        <v>1965.2666666666696</v>
      </c>
      <c r="K16" s="11">
        <v>1867.6543359375</v>
      </c>
      <c r="L16" s="11">
        <v>1943.2543846153799</v>
      </c>
      <c r="M16" s="11">
        <v>2278.1040435483865</v>
      </c>
      <c r="N16" s="11">
        <v>1935.7534769230742</v>
      </c>
      <c r="O16" s="11">
        <v>2448.9622857142772</v>
      </c>
      <c r="P16" s="11">
        <v>2169.5632142857216</v>
      </c>
      <c r="Q16" s="11">
        <v>2601.0237095238167</v>
      </c>
      <c r="R16" s="11">
        <v>1907.1585230769251</v>
      </c>
      <c r="S16" s="11">
        <v>2456.3197000000005</v>
      </c>
      <c r="T16" s="11">
        <v>2169.3234285714302</v>
      </c>
      <c r="U16" s="11">
        <v>2481.1296000000007</v>
      </c>
      <c r="V16" s="11">
        <v>1983.7052848484959</v>
      </c>
      <c r="W16" s="11">
        <v>2453.3474499999993</v>
      </c>
      <c r="X16" s="11">
        <v>1380.5314937499998</v>
      </c>
      <c r="Y16" s="11">
        <v>723.628277419357</v>
      </c>
      <c r="Z16" s="11">
        <v>824.08197727272989</v>
      </c>
      <c r="AA16" s="8">
        <v>710.96748307692235</v>
      </c>
      <c r="AC16" s="11">
        <f t="shared" ref="AC16:AC17" si="3">SUM(T16:W16)</f>
        <v>9087.5057634199256</v>
      </c>
      <c r="AD16" s="11">
        <f t="shared" ref="AD16:AD17" si="4">SUM(X16:AA16)</f>
        <v>3639.2092315190089</v>
      </c>
      <c r="AE16" s="30">
        <f t="shared" si="2"/>
        <v>-0.59953706481618174</v>
      </c>
    </row>
    <row r="17" spans="1:33" s="9" customFormat="1" ht="15.75" customHeight="1" x14ac:dyDescent="0.35">
      <c r="A17" s="5" t="s">
        <v>7</v>
      </c>
      <c r="B17" s="5" t="s">
        <v>77</v>
      </c>
      <c r="C17" s="10" t="s">
        <v>78</v>
      </c>
      <c r="D17" s="4" t="s">
        <v>61</v>
      </c>
      <c r="E17" s="5" t="s">
        <v>12</v>
      </c>
      <c r="F17" s="5" t="s">
        <v>12</v>
      </c>
      <c r="G17" s="11">
        <v>3332.9089507692315</v>
      </c>
      <c r="H17" s="11">
        <v>3085.5909677419413</v>
      </c>
      <c r="I17" s="11">
        <v>3583.0638753846015</v>
      </c>
      <c r="J17" s="11">
        <v>6425.0820454545556</v>
      </c>
      <c r="K17" s="11">
        <v>3510.8880468749999</v>
      </c>
      <c r="L17" s="11">
        <v>3197.5851599999924</v>
      </c>
      <c r="M17" s="11">
        <v>4246.5093758064504</v>
      </c>
      <c r="N17" s="11">
        <v>7826.4110538461427</v>
      </c>
      <c r="O17" s="11">
        <v>4023.1269857142715</v>
      </c>
      <c r="P17" s="11">
        <v>3832.6901428571559</v>
      </c>
      <c r="Q17" s="11">
        <v>4609.8766523809654</v>
      </c>
      <c r="R17" s="11">
        <v>8049.6044492307765</v>
      </c>
      <c r="S17" s="11">
        <v>4379.5997625000009</v>
      </c>
      <c r="T17" s="11">
        <v>3997.9154285714312</v>
      </c>
      <c r="U17" s="11">
        <v>4691.4475000000011</v>
      </c>
      <c r="V17" s="11">
        <v>8110.5080424242879</v>
      </c>
      <c r="W17" s="11">
        <v>4420.6752562499987</v>
      </c>
      <c r="X17" s="11">
        <v>2881.2530296874997</v>
      </c>
      <c r="Y17" s="11">
        <v>829.36391612903481</v>
      </c>
      <c r="Z17" s="11">
        <v>2756.2912090909176</v>
      </c>
      <c r="AA17" s="8">
        <v>751.52603076923003</v>
      </c>
      <c r="AC17" s="11">
        <f t="shared" si="3"/>
        <v>21220.546227245715</v>
      </c>
      <c r="AD17" s="11">
        <f t="shared" si="4"/>
        <v>7218.4341856766823</v>
      </c>
      <c r="AE17" s="30">
        <f t="shared" si="2"/>
        <v>-0.65983749389029811</v>
      </c>
    </row>
    <row r="19" spans="1:33" x14ac:dyDescent="0.35">
      <c r="AD19" s="12"/>
      <c r="AE19" s="30"/>
      <c r="AF19" s="34">
        <f>SUM(AF12,AF5)</f>
        <v>2.5911456178421517</v>
      </c>
      <c r="AG19" s="34">
        <f>SUM(AG12,AG5)</f>
        <v>1.0848902900878121</v>
      </c>
    </row>
    <row r="20" spans="1:33" x14ac:dyDescent="0.35">
      <c r="D20" s="10" t="s">
        <v>1253</v>
      </c>
      <c r="G20" s="28">
        <f>[4]GDP!CA$6</f>
        <v>456.65800000000002</v>
      </c>
      <c r="H20" s="28">
        <f>[4]GDP!CB$6</f>
        <v>465.05799999999999</v>
      </c>
      <c r="I20" s="28">
        <f>[4]GDP!CC$6</f>
        <v>477.48500000000001</v>
      </c>
      <c r="J20" s="28">
        <f>[4]GDP!CD$6</f>
        <v>474.50900000000001</v>
      </c>
      <c r="K20" s="28">
        <f>[4]GDP!CE$6</f>
        <v>460.34</v>
      </c>
      <c r="L20" s="28">
        <f>[4]GDP!CF$6</f>
        <v>457.411</v>
      </c>
      <c r="M20" s="28">
        <f>[4]GDP!CG$6</f>
        <v>476.39100000000002</v>
      </c>
      <c r="N20" s="28">
        <f>[4]GDP!CH$6</f>
        <v>512.23900000000003</v>
      </c>
      <c r="O20" s="28">
        <f>[4]GDP!CI$6</f>
        <v>518.48400000000004</v>
      </c>
      <c r="P20" s="28">
        <f>[4]GDP!CJ$6</f>
        <v>542.03</v>
      </c>
      <c r="Q20" s="28">
        <f>[4]GDP!CK$6</f>
        <v>529.11199999999997</v>
      </c>
      <c r="R20" s="28">
        <f>[4]GDP!CL$6</f>
        <v>514.60299999999995</v>
      </c>
      <c r="S20" s="28">
        <f>[4]GDP!CM$6</f>
        <v>506.19099999999997</v>
      </c>
      <c r="T20" s="28">
        <f>[4]GDP!CN$6</f>
        <v>506.82299999999998</v>
      </c>
      <c r="U20" s="28">
        <f>[4]GDP!CO$6</f>
        <v>502.13099999999997</v>
      </c>
      <c r="V20" s="28">
        <f>[4]GDP!CP$6</f>
        <v>497.899</v>
      </c>
      <c r="W20" s="28">
        <f>[4]GDP!CQ$6</f>
        <v>496.49200000000002</v>
      </c>
      <c r="X20" s="28">
        <f>[4]GDP!CR$6</f>
        <v>465.68200000000002</v>
      </c>
      <c r="Y20" s="28">
        <f>[4]GDP!CS$6</f>
        <v>411.26</v>
      </c>
      <c r="Z20" s="28">
        <f>[4]GDP!CT$6</f>
        <v>502.56099999999998</v>
      </c>
      <c r="AA20" s="28">
        <f>[4]GDP!CU$6</f>
        <v>506.25400000000002</v>
      </c>
      <c r="AB20" s="28"/>
      <c r="AC20" s="11">
        <f t="shared" ref="AC20" si="5">SUM(T20:W20)</f>
        <v>2003.345</v>
      </c>
      <c r="AD20" s="11">
        <f t="shared" ref="AD20" si="6">SUM(X20:AA20)</f>
        <v>1885.7570000000001</v>
      </c>
      <c r="AE20" s="30"/>
      <c r="AF20" s="34">
        <f>SUM(AF9,AF15)</f>
        <v>1.8922193798823346</v>
      </c>
      <c r="AG20" s="34">
        <f>SUM(AG9,AG15)</f>
        <v>0.68750179378970888</v>
      </c>
    </row>
    <row r="21" spans="1:33" x14ac:dyDescent="0.35">
      <c r="AF21" s="34">
        <f>AF19-AF20</f>
        <v>0.69892623795981712</v>
      </c>
      <c r="AG21" s="34">
        <f>AG19-AG20</f>
        <v>0.39738849629810324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0.42490395217775029</v>
      </c>
      <c r="AD22" s="12">
        <f>(AD12+AD5)/AD2</f>
        <v>0.23347410168542651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0.30777854405967142</v>
      </c>
      <c r="AD23" s="12">
        <f>(AD9+AD15)/AD3</f>
        <v>0.13936084118191774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-4.9798520136596074E-2</v>
      </c>
      <c r="AD25" s="34">
        <f>(AD2-AD3)/AD20/10</f>
        <v>-0.28652297746575917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0.41167019794810022</v>
      </c>
      <c r="AD26" s="34">
        <f>(AD4+AD12-AD8-AD15)/AD20/10</f>
        <v>0.10597098768509465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3.2268915754553178</v>
      </c>
      <c r="AD27" s="34">
        <f>(AD4+AD12)/AD20/10</f>
        <v>1.6216759356888937</v>
      </c>
    </row>
    <row r="28" spans="1:33" ht="16.5" x14ac:dyDescent="0.35">
      <c r="D28" s="46" t="s">
        <v>1721</v>
      </c>
      <c r="AC28" s="34">
        <f>(AC8+AC15)/AC20/10</f>
        <v>2.8152213775072172</v>
      </c>
      <c r="AD28" s="34">
        <f>(AD8+AD15)/AD20/10</f>
        <v>1.515704948003799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3872-AB24-4D23-8570-F24560F32422}">
  <dimension ref="A1:AJ28"/>
  <sheetViews>
    <sheetView workbookViewId="0">
      <pane xSplit="6" ySplit="1" topLeftCell="AB14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572</v>
      </c>
      <c r="C2" s="10" t="s">
        <v>588</v>
      </c>
      <c r="D2" s="2" t="s">
        <v>46</v>
      </c>
      <c r="E2" s="5" t="s">
        <v>12</v>
      </c>
      <c r="F2" s="5" t="s">
        <v>12</v>
      </c>
      <c r="G2" s="9">
        <v>26608.637563745899</v>
      </c>
      <c r="H2" s="9">
        <v>24102.505604148093</v>
      </c>
      <c r="I2" s="9">
        <v>25118.375411470792</v>
      </c>
      <c r="J2" s="9">
        <v>24870.371090615532</v>
      </c>
      <c r="K2" s="9">
        <v>25442.419216503869</v>
      </c>
      <c r="L2" s="9">
        <v>23532.654044859835</v>
      </c>
      <c r="M2" s="9">
        <v>24647.356254721239</v>
      </c>
      <c r="N2" s="9">
        <v>26744.44033156654</v>
      </c>
      <c r="O2" s="9">
        <v>29701.433789310769</v>
      </c>
      <c r="P2" s="9">
        <v>27940.50349379695</v>
      </c>
      <c r="Q2" s="9">
        <v>27656.226534427169</v>
      </c>
      <c r="R2" s="9">
        <v>27828.166192660185</v>
      </c>
      <c r="S2" s="9">
        <v>29214.15615769447</v>
      </c>
      <c r="T2" s="9">
        <v>27266.701215793164</v>
      </c>
      <c r="U2" s="9">
        <v>27242.502276663807</v>
      </c>
      <c r="V2" s="9">
        <v>27702.183889329321</v>
      </c>
      <c r="W2" s="9">
        <v>28366.300529985769</v>
      </c>
      <c r="X2" s="7">
        <v>26746.553610895528</v>
      </c>
      <c r="Y2" s="7">
        <v>25712.878154942671</v>
      </c>
      <c r="Z2" s="7">
        <v>27785.930338548351</v>
      </c>
      <c r="AA2" s="7">
        <v>30560.288987742872</v>
      </c>
      <c r="AB2" s="11">
        <f>SUM(T2:W2)</f>
        <v>110577.68791177205</v>
      </c>
      <c r="AC2" s="11">
        <f t="shared" ref="AC2:AC17" si="0">SUM(T2:W2)</f>
        <v>110577.68791177205</v>
      </c>
      <c r="AD2" s="11">
        <f t="shared" ref="AD2:AD17" si="1">SUM(X2:AA2)</f>
        <v>110805.65109212942</v>
      </c>
      <c r="AE2" s="30">
        <f>AD2/AC2-1</f>
        <v>2.0615658064695452E-3</v>
      </c>
    </row>
    <row r="3" spans="1:33" s="9" customFormat="1" ht="15.75" customHeight="1" x14ac:dyDescent="0.35">
      <c r="A3" s="5" t="s">
        <v>7</v>
      </c>
      <c r="B3" s="5" t="s">
        <v>573</v>
      </c>
      <c r="C3" s="10" t="s">
        <v>588</v>
      </c>
      <c r="D3" s="2" t="s">
        <v>47</v>
      </c>
      <c r="E3" s="5" t="s">
        <v>12</v>
      </c>
      <c r="F3" s="5" t="s">
        <v>12</v>
      </c>
      <c r="G3" s="9">
        <v>19807.275651578733</v>
      </c>
      <c r="H3" s="9">
        <v>17877.342390842241</v>
      </c>
      <c r="I3" s="9">
        <v>18742.561897209405</v>
      </c>
      <c r="J3" s="9">
        <v>18724.003016432645</v>
      </c>
      <c r="K3" s="9">
        <v>19187.014341097969</v>
      </c>
      <c r="L3" s="9">
        <v>18038.540021022895</v>
      </c>
      <c r="M3" s="9">
        <v>18647.427928038232</v>
      </c>
      <c r="N3" s="9">
        <v>20267.778574313717</v>
      </c>
      <c r="O3" s="9">
        <v>22297.883747033306</v>
      </c>
      <c r="P3" s="9">
        <v>21306.43625309279</v>
      </c>
      <c r="Q3" s="9">
        <v>20632.087822278078</v>
      </c>
      <c r="R3" s="9">
        <v>21158.112424608702</v>
      </c>
      <c r="S3" s="9">
        <v>21626.17508499348</v>
      </c>
      <c r="T3" s="9">
        <v>20541.93472192093</v>
      </c>
      <c r="U3" s="9">
        <v>20411.655373717902</v>
      </c>
      <c r="V3" s="9">
        <v>21299.066896358276</v>
      </c>
      <c r="W3" s="9">
        <v>21787.045194930146</v>
      </c>
      <c r="X3" s="7">
        <v>20763.983004729442</v>
      </c>
      <c r="Y3" s="7">
        <v>19599.598108112106</v>
      </c>
      <c r="Z3" s="7">
        <v>22270.611258673234</v>
      </c>
      <c r="AA3" s="7">
        <v>23965.248801049107</v>
      </c>
      <c r="AB3" s="11">
        <f t="shared" ref="AB3:AB17" si="2">SUM(T3:W3)</f>
        <v>84039.702186927258</v>
      </c>
      <c r="AC3" s="11">
        <f t="shared" si="0"/>
        <v>84039.702186927258</v>
      </c>
      <c r="AD3" s="11">
        <f t="shared" si="1"/>
        <v>86599.441172563893</v>
      </c>
      <c r="AE3" s="30">
        <f t="shared" ref="AE3:AE17" si="3">AD3/AC3-1</f>
        <v>3.0458687013705354E-2</v>
      </c>
    </row>
    <row r="4" spans="1:33" s="9" customFormat="1" ht="15.75" customHeight="1" x14ac:dyDescent="0.35">
      <c r="A4" s="5" t="s">
        <v>7</v>
      </c>
      <c r="B4" s="5" t="s">
        <v>574</v>
      </c>
      <c r="C4" s="10" t="s">
        <v>588</v>
      </c>
      <c r="D4" s="3" t="s">
        <v>48</v>
      </c>
      <c r="E4" s="5" t="s">
        <v>12</v>
      </c>
      <c r="F4" s="5" t="s">
        <v>12</v>
      </c>
      <c r="G4" s="9">
        <v>1246.2435875584772</v>
      </c>
      <c r="H4" s="9">
        <v>1033.9575604524987</v>
      </c>
      <c r="I4" s="9">
        <v>1114.9039500679664</v>
      </c>
      <c r="J4" s="9">
        <v>1088.3074114593578</v>
      </c>
      <c r="K4" s="9">
        <v>1157.0037657866014</v>
      </c>
      <c r="L4" s="9">
        <v>1082.6915466535727</v>
      </c>
      <c r="M4" s="9">
        <v>1183.4089624613803</v>
      </c>
      <c r="N4" s="9">
        <v>1299.2960470192982</v>
      </c>
      <c r="O4" s="9">
        <v>1519.3114534094232</v>
      </c>
      <c r="P4" s="9">
        <v>1390.4561758606476</v>
      </c>
      <c r="Q4" s="9">
        <v>1425.4788586314278</v>
      </c>
      <c r="R4" s="9">
        <v>1411.8737643469492</v>
      </c>
      <c r="S4" s="9">
        <v>1528.2103490865879</v>
      </c>
      <c r="T4" s="9">
        <v>1270.6021974324578</v>
      </c>
      <c r="U4" s="9">
        <v>1299.4037389282003</v>
      </c>
      <c r="V4" s="9">
        <v>1279.4277422502253</v>
      </c>
      <c r="W4" s="9">
        <v>1375.3143924628871</v>
      </c>
      <c r="X4" s="7">
        <v>1249.7614000192902</v>
      </c>
      <c r="Y4" s="7">
        <v>1614.2298378964501</v>
      </c>
      <c r="Z4" s="7">
        <v>1451.9946542435664</v>
      </c>
      <c r="AA4" s="7">
        <v>1794.2459922497335</v>
      </c>
      <c r="AB4" s="11">
        <f t="shared" si="2"/>
        <v>5224.7480710737709</v>
      </c>
      <c r="AC4" s="11">
        <f t="shared" si="0"/>
        <v>5224.7480710737709</v>
      </c>
      <c r="AD4" s="11">
        <f t="shared" si="1"/>
        <v>6110.2318844090405</v>
      </c>
      <c r="AE4" s="30">
        <f t="shared" si="3"/>
        <v>0.16947875788263378</v>
      </c>
    </row>
    <row r="5" spans="1:33" s="16" customFormat="1" ht="15.75" customHeight="1" x14ac:dyDescent="0.35">
      <c r="A5" s="13" t="s">
        <v>7</v>
      </c>
      <c r="B5" s="13" t="s">
        <v>575</v>
      </c>
      <c r="C5" s="14" t="s">
        <v>588</v>
      </c>
      <c r="D5" s="15" t="s">
        <v>49</v>
      </c>
      <c r="E5" s="13" t="s">
        <v>12</v>
      </c>
      <c r="F5" s="13" t="s">
        <v>12</v>
      </c>
      <c r="AB5" s="17">
        <f t="shared" si="2"/>
        <v>0</v>
      </c>
      <c r="AC5" s="17">
        <f t="shared" si="0"/>
        <v>0</v>
      </c>
      <c r="AD5" s="17">
        <f t="shared" si="1"/>
        <v>0</v>
      </c>
      <c r="AE5" s="31" t="e">
        <f t="shared" si="3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576</v>
      </c>
      <c r="C6" s="10" t="s">
        <v>588</v>
      </c>
      <c r="D6" s="4" t="s">
        <v>50</v>
      </c>
      <c r="E6" s="5" t="s">
        <v>12</v>
      </c>
      <c r="F6" s="5" t="s">
        <v>12</v>
      </c>
      <c r="AB6" s="11">
        <f t="shared" si="2"/>
        <v>0</v>
      </c>
      <c r="AC6" s="11">
        <f t="shared" si="0"/>
        <v>0</v>
      </c>
      <c r="AD6" s="11">
        <f t="shared" si="1"/>
        <v>0</v>
      </c>
      <c r="AE6" s="30" t="e">
        <f t="shared" si="3"/>
        <v>#DIV/0!</v>
      </c>
    </row>
    <row r="7" spans="1:33" s="9" customFormat="1" ht="15.75" customHeight="1" x14ac:dyDescent="0.35">
      <c r="A7" s="5" t="s">
        <v>7</v>
      </c>
      <c r="B7" s="5" t="s">
        <v>577</v>
      </c>
      <c r="C7" s="10" t="s">
        <v>588</v>
      </c>
      <c r="D7" s="4" t="s">
        <v>51</v>
      </c>
      <c r="E7" s="5" t="s">
        <v>12</v>
      </c>
      <c r="F7" s="5" t="s">
        <v>12</v>
      </c>
      <c r="AB7" s="11">
        <f t="shared" si="2"/>
        <v>0</v>
      </c>
      <c r="AC7" s="11">
        <f t="shared" si="0"/>
        <v>0</v>
      </c>
      <c r="AD7" s="11">
        <f t="shared" si="1"/>
        <v>0</v>
      </c>
      <c r="AE7" s="30" t="e">
        <f t="shared" si="3"/>
        <v>#DIV/0!</v>
      </c>
    </row>
    <row r="8" spans="1:33" s="9" customFormat="1" ht="15" customHeight="1" x14ac:dyDescent="0.35">
      <c r="A8" s="5" t="s">
        <v>7</v>
      </c>
      <c r="B8" s="5" t="s">
        <v>578</v>
      </c>
      <c r="C8" s="10" t="s">
        <v>588</v>
      </c>
      <c r="D8" s="3" t="s">
        <v>52</v>
      </c>
      <c r="E8" s="5" t="s">
        <v>12</v>
      </c>
      <c r="F8" s="5" t="s">
        <v>12</v>
      </c>
      <c r="G8" s="9">
        <v>881.42126102996326</v>
      </c>
      <c r="H8" s="9">
        <v>737.23410408657242</v>
      </c>
      <c r="I8" s="9">
        <v>817.70200801263695</v>
      </c>
      <c r="J8" s="9">
        <v>790.80494705613751</v>
      </c>
      <c r="K8" s="9">
        <v>842.49927338800785</v>
      </c>
      <c r="L8" s="9">
        <v>855.04233229670558</v>
      </c>
      <c r="M8" s="9">
        <v>887.4576854883918</v>
      </c>
      <c r="N8" s="9">
        <v>869.1865231709603</v>
      </c>
      <c r="O8" s="9">
        <v>1079.0363449286249</v>
      </c>
      <c r="P8" s="9">
        <v>1067.3497973030037</v>
      </c>
      <c r="Q8" s="9">
        <v>1048.2985674440838</v>
      </c>
      <c r="R8" s="9">
        <v>998.49359948002257</v>
      </c>
      <c r="S8" s="9">
        <v>1086.4920381907752</v>
      </c>
      <c r="T8" s="9">
        <v>981.64319782491498</v>
      </c>
      <c r="U8" s="9">
        <v>1018.9230824955002</v>
      </c>
      <c r="V8" s="9">
        <v>971.15915039370543</v>
      </c>
      <c r="W8" s="9">
        <v>1001.171452191506</v>
      </c>
      <c r="X8" s="7">
        <v>1395.20148341752</v>
      </c>
      <c r="Y8" s="7">
        <v>1475.06975508354</v>
      </c>
      <c r="Z8" s="7">
        <v>1494.2608615200986</v>
      </c>
      <c r="AA8" s="7">
        <v>1576.6563014986814</v>
      </c>
      <c r="AB8" s="11">
        <f t="shared" si="2"/>
        <v>3972.8968829056266</v>
      </c>
      <c r="AC8" s="11">
        <f t="shared" si="0"/>
        <v>3972.8968829056266</v>
      </c>
      <c r="AD8" s="11">
        <f t="shared" si="1"/>
        <v>5941.1884015198402</v>
      </c>
      <c r="AE8" s="30">
        <f t="shared" si="3"/>
        <v>0.49542980264181424</v>
      </c>
    </row>
    <row r="9" spans="1:33" s="16" customFormat="1" ht="15" customHeight="1" x14ac:dyDescent="0.35">
      <c r="A9" s="13" t="s">
        <v>7</v>
      </c>
      <c r="B9" s="13" t="s">
        <v>579</v>
      </c>
      <c r="C9" s="14" t="s">
        <v>588</v>
      </c>
      <c r="D9" s="15" t="s">
        <v>53</v>
      </c>
      <c r="E9" s="13" t="s">
        <v>12</v>
      </c>
      <c r="F9" s="13" t="s">
        <v>12</v>
      </c>
      <c r="AB9" s="17">
        <f t="shared" si="2"/>
        <v>0</v>
      </c>
      <c r="AC9" s="17">
        <f t="shared" si="0"/>
        <v>0</v>
      </c>
      <c r="AD9" s="17">
        <f t="shared" si="1"/>
        <v>0</v>
      </c>
      <c r="AE9" s="31" t="e">
        <f t="shared" si="3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580</v>
      </c>
      <c r="C10" s="10" t="s">
        <v>588</v>
      </c>
      <c r="D10" s="4" t="s">
        <v>54</v>
      </c>
      <c r="E10" s="5" t="s">
        <v>12</v>
      </c>
      <c r="F10" s="5" t="s">
        <v>12</v>
      </c>
      <c r="AB10" s="11">
        <f t="shared" si="2"/>
        <v>0</v>
      </c>
      <c r="AC10" s="11">
        <f t="shared" si="0"/>
        <v>0</v>
      </c>
      <c r="AD10" s="11">
        <f t="shared" si="1"/>
        <v>0</v>
      </c>
      <c r="AE10" s="30" t="e">
        <f t="shared" si="3"/>
        <v>#DIV/0!</v>
      </c>
    </row>
    <row r="11" spans="1:33" s="9" customFormat="1" ht="15.75" customHeight="1" x14ac:dyDescent="0.35">
      <c r="A11" s="5" t="s">
        <v>7</v>
      </c>
      <c r="B11" s="5" t="s">
        <v>581</v>
      </c>
      <c r="C11" s="10" t="s">
        <v>588</v>
      </c>
      <c r="D11" s="4" t="s">
        <v>55</v>
      </c>
      <c r="E11" s="5" t="s">
        <v>12</v>
      </c>
      <c r="F11" s="5" t="s">
        <v>12</v>
      </c>
      <c r="AB11" s="11">
        <f t="shared" si="2"/>
        <v>0</v>
      </c>
      <c r="AC11" s="11">
        <f t="shared" si="0"/>
        <v>0</v>
      </c>
      <c r="AD11" s="11">
        <f t="shared" si="1"/>
        <v>0</v>
      </c>
      <c r="AE11" s="30" t="e">
        <f t="shared" si="3"/>
        <v>#DIV/0!</v>
      </c>
    </row>
    <row r="12" spans="1:33" s="16" customFormat="1" ht="15.75" customHeight="1" x14ac:dyDescent="0.35">
      <c r="A12" s="13" t="s">
        <v>7</v>
      </c>
      <c r="B12" s="13" t="s">
        <v>582</v>
      </c>
      <c r="C12" s="14" t="s">
        <v>588</v>
      </c>
      <c r="D12" s="18" t="s">
        <v>56</v>
      </c>
      <c r="E12" s="13" t="s">
        <v>12</v>
      </c>
      <c r="F12" s="13" t="s">
        <v>12</v>
      </c>
      <c r="G12" s="16">
        <v>1095.2392615765509</v>
      </c>
      <c r="H12" s="16">
        <v>942.97320462933089</v>
      </c>
      <c r="I12" s="16">
        <v>1083.467151515599</v>
      </c>
      <c r="J12" s="16">
        <v>1120.720880648297</v>
      </c>
      <c r="K12" s="16">
        <v>1100.8120705699221</v>
      </c>
      <c r="L12" s="16">
        <v>956.65202786993302</v>
      </c>
      <c r="M12" s="16">
        <v>1112.7127558571981</v>
      </c>
      <c r="N12" s="16">
        <v>1249.5156879063213</v>
      </c>
      <c r="O12" s="16">
        <v>1251.1072345254099</v>
      </c>
      <c r="P12" s="16">
        <v>1158.3973183894325</v>
      </c>
      <c r="Q12" s="16">
        <v>1263.7597317041034</v>
      </c>
      <c r="R12" s="16">
        <v>1305.7285588516629</v>
      </c>
      <c r="S12" s="16">
        <v>1259.9304026354253</v>
      </c>
      <c r="T12" s="16">
        <v>1165.5529193858295</v>
      </c>
      <c r="U12" s="16">
        <v>1209.2545445968003</v>
      </c>
      <c r="V12" s="16">
        <v>1283.923428882083</v>
      </c>
      <c r="W12" s="16">
        <v>1275.2954744707936</v>
      </c>
      <c r="X12" s="19">
        <v>1274.5478274388481</v>
      </c>
      <c r="Y12" s="19">
        <v>473.88801877725308</v>
      </c>
      <c r="Z12" s="19">
        <v>1421.1491921928803</v>
      </c>
      <c r="AA12" s="19">
        <v>1650.3440491228043</v>
      </c>
      <c r="AB12" s="17">
        <f t="shared" si="2"/>
        <v>4934.0263673355066</v>
      </c>
      <c r="AC12" s="17">
        <f t="shared" si="0"/>
        <v>4934.0263673355066</v>
      </c>
      <c r="AD12" s="17">
        <f t="shared" si="1"/>
        <v>4819.9290875317856</v>
      </c>
      <c r="AE12" s="31">
        <f t="shared" si="3"/>
        <v>-2.312457844957494E-2</v>
      </c>
      <c r="AF12" s="33">
        <f>AC12/SUM(T$20:W$20)/10</f>
        <v>6.9420974861911615</v>
      </c>
      <c r="AG12" s="33">
        <f>AD12/SUM(X$20:AA$20)/10</f>
        <v>6.5790301759872589</v>
      </c>
    </row>
    <row r="13" spans="1:33" s="9" customFormat="1" ht="15.75" customHeight="1" x14ac:dyDescent="0.35">
      <c r="A13" s="5" t="s">
        <v>7</v>
      </c>
      <c r="B13" s="5" t="s">
        <v>583</v>
      </c>
      <c r="C13" s="10" t="s">
        <v>588</v>
      </c>
      <c r="D13" s="4" t="s">
        <v>57</v>
      </c>
      <c r="E13" s="5" t="s">
        <v>12</v>
      </c>
      <c r="F13" s="5" t="s">
        <v>12</v>
      </c>
      <c r="AB13" s="11">
        <f t="shared" si="2"/>
        <v>0</v>
      </c>
      <c r="AC13" s="11">
        <f t="shared" si="0"/>
        <v>0</v>
      </c>
      <c r="AD13" s="11">
        <f t="shared" si="1"/>
        <v>0</v>
      </c>
      <c r="AE13" s="30" t="e">
        <f t="shared" si="3"/>
        <v>#DIV/0!</v>
      </c>
    </row>
    <row r="14" spans="1:33" s="9" customFormat="1" ht="15.75" customHeight="1" x14ac:dyDescent="0.35">
      <c r="A14" s="5" t="s">
        <v>7</v>
      </c>
      <c r="B14" s="5" t="s">
        <v>584</v>
      </c>
      <c r="C14" s="10" t="s">
        <v>588</v>
      </c>
      <c r="D14" s="4" t="s">
        <v>58</v>
      </c>
      <c r="E14" s="5" t="s">
        <v>12</v>
      </c>
      <c r="F14" s="5" t="s">
        <v>12</v>
      </c>
      <c r="AB14" s="11">
        <f t="shared" si="2"/>
        <v>0</v>
      </c>
      <c r="AC14" s="11">
        <f t="shared" si="0"/>
        <v>0</v>
      </c>
      <c r="AD14" s="11">
        <f t="shared" si="1"/>
        <v>0</v>
      </c>
      <c r="AE14" s="30" t="e">
        <f t="shared" si="3"/>
        <v>#DIV/0!</v>
      </c>
    </row>
    <row r="15" spans="1:33" s="16" customFormat="1" ht="15.75" customHeight="1" x14ac:dyDescent="0.35">
      <c r="A15" s="13" t="s">
        <v>7</v>
      </c>
      <c r="B15" s="13" t="s">
        <v>585</v>
      </c>
      <c r="C15" s="14" t="s">
        <v>588</v>
      </c>
      <c r="D15" s="18" t="s">
        <v>59</v>
      </c>
      <c r="E15" s="13" t="s">
        <v>12</v>
      </c>
      <c r="F15" s="13" t="s">
        <v>12</v>
      </c>
      <c r="G15" s="16">
        <v>611.96076613425851</v>
      </c>
      <c r="H15" s="16">
        <v>601.9119395227076</v>
      </c>
      <c r="I15" s="16">
        <v>668.96124611362211</v>
      </c>
      <c r="J15" s="16">
        <v>972.88602605257722</v>
      </c>
      <c r="K15" s="16">
        <v>613.666508690039</v>
      </c>
      <c r="L15" s="16">
        <v>583.99348394132164</v>
      </c>
      <c r="M15" s="16">
        <v>678.96548549486431</v>
      </c>
      <c r="N15" s="16">
        <v>1053.1942871443755</v>
      </c>
      <c r="O15" s="16">
        <v>691.42907972221178</v>
      </c>
      <c r="P15" s="16">
        <v>694.56015808635948</v>
      </c>
      <c r="Q15" s="16">
        <v>754.07351180829733</v>
      </c>
      <c r="R15" s="16">
        <v>1076.3215943210319</v>
      </c>
      <c r="S15" s="16">
        <v>692.50130886208763</v>
      </c>
      <c r="T15" s="16">
        <v>659.03448117074333</v>
      </c>
      <c r="U15" s="16">
        <v>731.13940424830014</v>
      </c>
      <c r="V15" s="16">
        <v>1058.9126213040031</v>
      </c>
      <c r="W15" s="16">
        <v>691.80378187206236</v>
      </c>
      <c r="X15" s="19">
        <v>596.03678467450607</v>
      </c>
      <c r="Y15" s="19">
        <v>254.89025280489756</v>
      </c>
      <c r="Z15" s="19">
        <v>1035.9221443589652</v>
      </c>
      <c r="AA15" s="19">
        <v>916.30123840935289</v>
      </c>
      <c r="AB15" s="17">
        <f t="shared" si="2"/>
        <v>3140.8902885951088</v>
      </c>
      <c r="AC15" s="17">
        <f>SUM(T15:W15)</f>
        <v>3140.8902885951088</v>
      </c>
      <c r="AD15" s="17">
        <f>SUM(X15:AA15)</f>
        <v>2803.1504202477217</v>
      </c>
      <c r="AE15" s="31">
        <f t="shared" si="3"/>
        <v>-0.107529979500957</v>
      </c>
      <c r="AF15" s="33">
        <f>AC15/SUM(T$20:W$20)/10</f>
        <v>4.4191832295848119</v>
      </c>
      <c r="AG15" s="33">
        <f>AD15/SUM(X$20:AA$20)/10</f>
        <v>3.8261996945861725</v>
      </c>
    </row>
    <row r="16" spans="1:33" s="9" customFormat="1" ht="15.75" customHeight="1" x14ac:dyDescent="0.35">
      <c r="A16" s="5" t="s">
        <v>7</v>
      </c>
      <c r="B16" s="5" t="s">
        <v>586</v>
      </c>
      <c r="C16" s="10" t="s">
        <v>588</v>
      </c>
      <c r="D16" s="4" t="s">
        <v>60</v>
      </c>
      <c r="E16" s="5" t="s">
        <v>12</v>
      </c>
      <c r="F16" s="5" t="s">
        <v>12</v>
      </c>
      <c r="AB16" s="11">
        <f t="shared" si="2"/>
        <v>0</v>
      </c>
      <c r="AC16" s="11">
        <f t="shared" ref="AC16:AC17" si="4">SUM(T16:W16)</f>
        <v>0</v>
      </c>
      <c r="AD16" s="11">
        <f t="shared" ref="AD16:AD17" si="5">SUM(X16:AA16)</f>
        <v>0</v>
      </c>
      <c r="AE16" s="30" t="e">
        <f t="shared" si="3"/>
        <v>#DIV/0!</v>
      </c>
    </row>
    <row r="17" spans="1:36" s="9" customFormat="1" ht="15.75" customHeight="1" x14ac:dyDescent="0.35">
      <c r="A17" s="5" t="s">
        <v>7</v>
      </c>
      <c r="B17" s="5" t="s">
        <v>587</v>
      </c>
      <c r="C17" s="10" t="s">
        <v>588</v>
      </c>
      <c r="D17" s="4" t="s">
        <v>61</v>
      </c>
      <c r="E17" s="5" t="s">
        <v>12</v>
      </c>
      <c r="F17" s="5" t="s">
        <v>12</v>
      </c>
      <c r="AB17" s="11">
        <f t="shared" si="2"/>
        <v>0</v>
      </c>
      <c r="AC17" s="11">
        <f t="shared" si="4"/>
        <v>0</v>
      </c>
      <c r="AD17" s="11">
        <f t="shared" si="5"/>
        <v>0</v>
      </c>
      <c r="AE17" s="30" t="e">
        <f t="shared" si="3"/>
        <v>#DIV/0!</v>
      </c>
    </row>
    <row r="19" spans="1:36" x14ac:dyDescent="0.35">
      <c r="AB19" s="12">
        <f>(AB12+AB5)/AB2</f>
        <v>4.4620451562274274E-2</v>
      </c>
      <c r="AD19" s="12"/>
      <c r="AE19" s="30"/>
      <c r="AF19" s="34">
        <f>SUM(AF12,AF5)</f>
        <v>6.9420974861911615</v>
      </c>
      <c r="AG19" s="34">
        <f>SUM(AG12,AG5)</f>
        <v>6.5790301759872589</v>
      </c>
    </row>
    <row r="20" spans="1:36" x14ac:dyDescent="0.35">
      <c r="D20" s="10" t="s">
        <v>1253</v>
      </c>
      <c r="G20" s="28">
        <f>[4]GDP!CA$7</f>
        <v>14.51</v>
      </c>
      <c r="H20" s="28">
        <f>[4]GDP!CB$7</f>
        <v>14.817</v>
      </c>
      <c r="I20" s="28">
        <f>[4]GDP!CC$7</f>
        <v>15.292</v>
      </c>
      <c r="J20" s="28">
        <f>[4]GDP!CD$7</f>
        <v>15.456</v>
      </c>
      <c r="K20" s="28">
        <f>[4]GDP!CE$7</f>
        <v>15.121</v>
      </c>
      <c r="L20" s="28">
        <f>[4]GDP!CF$7</f>
        <v>14.872</v>
      </c>
      <c r="M20" s="28">
        <f>[4]GDP!CG$7</f>
        <v>15.483000000000001</v>
      </c>
      <c r="N20" s="28">
        <f>[4]GDP!CH$7</f>
        <v>16.709</v>
      </c>
      <c r="O20" s="28">
        <f>[4]GDP!CI$7</f>
        <v>17.126999999999999</v>
      </c>
      <c r="P20" s="28">
        <f>[4]GDP!CJ$7</f>
        <v>18.036000000000001</v>
      </c>
      <c r="Q20" s="28">
        <f>[4]GDP!CK$7</f>
        <v>17.719000000000001</v>
      </c>
      <c r="R20" s="28">
        <f>[4]GDP!CL$7</f>
        <v>17.744</v>
      </c>
      <c r="S20" s="28">
        <f>[4]GDP!CM$7</f>
        <v>17.399999999999999</v>
      </c>
      <c r="T20" s="28">
        <f>[4]GDP!CN$7</f>
        <v>17.497</v>
      </c>
      <c r="U20" s="28">
        <f>[4]GDP!CO$7</f>
        <v>17.803999999999998</v>
      </c>
      <c r="V20" s="28">
        <f>[4]GDP!CP$7</f>
        <v>17.866</v>
      </c>
      <c r="W20" s="28">
        <f>[4]GDP!CQ$7</f>
        <v>17.907</v>
      </c>
      <c r="X20" s="28">
        <f>[4]GDP!CR$7</f>
        <v>17.515999999999998</v>
      </c>
      <c r="Y20" s="28">
        <f>[4]GDP!CS$7</f>
        <v>16.507000000000001</v>
      </c>
      <c r="Z20" s="28">
        <f>[4]GDP!CT$7</f>
        <v>19.146000000000001</v>
      </c>
      <c r="AA20" s="28">
        <f>[4]GDP!CU$7</f>
        <v>20.093</v>
      </c>
      <c r="AB20" s="28"/>
      <c r="AC20" s="11">
        <f t="shared" ref="AC20" si="6">SUM(T20:W20)</f>
        <v>71.073999999999998</v>
      </c>
      <c r="AD20" s="11">
        <f t="shared" ref="AD20" si="7">SUM(X20:AA20)</f>
        <v>73.262</v>
      </c>
      <c r="AE20" s="30"/>
      <c r="AF20" s="34">
        <f>SUM(AF9,AF15)</f>
        <v>4.4191832295848119</v>
      </c>
      <c r="AG20" s="34">
        <f>SUM(AG9,AG15)</f>
        <v>3.8261996945861725</v>
      </c>
      <c r="AH20" s="30"/>
      <c r="AI20" s="34">
        <f>SUM(AI9,AI15)</f>
        <v>0</v>
      </c>
      <c r="AJ20" s="34">
        <f>SUM(AJ9,AJ15)</f>
        <v>0</v>
      </c>
    </row>
    <row r="21" spans="1:36" x14ac:dyDescent="0.35">
      <c r="AF21" s="34">
        <f>AF19-AF20</f>
        <v>2.5229142566063496</v>
      </c>
      <c r="AG21" s="34">
        <f>AG19-AG20</f>
        <v>2.7528304814010864</v>
      </c>
      <c r="AH21" s="32"/>
      <c r="AI21" s="35">
        <f>AI19-AI20</f>
        <v>0</v>
      </c>
      <c r="AJ21" s="35">
        <f>AJ19-AJ20</f>
        <v>0</v>
      </c>
    </row>
    <row r="22" spans="1:36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4.4620451562274274E-2</v>
      </c>
      <c r="AD22" s="12">
        <f>(AD12+AD5)/AD2</f>
        <v>4.3498946488967905E-2</v>
      </c>
      <c r="AE22" s="32"/>
      <c r="AF22" s="10"/>
      <c r="AG22" s="10"/>
      <c r="AH22" s="10"/>
      <c r="AI22" s="10"/>
      <c r="AJ22" s="10"/>
    </row>
    <row r="23" spans="1:36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3.7373886471050444E-2</v>
      </c>
      <c r="AD23" s="12">
        <f>(AD9+AD15)/AD3</f>
        <v>3.2369151374337102E-2</v>
      </c>
      <c r="AE23" s="32"/>
      <c r="AF23" s="10"/>
      <c r="AG23" s="10"/>
      <c r="AH23" s="10"/>
      <c r="AI23" s="10"/>
      <c r="AJ23" s="10"/>
    </row>
    <row r="24" spans="1:36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  <c r="AH24" s="10"/>
      <c r="AI24" s="10"/>
      <c r="AJ24" s="10"/>
    </row>
    <row r="25" spans="1:36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37.338528470108329</v>
      </c>
      <c r="AD25" s="34">
        <f>(AD2-AD3)/AD20/10</f>
        <v>33.040607572227799</v>
      </c>
      <c r="AE25" s="32"/>
      <c r="AF25" s="10"/>
      <c r="AG25" s="10"/>
      <c r="AH25" s="10"/>
      <c r="AI25" s="10"/>
      <c r="AJ25" s="10"/>
    </row>
    <row r="26" spans="1:36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4.284249186634411</v>
      </c>
      <c r="AD26" s="34">
        <f>(AD4+AD12-AD8-AD15)/AD20/10</f>
        <v>2.9835687671279301</v>
      </c>
      <c r="AE26" s="32"/>
      <c r="AF26" s="10"/>
      <c r="AG26" s="10"/>
      <c r="AH26" s="10"/>
      <c r="AI26" s="10"/>
      <c r="AJ26" s="10"/>
    </row>
    <row r="27" spans="1:36" ht="16.5" x14ac:dyDescent="0.35">
      <c r="D27" s="46" t="s">
        <v>1720</v>
      </c>
      <c r="AC27" s="34">
        <f>(AC4+AC12)/AC20/10</f>
        <v>14.2932358364652</v>
      </c>
      <c r="AD27" s="34">
        <f>(AD4+AD12)/AD20/10</f>
        <v>14.919277349704931</v>
      </c>
    </row>
    <row r="28" spans="1:36" ht="16.5" x14ac:dyDescent="0.35">
      <c r="D28" s="46" t="s">
        <v>1721</v>
      </c>
      <c r="AC28" s="34">
        <f>(AC8+AC15)/AC20/10</f>
        <v>10.00898664983079</v>
      </c>
      <c r="AD28" s="34">
        <f>(AD8+AD15)/AD20/10</f>
        <v>11.935708582577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C6D72-11A4-4227-AB12-DD4863512FA3}">
  <dimension ref="A1:AG28"/>
  <sheetViews>
    <sheetView topLeftCell="C1" workbookViewId="0">
      <pane xSplit="4" ySplit="1" topLeftCell="AB11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1437</v>
      </c>
      <c r="C2" s="10" t="s">
        <v>1032</v>
      </c>
      <c r="D2" s="2" t="s">
        <v>46</v>
      </c>
      <c r="E2" s="5" t="s">
        <v>12</v>
      </c>
      <c r="F2" s="5" t="s">
        <v>12</v>
      </c>
      <c r="G2" s="11">
        <v>3244.8979118344118</v>
      </c>
      <c r="H2" s="11">
        <v>3171.1911744710692</v>
      </c>
      <c r="I2" s="11">
        <v>3538.9893158143</v>
      </c>
      <c r="J2" s="11">
        <v>3807.4235710559005</v>
      </c>
      <c r="K2" s="11">
        <v>3331.1709788506505</v>
      </c>
      <c r="L2" s="11">
        <v>3344.9500462072529</v>
      </c>
      <c r="M2" s="11">
        <v>3784.4313438304634</v>
      </c>
      <c r="N2" s="11">
        <v>4287.1094027249801</v>
      </c>
      <c r="O2" s="11">
        <v>3896.8601494198974</v>
      </c>
      <c r="P2" s="11">
        <v>4014.9547349574473</v>
      </c>
      <c r="Q2" s="11">
        <v>4161.9753356814417</v>
      </c>
      <c r="R2" s="11">
        <v>4365.5778186617445</v>
      </c>
      <c r="S2" s="11">
        <v>3867.3280174601177</v>
      </c>
      <c r="T2" s="11">
        <v>3980.6745737212959</v>
      </c>
      <c r="U2" s="11">
        <v>4297.2580602384451</v>
      </c>
      <c r="V2" s="11">
        <v>4534.0743243828238</v>
      </c>
      <c r="W2" s="11">
        <v>4069.5111999006399</v>
      </c>
      <c r="X2" s="11">
        <v>4149.1030231258355</v>
      </c>
      <c r="Y2" s="11">
        <v>3581.0262032198339</v>
      </c>
      <c r="Z2" s="9">
        <v>4063.553632965712</v>
      </c>
      <c r="AA2" s="9">
        <v>4040.0945956924779</v>
      </c>
      <c r="AC2" s="11">
        <f t="shared" ref="AC2:AC17" si="0">SUM(T2:W2)</f>
        <v>16881.518158243205</v>
      </c>
      <c r="AD2" s="11">
        <f t="shared" ref="AD2:AD17" si="1">SUM(X2:AA2)</f>
        <v>15833.777455003859</v>
      </c>
      <c r="AE2" s="30">
        <f>AD2/AC2-1</f>
        <v>-6.2064364911856962E-2</v>
      </c>
    </row>
    <row r="3" spans="1:33" s="9" customFormat="1" ht="15.75" customHeight="1" x14ac:dyDescent="0.35">
      <c r="A3" s="5" t="s">
        <v>7</v>
      </c>
      <c r="B3" s="5" t="s">
        <v>1438</v>
      </c>
      <c r="C3" s="10" t="s">
        <v>1032</v>
      </c>
      <c r="D3" s="2" t="s">
        <v>47</v>
      </c>
      <c r="E3" s="5" t="s">
        <v>12</v>
      </c>
      <c r="F3" s="5" t="s">
        <v>12</v>
      </c>
      <c r="G3" s="11">
        <v>2548.0449570875799</v>
      </c>
      <c r="H3" s="11">
        <v>2551.5804598319824</v>
      </c>
      <c r="I3" s="11">
        <v>2605.6733609992675</v>
      </c>
      <c r="J3" s="11">
        <v>2676.6725808471151</v>
      </c>
      <c r="K3" s="11">
        <v>2518.1167123725222</v>
      </c>
      <c r="L3" s="11">
        <v>2648.9607750817077</v>
      </c>
      <c r="M3" s="11">
        <v>2752.7418311683782</v>
      </c>
      <c r="N3" s="11">
        <v>3027.7668851768835</v>
      </c>
      <c r="O3" s="11">
        <v>2994.6676413053074</v>
      </c>
      <c r="P3" s="11">
        <v>3189.2343140277535</v>
      </c>
      <c r="Q3" s="11">
        <v>3069.0149412706678</v>
      </c>
      <c r="R3" s="11">
        <v>3074.3366573997341</v>
      </c>
      <c r="S3" s="11">
        <v>3014.4606593628992</v>
      </c>
      <c r="T3" s="11">
        <v>3208.9263360451582</v>
      </c>
      <c r="U3" s="11">
        <v>3182.4608799082534</v>
      </c>
      <c r="V3" s="11">
        <v>3266.3337510816059</v>
      </c>
      <c r="W3" s="11">
        <v>3149.6884738898002</v>
      </c>
      <c r="X3" s="11">
        <v>3359.2121516761003</v>
      </c>
      <c r="Y3" s="11">
        <v>3142.7392772905564</v>
      </c>
      <c r="Z3" s="9">
        <v>3332.0582823132954</v>
      </c>
      <c r="AA3" s="9">
        <v>3369.6552858228752</v>
      </c>
      <c r="AC3" s="11">
        <f t="shared" si="0"/>
        <v>12807.409440924817</v>
      </c>
      <c r="AD3" s="11">
        <f t="shared" si="1"/>
        <v>13203.664997102827</v>
      </c>
      <c r="AE3" s="30">
        <f t="shared" ref="AE3:AE17" si="2">AD3/AC3-1</f>
        <v>3.0939555575682176E-2</v>
      </c>
    </row>
    <row r="4" spans="1:33" s="9" customFormat="1" ht="15.75" customHeight="1" x14ac:dyDescent="0.35">
      <c r="A4" s="5" t="s">
        <v>7</v>
      </c>
      <c r="B4" s="5" t="s">
        <v>1439</v>
      </c>
      <c r="C4" s="10" t="s">
        <v>1032</v>
      </c>
      <c r="D4" s="3" t="s">
        <v>48</v>
      </c>
      <c r="E4" s="5" t="s">
        <v>12</v>
      </c>
      <c r="F4" s="5" t="s">
        <v>12</v>
      </c>
      <c r="G4" s="11">
        <v>141.55706577138463</v>
      </c>
      <c r="H4" s="11">
        <v>149.96875740580674</v>
      </c>
      <c r="I4" s="11">
        <v>287.45804658415278</v>
      </c>
      <c r="J4" s="11">
        <v>238.82523512878822</v>
      </c>
      <c r="K4" s="11">
        <v>208.87129673437499</v>
      </c>
      <c r="L4" s="11">
        <v>217.70901777046103</v>
      </c>
      <c r="M4" s="11">
        <v>258.44754224209674</v>
      </c>
      <c r="N4" s="11">
        <v>277.83160191230735</v>
      </c>
      <c r="O4" s="11">
        <v>275.50813940428469</v>
      </c>
      <c r="P4" s="11">
        <v>290.00926395714384</v>
      </c>
      <c r="Q4" s="11">
        <v>320.71527871190568</v>
      </c>
      <c r="R4" s="11">
        <v>341.94421997538495</v>
      </c>
      <c r="S4" s="11">
        <v>306.91543439625008</v>
      </c>
      <c r="T4" s="11">
        <v>279.20248793142878</v>
      </c>
      <c r="U4" s="11">
        <v>306.74683941000006</v>
      </c>
      <c r="V4" s="11">
        <v>338.39955066030495</v>
      </c>
      <c r="W4" s="11">
        <v>293.96250495062492</v>
      </c>
      <c r="X4" s="11">
        <v>278.71056335218748</v>
      </c>
      <c r="Y4" s="11">
        <v>82.283033478709939</v>
      </c>
      <c r="Z4" s="9">
        <v>161.62515260893989</v>
      </c>
      <c r="AA4" s="9">
        <v>190.50600359753827</v>
      </c>
      <c r="AC4" s="11">
        <f t="shared" si="0"/>
        <v>1218.3113829523588</v>
      </c>
      <c r="AD4" s="11">
        <f t="shared" si="1"/>
        <v>713.12475303737551</v>
      </c>
      <c r="AE4" s="30">
        <f t="shared" si="2"/>
        <v>-0.41466133944407069</v>
      </c>
    </row>
    <row r="5" spans="1:33" s="16" customFormat="1" ht="15.75" customHeight="1" x14ac:dyDescent="0.35">
      <c r="A5" s="13" t="s">
        <v>7</v>
      </c>
      <c r="B5" s="13" t="s">
        <v>1440</v>
      </c>
      <c r="C5" s="14" t="s">
        <v>1032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1441</v>
      </c>
      <c r="C6" s="10" t="s">
        <v>1032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1442</v>
      </c>
      <c r="C7" s="10" t="s">
        <v>1032</v>
      </c>
      <c r="D7" s="4" t="s">
        <v>51</v>
      </c>
      <c r="E7" s="5" t="s">
        <v>12</v>
      </c>
      <c r="F7" s="5" t="s">
        <v>12</v>
      </c>
      <c r="G7" s="11"/>
      <c r="H7" s="11">
        <v>149.96875740580674</v>
      </c>
      <c r="I7" s="11">
        <v>287.45804658415278</v>
      </c>
      <c r="J7" s="11">
        <v>238.82523512878822</v>
      </c>
      <c r="K7" s="11">
        <v>208.87129673437499</v>
      </c>
      <c r="L7" s="11">
        <v>217.70901777046103</v>
      </c>
      <c r="M7" s="11">
        <v>258.44754224209674</v>
      </c>
      <c r="N7" s="11">
        <v>277.83160191230735</v>
      </c>
      <c r="O7" s="11">
        <v>275.50813940428469</v>
      </c>
      <c r="P7" s="11"/>
      <c r="Q7" s="11"/>
      <c r="R7" s="11"/>
      <c r="S7" s="11"/>
      <c r="T7" s="11"/>
      <c r="U7" s="11"/>
      <c r="V7" s="11"/>
      <c r="W7" s="11"/>
      <c r="X7" s="11"/>
      <c r="Y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1443</v>
      </c>
      <c r="C8" s="10" t="s">
        <v>1032</v>
      </c>
      <c r="D8" s="3" t="s">
        <v>52</v>
      </c>
      <c r="E8" s="5" t="s">
        <v>12</v>
      </c>
      <c r="F8" s="5" t="s">
        <v>12</v>
      </c>
      <c r="G8" s="11">
        <v>126.9334485689231</v>
      </c>
      <c r="H8" s="11">
        <v>140.57192071258092</v>
      </c>
      <c r="I8" s="11">
        <v>178.93028270430702</v>
      </c>
      <c r="J8" s="11">
        <v>179.16052076893968</v>
      </c>
      <c r="K8" s="11">
        <v>153.3757445859375</v>
      </c>
      <c r="L8" s="11">
        <v>155.85720058246116</v>
      </c>
      <c r="M8" s="11">
        <v>162.80839209919353</v>
      </c>
      <c r="N8" s="11">
        <v>193.21767964999972</v>
      </c>
      <c r="O8" s="11">
        <v>195.45344610142789</v>
      </c>
      <c r="P8" s="11">
        <v>181.45771915000063</v>
      </c>
      <c r="Q8" s="11">
        <v>191.69020483381007</v>
      </c>
      <c r="R8" s="11">
        <v>187.10597335200018</v>
      </c>
      <c r="S8" s="11">
        <v>186.57814078125003</v>
      </c>
      <c r="T8" s="11">
        <v>174.77341604571441</v>
      </c>
      <c r="U8" s="11">
        <v>190.18498893000003</v>
      </c>
      <c r="V8" s="11">
        <v>206.76191318363752</v>
      </c>
      <c r="W8" s="11">
        <v>178.03408819437496</v>
      </c>
      <c r="X8" s="11">
        <v>173.43169475640622</v>
      </c>
      <c r="Y8" s="11">
        <v>101.13746012129064</v>
      </c>
      <c r="Z8" s="9">
        <v>139.09814119106105</v>
      </c>
      <c r="AA8" s="9">
        <v>128.19125447384602</v>
      </c>
      <c r="AC8" s="11">
        <f t="shared" si="0"/>
        <v>749.75440635372684</v>
      </c>
      <c r="AD8" s="11">
        <f t="shared" si="1"/>
        <v>541.85855054260389</v>
      </c>
      <c r="AE8" s="30">
        <f t="shared" si="2"/>
        <v>-0.27728527375008138</v>
      </c>
    </row>
    <row r="9" spans="1:33" s="16" customFormat="1" ht="15" customHeight="1" x14ac:dyDescent="0.35">
      <c r="A9" s="13" t="s">
        <v>7</v>
      </c>
      <c r="B9" s="13" t="s">
        <v>1444</v>
      </c>
      <c r="C9" s="14" t="s">
        <v>1032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1445</v>
      </c>
      <c r="C10" s="10" t="s">
        <v>1032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1446</v>
      </c>
      <c r="C11" s="10" t="s">
        <v>1032</v>
      </c>
      <c r="D11" s="4" t="s">
        <v>55</v>
      </c>
      <c r="E11" s="5" t="s">
        <v>12</v>
      </c>
      <c r="F11" s="5" t="s">
        <v>12</v>
      </c>
      <c r="G11" s="11"/>
      <c r="H11" s="11">
        <v>140.57192071258092</v>
      </c>
      <c r="I11" s="11">
        <v>178.93028270430702</v>
      </c>
      <c r="J11" s="11">
        <v>179.16052076893968</v>
      </c>
      <c r="K11" s="11">
        <v>153.3757445859375</v>
      </c>
      <c r="L11" s="11">
        <v>155.85720058246116</v>
      </c>
      <c r="M11" s="11">
        <v>162.80839209919353</v>
      </c>
      <c r="N11" s="11">
        <v>193.21767964999972</v>
      </c>
      <c r="O11" s="11">
        <v>195.45344610142789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1447</v>
      </c>
      <c r="C12" s="14" t="s">
        <v>1032</v>
      </c>
      <c r="D12" s="18" t="s">
        <v>56</v>
      </c>
      <c r="E12" s="13" t="s">
        <v>12</v>
      </c>
      <c r="F12" s="13" t="s">
        <v>12</v>
      </c>
      <c r="G12" s="17">
        <v>262.0180117295385</v>
      </c>
      <c r="H12" s="17">
        <v>167.18481221032289</v>
      </c>
      <c r="I12" s="17">
        <v>388.51264361215237</v>
      </c>
      <c r="J12" s="17">
        <v>603.51619725000091</v>
      </c>
      <c r="K12" s="17">
        <v>291.58507859765626</v>
      </c>
      <c r="L12" s="17">
        <v>187.9635962852303</v>
      </c>
      <c r="M12" s="17">
        <v>453.37466645483858</v>
      </c>
      <c r="N12" s="17">
        <v>734.17808406846052</v>
      </c>
      <c r="O12" s="17">
        <v>371.46919596857009</v>
      </c>
      <c r="P12" s="17">
        <v>241.95657325714367</v>
      </c>
      <c r="Q12" s="17">
        <v>515.28948624333475</v>
      </c>
      <c r="R12" s="17">
        <v>739.17045328615461</v>
      </c>
      <c r="S12" s="17">
        <v>352.51954356250008</v>
      </c>
      <c r="T12" s="17">
        <v>228.82693629714302</v>
      </c>
      <c r="U12" s="17">
        <v>534.40048114000012</v>
      </c>
      <c r="V12" s="17">
        <v>748.29244023545868</v>
      </c>
      <c r="W12" s="17">
        <v>385.3892211562499</v>
      </c>
      <c r="X12" s="17">
        <v>174.63580050015619</v>
      </c>
      <c r="Y12" s="17">
        <v>0</v>
      </c>
      <c r="Z12" s="16">
        <v>159.79382036242473</v>
      </c>
      <c r="AA12" s="16">
        <v>83.207530648615304</v>
      </c>
      <c r="AC12" s="17">
        <f t="shared" si="0"/>
        <v>1896.9090788288518</v>
      </c>
      <c r="AD12" s="17">
        <f t="shared" si="1"/>
        <v>417.63715151119624</v>
      </c>
      <c r="AE12" s="31">
        <f t="shared" si="2"/>
        <v>-0.77983280475991779</v>
      </c>
      <c r="AF12" s="33">
        <f>AC12/SUM(T$20:W$20)/10</f>
        <v>12.142501901397747</v>
      </c>
      <c r="AG12" s="33">
        <f>AD12/SUM(X$20:AA$20)/10</f>
        <v>2.9289025577194199</v>
      </c>
    </row>
    <row r="13" spans="1:33" s="9" customFormat="1" ht="15.75" customHeight="1" x14ac:dyDescent="0.35">
      <c r="A13" s="5" t="s">
        <v>7</v>
      </c>
      <c r="B13" s="5" t="s">
        <v>1448</v>
      </c>
      <c r="C13" s="10" t="s">
        <v>1032</v>
      </c>
      <c r="D13" s="4" t="s">
        <v>57</v>
      </c>
      <c r="E13" s="5" t="s">
        <v>12</v>
      </c>
      <c r="F13" s="5" t="s">
        <v>12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9">
        <v>0</v>
      </c>
      <c r="AA13" s="9">
        <v>0</v>
      </c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1449</v>
      </c>
      <c r="C14" s="10" t="s">
        <v>1032</v>
      </c>
      <c r="D14" s="4" t="s">
        <v>58</v>
      </c>
      <c r="E14" s="5" t="s">
        <v>12</v>
      </c>
      <c r="F14" s="5" t="s">
        <v>12</v>
      </c>
      <c r="G14" s="11">
        <v>262.0180117295385</v>
      </c>
      <c r="H14" s="11">
        <v>167.18481221032289</v>
      </c>
      <c r="I14" s="11">
        <v>388.51264361215237</v>
      </c>
      <c r="J14" s="11">
        <v>603.51619725000091</v>
      </c>
      <c r="K14" s="11">
        <v>291.58507859765626</v>
      </c>
      <c r="L14" s="11">
        <v>187.9635962852303</v>
      </c>
      <c r="M14" s="11">
        <v>453.37466645483858</v>
      </c>
      <c r="N14" s="11">
        <v>734.17808406846052</v>
      </c>
      <c r="O14" s="11">
        <v>371.46919596857009</v>
      </c>
      <c r="P14" s="11">
        <v>241.95657325714367</v>
      </c>
      <c r="Q14" s="11">
        <v>515.28948624333475</v>
      </c>
      <c r="R14" s="11">
        <v>739.17045328615461</v>
      </c>
      <c r="S14" s="11">
        <v>352.51954356250008</v>
      </c>
      <c r="T14" s="11">
        <v>228.82693629714302</v>
      </c>
      <c r="U14" s="11">
        <v>534.40048114000012</v>
      </c>
      <c r="V14" s="11">
        <v>748.29244023545868</v>
      </c>
      <c r="W14" s="11">
        <v>385.3892211562499</v>
      </c>
      <c r="X14" s="11">
        <v>174.63580050015619</v>
      </c>
      <c r="Y14" s="11">
        <v>0</v>
      </c>
      <c r="Z14" s="9">
        <v>159.79382036242473</v>
      </c>
      <c r="AA14" s="9">
        <v>83.207530648615304</v>
      </c>
      <c r="AC14" s="11">
        <f t="shared" si="0"/>
        <v>1896.9090788288518</v>
      </c>
      <c r="AD14" s="11">
        <f t="shared" si="1"/>
        <v>417.63715151119624</v>
      </c>
      <c r="AE14" s="30">
        <f t="shared" si="2"/>
        <v>-0.77983280475991779</v>
      </c>
    </row>
    <row r="15" spans="1:33" s="16" customFormat="1" ht="15.75" customHeight="1" x14ac:dyDescent="0.35">
      <c r="A15" s="13" t="s">
        <v>7</v>
      </c>
      <c r="B15" s="13" t="s">
        <v>1450</v>
      </c>
      <c r="C15" s="14" t="s">
        <v>1032</v>
      </c>
      <c r="D15" s="18" t="s">
        <v>59</v>
      </c>
      <c r="E15" s="13" t="s">
        <v>12</v>
      </c>
      <c r="F15" s="13" t="s">
        <v>12</v>
      </c>
      <c r="G15" s="17">
        <v>91.087864941846163</v>
      </c>
      <c r="H15" s="17">
        <v>81.420370463225964</v>
      </c>
      <c r="I15" s="17">
        <v>79.788497494307379</v>
      </c>
      <c r="J15" s="17">
        <v>143.46189842045476</v>
      </c>
      <c r="K15" s="17">
        <v>103.2544190390625</v>
      </c>
      <c r="L15" s="17">
        <v>79.880319811384425</v>
      </c>
      <c r="M15" s="17">
        <v>95.843595377580627</v>
      </c>
      <c r="N15" s="17">
        <v>165.93541916307669</v>
      </c>
      <c r="O15" s="17">
        <v>130.75668979428525</v>
      </c>
      <c r="P15" s="17">
        <v>100.44807255000033</v>
      </c>
      <c r="Q15" s="17">
        <v>112.28820715904793</v>
      </c>
      <c r="R15" s="17">
        <v>172.729137922154</v>
      </c>
      <c r="S15" s="17">
        <v>132.41948735125004</v>
      </c>
      <c r="T15" s="17">
        <v>103.00129362285722</v>
      </c>
      <c r="U15" s="17">
        <v>115.38612317000002</v>
      </c>
      <c r="V15" s="17">
        <v>172.28258010424341</v>
      </c>
      <c r="W15" s="17">
        <v>138.97604395812496</v>
      </c>
      <c r="X15" s="17">
        <v>69.307642960468741</v>
      </c>
      <c r="Y15" s="17">
        <v>0</v>
      </c>
      <c r="Z15" s="16">
        <v>33.828623612575868</v>
      </c>
      <c r="AA15" s="16">
        <v>24.221206812307667</v>
      </c>
      <c r="AC15" s="17">
        <f>SUM(T15:W15)</f>
        <v>529.64604085522558</v>
      </c>
      <c r="AD15" s="17">
        <f>SUM(X15:AA15)</f>
        <v>127.35747338535228</v>
      </c>
      <c r="AE15" s="31">
        <f t="shared" si="2"/>
        <v>-0.75954229133912399</v>
      </c>
      <c r="AF15" s="33">
        <f>AC15/SUM(T$20:W$20)/10</f>
        <v>3.3903723325121065</v>
      </c>
      <c r="AG15" s="33">
        <f>AD15/SUM(X$20:AA$20)/10</f>
        <v>0.89316199048216416</v>
      </c>
    </row>
    <row r="16" spans="1:33" s="9" customFormat="1" ht="15.75" customHeight="1" x14ac:dyDescent="0.35">
      <c r="A16" s="5" t="s">
        <v>7</v>
      </c>
      <c r="B16" s="5" t="s">
        <v>1451</v>
      </c>
      <c r="C16" s="10" t="s">
        <v>1032</v>
      </c>
      <c r="D16" s="4" t="s">
        <v>60</v>
      </c>
      <c r="E16" s="5" t="s">
        <v>12</v>
      </c>
      <c r="F16" s="5" t="s">
        <v>12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9">
        <v>0</v>
      </c>
      <c r="AA16" s="9">
        <v>0</v>
      </c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1452</v>
      </c>
      <c r="C17" s="10" t="s">
        <v>1032</v>
      </c>
      <c r="D17" s="4" t="s">
        <v>61</v>
      </c>
      <c r="E17" s="5" t="s">
        <v>12</v>
      </c>
      <c r="F17" s="5" t="s">
        <v>12</v>
      </c>
      <c r="G17" s="11">
        <v>91.087864941846163</v>
      </c>
      <c r="H17" s="11">
        <v>81.420370463225964</v>
      </c>
      <c r="I17" s="11">
        <v>79.788497494307379</v>
      </c>
      <c r="J17" s="11">
        <v>143.46189842045476</v>
      </c>
      <c r="K17" s="11">
        <v>103.2544190390625</v>
      </c>
      <c r="L17" s="11">
        <v>79.880319811384425</v>
      </c>
      <c r="M17" s="11">
        <v>95.843595377580627</v>
      </c>
      <c r="N17" s="11">
        <v>165.93541916307669</v>
      </c>
      <c r="O17" s="11">
        <v>130.75668979428525</v>
      </c>
      <c r="P17" s="11">
        <v>100.44807255000033</v>
      </c>
      <c r="Q17" s="11">
        <v>112.28820715904793</v>
      </c>
      <c r="R17" s="11">
        <v>172.729137922154</v>
      </c>
      <c r="S17" s="11">
        <v>132.41948735125004</v>
      </c>
      <c r="T17" s="11">
        <v>103.00129362285722</v>
      </c>
      <c r="U17" s="11">
        <v>115.38612317000002</v>
      </c>
      <c r="V17" s="11">
        <v>172.28258010424341</v>
      </c>
      <c r="W17" s="11">
        <v>138.97604395812496</v>
      </c>
      <c r="X17" s="11">
        <v>69.307642960468741</v>
      </c>
      <c r="Y17" s="11">
        <v>0</v>
      </c>
      <c r="Z17" s="9">
        <v>33.828623612575868</v>
      </c>
      <c r="AA17" s="9">
        <v>24.221206812307667</v>
      </c>
      <c r="AC17" s="11">
        <f t="shared" si="3"/>
        <v>529.64604085522558</v>
      </c>
      <c r="AD17" s="11">
        <f t="shared" si="4"/>
        <v>127.35747338535228</v>
      </c>
      <c r="AE17" s="30">
        <f t="shared" si="2"/>
        <v>-0.75954229133912399</v>
      </c>
    </row>
    <row r="19" spans="1:33" x14ac:dyDescent="0.35">
      <c r="AD19" s="12"/>
      <c r="AE19" s="30"/>
      <c r="AF19" s="34">
        <f>SUM(AF12,AF5)</f>
        <v>12.142501901397747</v>
      </c>
      <c r="AG19" s="34">
        <f>SUM(AG12,AG5)</f>
        <v>2.9289025577194199</v>
      </c>
    </row>
    <row r="20" spans="1:33" x14ac:dyDescent="0.35">
      <c r="D20" s="10" t="s">
        <v>1253</v>
      </c>
      <c r="G20" s="28">
        <f>[6]GDP!CA$12</f>
        <v>2.8356902224635019</v>
      </c>
      <c r="H20" s="28">
        <f>[6]GDP!CB$12</f>
        <v>2.8348371833878603</v>
      </c>
      <c r="I20" s="28">
        <f>[6]GDP!CC$12</f>
        <v>2.9473747729647273</v>
      </c>
      <c r="J20" s="28">
        <f>[6]GDP!CD$12</f>
        <v>2.9915811335621254</v>
      </c>
      <c r="K20" s="28">
        <f>[6]GDP!CE$12</f>
        <v>2.9400851330876954</v>
      </c>
      <c r="L20" s="28">
        <f>[6]GDP!CF$12</f>
        <v>3.0454729279261681</v>
      </c>
      <c r="M20" s="28">
        <f>[6]GDP!CG$12</f>
        <v>3.1812155991865847</v>
      </c>
      <c r="N20" s="28">
        <f>[6]GDP!CH$12</f>
        <v>3.4822111711001185</v>
      </c>
      <c r="O20" s="28">
        <f>[6]GDP!CI$12</f>
        <v>3.5144649079930304</v>
      </c>
      <c r="P20" s="28">
        <f>[6]GDP!CJ$12</f>
        <v>3.7097853406381556</v>
      </c>
      <c r="Q20" s="28">
        <f>[6]GDP!CK$12</f>
        <v>3.6816602304500008</v>
      </c>
      <c r="R20" s="28">
        <f>[6]GDP!CL$12</f>
        <v>3.7718857355772131</v>
      </c>
      <c r="S20" s="28">
        <f>[6]GDP!CM$12</f>
        <v>3.7752483233080736</v>
      </c>
      <c r="T20" s="28">
        <f>[6]GDP!CN$12</f>
        <v>3.7982065047830522</v>
      </c>
      <c r="U20" s="28">
        <f>[6]GDP!CO$12</f>
        <v>3.8865938677493785</v>
      </c>
      <c r="V20" s="28">
        <f>[6]GDP!CP$12</f>
        <v>3.971477968613776</v>
      </c>
      <c r="W20" s="28">
        <f>[6]GDP!CQ$12</f>
        <v>3.9657828636413743</v>
      </c>
      <c r="X20" s="28">
        <f>[6]GDP!CR$12</f>
        <v>3.8360865554587007</v>
      </c>
      <c r="Y20" s="28">
        <f>[6]GDP!CS$12</f>
        <v>3.1795479514632459</v>
      </c>
      <c r="Z20" s="28">
        <f>[6]GDP!CT$12</f>
        <v>3.579230398029893</v>
      </c>
      <c r="AA20" s="28">
        <f>[6]GDP!CU$12</f>
        <v>3.6643036157103164</v>
      </c>
      <c r="AB20" s="28"/>
      <c r="AC20" s="11">
        <f t="shared" ref="AC20" si="5">SUM(T20:W20)</f>
        <v>15.622061204787581</v>
      </c>
      <c r="AD20" s="11">
        <f t="shared" ref="AD20" si="6">SUM(X20:AA20)</f>
        <v>14.259168520662156</v>
      </c>
      <c r="AE20" s="30"/>
      <c r="AF20" s="34">
        <f>SUM(AF9,AF15)</f>
        <v>3.3903723325121065</v>
      </c>
      <c r="AG20" s="34">
        <f>SUM(AG9,AG15)</f>
        <v>0.89316199048216416</v>
      </c>
    </row>
    <row r="21" spans="1:33" x14ac:dyDescent="0.35">
      <c r="AF21" s="34">
        <f>AF19-AF20</f>
        <v>8.7521295688856409</v>
      </c>
      <c r="AG21" s="34">
        <f>AG19-AG20</f>
        <v>2.0357405672372559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0.11236602425490953</v>
      </c>
      <c r="AD22" s="12">
        <f>(AD12+AD5)/AD2</f>
        <v>2.6376343402452755E-2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4.1354658277949152E-2</v>
      </c>
      <c r="AD23" s="12">
        <f>(AD9+AD15)/AD3</f>
        <v>9.6456153206929511E-3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26.079200842394762</v>
      </c>
      <c r="AD25" s="34">
        <f>(AD2-AD3)/AD20/10</f>
        <v>18.445061884848929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11.751458341551286</v>
      </c>
      <c r="AD26" s="34">
        <f>(AD4+AD12-AD8-AD15)/AD20/10</f>
        <v>3.2368358642498363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19.941161546765105</v>
      </c>
      <c r="AD27" s="34">
        <f>(AD4+AD12)/AD20/10</f>
        <v>7.9300690142629877</v>
      </c>
    </row>
    <row r="28" spans="1:33" ht="16.5" x14ac:dyDescent="0.35">
      <c r="D28" s="47" t="s">
        <v>1721</v>
      </c>
      <c r="AC28" s="34">
        <f>(AC8+AC15)/AC20/10</f>
        <v>8.1897032052138137</v>
      </c>
      <c r="AD28" s="34">
        <f>(AD8+AD15)/AD20/10</f>
        <v>4.6932331500131514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B14F-BCF7-40F0-94C1-12332B7E709A}">
  <dimension ref="A1:AG28"/>
  <sheetViews>
    <sheetView topLeftCell="C1" workbookViewId="0">
      <pane xSplit="4" ySplit="1" topLeftCell="AB17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470</v>
      </c>
      <c r="C2" s="10" t="s">
        <v>486</v>
      </c>
      <c r="D2" s="2" t="s">
        <v>46</v>
      </c>
      <c r="E2" s="5" t="s">
        <v>12</v>
      </c>
      <c r="F2" s="5" t="s">
        <v>12</v>
      </c>
      <c r="G2" s="11">
        <v>42656.415378461548</v>
      </c>
      <c r="H2" s="11">
        <v>37451.360370967814</v>
      </c>
      <c r="I2" s="11">
        <v>40600.529018461384</v>
      </c>
      <c r="J2" s="11">
        <v>39769.850909090972</v>
      </c>
      <c r="K2" s="11">
        <v>39837.8977734375</v>
      </c>
      <c r="L2" s="11">
        <v>38051.582843076831</v>
      </c>
      <c r="M2" s="11">
        <v>43096.614617741929</v>
      </c>
      <c r="N2" s="11">
        <v>45410.333384615318</v>
      </c>
      <c r="O2" s="11">
        <v>48607.19182857126</v>
      </c>
      <c r="P2" s="11">
        <v>48369.582142857311</v>
      </c>
      <c r="Q2" s="11">
        <v>51159.026576190619</v>
      </c>
      <c r="R2" s="11">
        <v>50824.611738461586</v>
      </c>
      <c r="S2" s="11">
        <v>50822.532975000016</v>
      </c>
      <c r="T2" s="11">
        <v>46930.075428571457</v>
      </c>
      <c r="U2" s="11">
        <v>53347.657500000008</v>
      </c>
      <c r="V2" s="11">
        <v>51435.120718182108</v>
      </c>
      <c r="W2" s="11">
        <v>51107.345818749985</v>
      </c>
      <c r="X2" s="11">
        <v>47680.161598437488</v>
      </c>
      <c r="Y2" s="11">
        <v>44916.719606451748</v>
      </c>
      <c r="Z2" s="11">
        <v>47192.427898484995</v>
      </c>
      <c r="AA2" s="11">
        <v>46538.547679999945</v>
      </c>
      <c r="AB2" s="11"/>
      <c r="AC2" s="11">
        <f t="shared" ref="AC2:AC17" si="0">SUM(T2:W2)</f>
        <v>202820.19946550357</v>
      </c>
      <c r="AD2" s="11">
        <f t="shared" ref="AD2:AD17" si="1">SUM(X2:AA2)</f>
        <v>186327.85678337421</v>
      </c>
      <c r="AE2" s="30">
        <f>AD2/AC2-1</f>
        <v>-8.1315089550212383E-2</v>
      </c>
    </row>
    <row r="3" spans="1:33" s="9" customFormat="1" ht="15.75" customHeight="1" x14ac:dyDescent="0.35">
      <c r="A3" s="5" t="s">
        <v>7</v>
      </c>
      <c r="B3" s="5" t="s">
        <v>471</v>
      </c>
      <c r="C3" s="10" t="s">
        <v>486</v>
      </c>
      <c r="D3" s="2" t="s">
        <v>47</v>
      </c>
      <c r="E3" s="5" t="s">
        <v>12</v>
      </c>
      <c r="F3" s="5" t="s">
        <v>12</v>
      </c>
      <c r="G3" s="11">
        <v>39510.797729230777</v>
      </c>
      <c r="H3" s="11">
        <v>35184.553006451686</v>
      </c>
      <c r="I3" s="11">
        <v>38451.594081538315</v>
      </c>
      <c r="J3" s="11">
        <v>39296.400303030365</v>
      </c>
      <c r="K3" s="11">
        <v>37414.5866015625</v>
      </c>
      <c r="L3" s="11">
        <v>36129.624396922991</v>
      </c>
      <c r="M3" s="11">
        <v>40010.648811290317</v>
      </c>
      <c r="N3" s="11">
        <v>45010.966769230705</v>
      </c>
      <c r="O3" s="11">
        <v>45662.550157142694</v>
      </c>
      <c r="P3" s="11">
        <v>45762.418642857301</v>
      </c>
      <c r="Q3" s="11">
        <v>48193.406780952515</v>
      </c>
      <c r="R3" s="11">
        <v>48794.185652307737</v>
      </c>
      <c r="S3" s="11">
        <v>46667.791475000005</v>
      </c>
      <c r="T3" s="11">
        <v>42789.052800000034</v>
      </c>
      <c r="U3" s="11">
        <v>47995.474400000006</v>
      </c>
      <c r="V3" s="11">
        <v>48648.593003030575</v>
      </c>
      <c r="W3" s="11">
        <v>45155.542618749991</v>
      </c>
      <c r="X3" s="11">
        <v>43726.019476562491</v>
      </c>
      <c r="Y3" s="11">
        <v>40175.13705806464</v>
      </c>
      <c r="Z3" s="11">
        <v>43496.332562121344</v>
      </c>
      <c r="AA3" s="11">
        <v>41559.389501538411</v>
      </c>
      <c r="AB3" s="11"/>
      <c r="AC3" s="11">
        <f t="shared" si="0"/>
        <v>184588.6628217806</v>
      </c>
      <c r="AD3" s="11">
        <f t="shared" si="1"/>
        <v>168956.87859828689</v>
      </c>
      <c r="AE3" s="30">
        <f t="shared" ref="AE3:AE17" si="2">AD3/AC3-1</f>
        <v>-8.4684422025344652E-2</v>
      </c>
    </row>
    <row r="4" spans="1:33" s="9" customFormat="1" ht="15.75" customHeight="1" x14ac:dyDescent="0.35">
      <c r="A4" s="5" t="s">
        <v>7</v>
      </c>
      <c r="B4" s="5" t="s">
        <v>472</v>
      </c>
      <c r="C4" s="10" t="s">
        <v>486</v>
      </c>
      <c r="D4" s="3" t="s">
        <v>48</v>
      </c>
      <c r="E4" s="5" t="s">
        <v>12</v>
      </c>
      <c r="F4" s="5" t="s">
        <v>12</v>
      </c>
      <c r="G4" s="11">
        <v>7902.3786000000009</v>
      </c>
      <c r="H4" s="11">
        <v>6949.1916580645293</v>
      </c>
      <c r="I4" s="11">
        <v>7502.6398953845874</v>
      </c>
      <c r="J4" s="11">
        <v>7422.2315530303149</v>
      </c>
      <c r="K4" s="11">
        <v>7271.0124609374998</v>
      </c>
      <c r="L4" s="11">
        <v>7415.2457723076741</v>
      </c>
      <c r="M4" s="11">
        <v>8171.1966032258042</v>
      </c>
      <c r="N4" s="11">
        <v>8867.1134692307569</v>
      </c>
      <c r="O4" s="11">
        <v>9204.8015142856821</v>
      </c>
      <c r="P4" s="11">
        <v>10557.721500000036</v>
      </c>
      <c r="Q4" s="11">
        <v>10618.563123809554</v>
      </c>
      <c r="R4" s="11">
        <v>10637.060372307704</v>
      </c>
      <c r="S4" s="11">
        <v>10625.408962500002</v>
      </c>
      <c r="T4" s="11">
        <v>9984.566628571436</v>
      </c>
      <c r="U4" s="11">
        <v>10669.531500000003</v>
      </c>
      <c r="V4" s="11">
        <v>10575.684396969757</v>
      </c>
      <c r="W4" s="11">
        <v>9411.5102312499985</v>
      </c>
      <c r="X4" s="11">
        <v>9400.1844921874981</v>
      </c>
      <c r="Y4" s="11">
        <v>8483.0821806451877</v>
      </c>
      <c r="Z4" s="11">
        <v>9267.1232848485142</v>
      </c>
      <c r="AA4" s="11">
        <v>9150.7240984615291</v>
      </c>
      <c r="AB4" s="11"/>
      <c r="AC4" s="11">
        <f t="shared" si="0"/>
        <v>40641.292756791197</v>
      </c>
      <c r="AD4" s="11">
        <f t="shared" si="1"/>
        <v>36301.114056142731</v>
      </c>
      <c r="AE4" s="30">
        <f t="shared" si="2"/>
        <v>-0.10679233868423688</v>
      </c>
    </row>
    <row r="5" spans="1:33" s="16" customFormat="1" ht="15.75" customHeight="1" x14ac:dyDescent="0.35">
      <c r="A5" s="13" t="s">
        <v>7</v>
      </c>
      <c r="B5" s="13" t="s">
        <v>473</v>
      </c>
      <c r="C5" s="14" t="s">
        <v>486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474</v>
      </c>
      <c r="C6" s="10" t="s">
        <v>486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475</v>
      </c>
      <c r="C7" s="10" t="s">
        <v>486</v>
      </c>
      <c r="D7" s="4" t="s">
        <v>51</v>
      </c>
      <c r="E7" s="5" t="s">
        <v>12</v>
      </c>
      <c r="F7" s="5" t="s">
        <v>12</v>
      </c>
      <c r="G7" s="11">
        <v>309.96162769230773</v>
      </c>
      <c r="H7" s="11">
        <v>236.92930645161337</v>
      </c>
      <c r="I7" s="11">
        <v>260.85337384615286</v>
      </c>
      <c r="J7" s="11">
        <v>231.14215909090944</v>
      </c>
      <c r="K7" s="11">
        <v>304.262578125</v>
      </c>
      <c r="L7" s="11">
        <v>417.40039384615284</v>
      </c>
      <c r="M7" s="11">
        <v>446.36291129032247</v>
      </c>
      <c r="N7" s="11">
        <v>435.77945384615322</v>
      </c>
      <c r="O7" s="11">
        <v>594.57978571428362</v>
      </c>
      <c r="P7" s="11">
        <v>2082.289000000007</v>
      </c>
      <c r="Q7" s="11">
        <v>1992.1720761904817</v>
      </c>
      <c r="R7" s="11">
        <v>1861.805363076925</v>
      </c>
      <c r="S7" s="11">
        <v>1931.2699500000006</v>
      </c>
      <c r="T7" s="11">
        <v>1914.9106285714299</v>
      </c>
      <c r="U7" s="11">
        <v>2036.1444000000006</v>
      </c>
      <c r="V7" s="11">
        <v>1870.2871575757683</v>
      </c>
      <c r="W7" s="11">
        <v>1339.5985624999998</v>
      </c>
      <c r="X7" s="11">
        <v>1898.7821343749995</v>
      </c>
      <c r="Y7" s="11">
        <v>2188.5074387096843</v>
      </c>
      <c r="Z7" s="11">
        <v>2108.7147333333401</v>
      </c>
      <c r="AA7" s="11">
        <v>1707.0376984615366</v>
      </c>
      <c r="AB7" s="11"/>
      <c r="AC7" s="11">
        <f t="shared" si="0"/>
        <v>7160.9407486471991</v>
      </c>
      <c r="AD7" s="11">
        <f t="shared" si="1"/>
        <v>7903.0420048795613</v>
      </c>
      <c r="AE7" s="30">
        <f t="shared" si="2"/>
        <v>0.1036318107188019</v>
      </c>
    </row>
    <row r="8" spans="1:33" s="9" customFormat="1" ht="15" customHeight="1" x14ac:dyDescent="0.35">
      <c r="A8" s="5" t="s">
        <v>7</v>
      </c>
      <c r="B8" s="5" t="s">
        <v>476</v>
      </c>
      <c r="C8" s="10" t="s">
        <v>486</v>
      </c>
      <c r="D8" s="3" t="s">
        <v>52</v>
      </c>
      <c r="E8" s="5" t="s">
        <v>12</v>
      </c>
      <c r="F8" s="5" t="s">
        <v>12</v>
      </c>
      <c r="G8" s="11">
        <v>4900.2414215384624</v>
      </c>
      <c r="H8" s="11">
        <v>4692.3022645161382</v>
      </c>
      <c r="I8" s="11">
        <v>4981.057281538443</v>
      </c>
      <c r="J8" s="11">
        <v>4932.1493560606141</v>
      </c>
      <c r="K8" s="11">
        <v>5077.516640625</v>
      </c>
      <c r="L8" s="11">
        <v>5249.4488307692181</v>
      </c>
      <c r="M8" s="11">
        <v>5501.8361806451594</v>
      </c>
      <c r="N8" s="11">
        <v>5790.8159230769152</v>
      </c>
      <c r="O8" s="11">
        <v>6254.2729142856924</v>
      </c>
      <c r="P8" s="11">
        <v>8144.7738571428854</v>
      </c>
      <c r="Q8" s="11">
        <v>7742.3051142857348</v>
      </c>
      <c r="R8" s="11">
        <v>7525.135855384623</v>
      </c>
      <c r="S8" s="11">
        <v>7723.9383875000021</v>
      </c>
      <c r="T8" s="11">
        <v>7509.720685714291</v>
      </c>
      <c r="U8" s="11">
        <v>7579.3565000000017</v>
      </c>
      <c r="V8" s="11">
        <v>7551.2010030303463</v>
      </c>
      <c r="W8" s="11">
        <v>6762.2049749999978</v>
      </c>
      <c r="X8" s="11">
        <v>7163.9881109374983</v>
      </c>
      <c r="Y8" s="11">
        <v>6452.0767870967939</v>
      </c>
      <c r="Z8" s="11">
        <v>7277.6374333333561</v>
      </c>
      <c r="AA8" s="11">
        <v>6878.2525292307619</v>
      </c>
      <c r="AB8" s="11"/>
      <c r="AC8" s="11">
        <f t="shared" si="0"/>
        <v>29402.483163744637</v>
      </c>
      <c r="AD8" s="11">
        <f t="shared" si="1"/>
        <v>27771.954860598409</v>
      </c>
      <c r="AE8" s="30">
        <f t="shared" si="2"/>
        <v>-5.5455462522185361E-2</v>
      </c>
    </row>
    <row r="9" spans="1:33" s="16" customFormat="1" ht="15" customHeight="1" x14ac:dyDescent="0.35">
      <c r="A9" s="13" t="s">
        <v>7</v>
      </c>
      <c r="B9" s="13" t="s">
        <v>477</v>
      </c>
      <c r="C9" s="14" t="s">
        <v>486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478</v>
      </c>
      <c r="C10" s="10" t="s">
        <v>486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479</v>
      </c>
      <c r="C11" s="10" t="s">
        <v>486</v>
      </c>
      <c r="D11" s="4" t="s">
        <v>55</v>
      </c>
      <c r="E11" s="5" t="s">
        <v>12</v>
      </c>
      <c r="F11" s="5" t="s">
        <v>12</v>
      </c>
      <c r="G11" s="11">
        <v>265.05552615384619</v>
      </c>
      <c r="H11" s="11">
        <v>229.21532903225852</v>
      </c>
      <c r="I11" s="11">
        <v>249.56101999999905</v>
      </c>
      <c r="J11" s="11">
        <v>198.75992424242455</v>
      </c>
      <c r="K11" s="11">
        <v>318.28886718749999</v>
      </c>
      <c r="L11" s="11">
        <v>362.03095384615295</v>
      </c>
      <c r="M11" s="11">
        <v>438.64799677419347</v>
      </c>
      <c r="N11" s="11">
        <v>436.95406153846091</v>
      </c>
      <c r="O11" s="11">
        <v>578.09638571428366</v>
      </c>
      <c r="P11" s="11">
        <v>1993.7855714285781</v>
      </c>
      <c r="Q11" s="11">
        <v>1952.8528904761959</v>
      </c>
      <c r="R11" s="11">
        <v>1753.6555200000016</v>
      </c>
      <c r="S11" s="11">
        <v>1882.1892125000004</v>
      </c>
      <c r="T11" s="11">
        <v>1803.6050285714298</v>
      </c>
      <c r="U11" s="11">
        <v>2001.3097000000005</v>
      </c>
      <c r="V11" s="11">
        <v>1771.3242818181918</v>
      </c>
      <c r="W11" s="11">
        <v>1288.6716749999998</v>
      </c>
      <c r="X11" s="11">
        <v>1814.9799031249995</v>
      </c>
      <c r="Y11" s="11">
        <v>2144.4509225806519</v>
      </c>
      <c r="Z11" s="11">
        <v>1971.9521924242486</v>
      </c>
      <c r="AA11" s="11">
        <v>1612.7987199999984</v>
      </c>
      <c r="AB11" s="11"/>
      <c r="AC11" s="11">
        <f t="shared" si="0"/>
        <v>6864.9106853896219</v>
      </c>
      <c r="AD11" s="11">
        <f t="shared" si="1"/>
        <v>7544.1817381298988</v>
      </c>
      <c r="AE11" s="30">
        <f t="shared" si="2"/>
        <v>9.8948272435058549E-2</v>
      </c>
    </row>
    <row r="12" spans="1:33" s="16" customFormat="1" ht="15.75" customHeight="1" x14ac:dyDescent="0.35">
      <c r="A12" s="13" t="s">
        <v>7</v>
      </c>
      <c r="B12" s="13" t="s">
        <v>480</v>
      </c>
      <c r="C12" s="14" t="s">
        <v>486</v>
      </c>
      <c r="D12" s="18" t="s">
        <v>56</v>
      </c>
      <c r="E12" s="13" t="s">
        <v>12</v>
      </c>
      <c r="F12" s="13" t="s">
        <v>12</v>
      </c>
      <c r="G12" s="17">
        <v>3254.0494553846161</v>
      </c>
      <c r="H12" s="17">
        <v>3261.9104516129091</v>
      </c>
      <c r="I12" s="17">
        <v>3672.2734707692171</v>
      </c>
      <c r="J12" s="17">
        <v>3942.8162500000062</v>
      </c>
      <c r="K12" s="17">
        <v>3391.1251171875001</v>
      </c>
      <c r="L12" s="17">
        <v>3233.7882553846075</v>
      </c>
      <c r="M12" s="17">
        <v>4178.1772758064508</v>
      </c>
      <c r="N12" s="17">
        <v>4602.1129384615315</v>
      </c>
      <c r="O12" s="17">
        <v>4145.5750999999855</v>
      </c>
      <c r="P12" s="17">
        <v>3998.6340714285852</v>
      </c>
      <c r="Q12" s="17">
        <v>4648.0043476190604</v>
      </c>
      <c r="R12" s="17">
        <v>4877.2090523076977</v>
      </c>
      <c r="S12" s="17">
        <v>4233.4989625000007</v>
      </c>
      <c r="T12" s="17">
        <v>3895.6960000000026</v>
      </c>
      <c r="U12" s="17">
        <v>4857.7551000000012</v>
      </c>
      <c r="V12" s="17">
        <v>5132.7262303030593</v>
      </c>
      <c r="W12" s="17">
        <v>4587.8482999999987</v>
      </c>
      <c r="X12" s="17">
        <v>3191.1007531249988</v>
      </c>
      <c r="Y12" s="17">
        <v>1224.7711483871005</v>
      </c>
      <c r="Z12" s="17">
        <v>3201.64615000001</v>
      </c>
      <c r="AA12" s="17">
        <v>1326.5030892307677</v>
      </c>
      <c r="AB12" s="17"/>
      <c r="AC12" s="17">
        <f t="shared" si="0"/>
        <v>18474.025630303062</v>
      </c>
      <c r="AD12" s="17">
        <f t="shared" si="1"/>
        <v>8944.0211407428778</v>
      </c>
      <c r="AE12" s="31">
        <f t="shared" si="2"/>
        <v>-0.51585965507853671</v>
      </c>
      <c r="AF12" s="33">
        <f>AC12/SUM(T$20:W$20)/10</f>
        <v>2.0368522253635999</v>
      </c>
      <c r="AG12" s="33">
        <f>AD12/SUM(X$20:AA$20)/10</f>
        <v>0.9806277297209185</v>
      </c>
    </row>
    <row r="13" spans="1:33" s="9" customFormat="1" ht="15.75" customHeight="1" x14ac:dyDescent="0.35">
      <c r="A13" s="5" t="s">
        <v>7</v>
      </c>
      <c r="B13" s="5" t="s">
        <v>481</v>
      </c>
      <c r="C13" s="10" t="s">
        <v>486</v>
      </c>
      <c r="D13" s="4" t="s">
        <v>57</v>
      </c>
      <c r="E13" s="5" t="s">
        <v>12</v>
      </c>
      <c r="F13" s="5" t="s">
        <v>12</v>
      </c>
      <c r="G13" s="11">
        <v>1426.0425415384616</v>
      </c>
      <c r="H13" s="11">
        <v>1309.172167741938</v>
      </c>
      <c r="I13" s="11">
        <v>1239.9004523076876</v>
      </c>
      <c r="J13" s="11">
        <v>856.45428030303151</v>
      </c>
      <c r="K13" s="11">
        <v>1566.6285937499999</v>
      </c>
      <c r="L13" s="11">
        <v>1492.8452861538424</v>
      </c>
      <c r="M13" s="11">
        <v>1303.8205532258062</v>
      </c>
      <c r="N13" s="11">
        <v>1000.7657538461524</v>
      </c>
      <c r="O13" s="11">
        <v>1962.7019857142786</v>
      </c>
      <c r="P13" s="11">
        <v>1746.713500000006</v>
      </c>
      <c r="Q13" s="11">
        <v>1422.6396285714327</v>
      </c>
      <c r="R13" s="11">
        <v>952.41636000000096</v>
      </c>
      <c r="S13" s="11">
        <v>1931.2699500000006</v>
      </c>
      <c r="T13" s="11">
        <v>1725.2368000000013</v>
      </c>
      <c r="U13" s="11">
        <v>1412.4909000000002</v>
      </c>
      <c r="V13" s="11">
        <v>1016.3153757575815</v>
      </c>
      <c r="W13" s="11">
        <v>2123.4297874999997</v>
      </c>
      <c r="X13" s="11">
        <v>1408.0980171874999</v>
      </c>
      <c r="Y13" s="11">
        <v>419.63831612903357</v>
      </c>
      <c r="Z13" s="11">
        <v>659.26558181818393</v>
      </c>
      <c r="AA13" s="11">
        <v>335.20446769230733</v>
      </c>
      <c r="AB13" s="11"/>
      <c r="AC13" s="11">
        <f t="shared" si="0"/>
        <v>6277.4728632575825</v>
      </c>
      <c r="AD13" s="11">
        <f t="shared" si="1"/>
        <v>2822.2063828270248</v>
      </c>
      <c r="AE13" s="30">
        <f t="shared" si="2"/>
        <v>-0.55042316481436915</v>
      </c>
    </row>
    <row r="14" spans="1:33" s="9" customFormat="1" ht="15.75" customHeight="1" x14ac:dyDescent="0.35">
      <c r="A14" s="5" t="s">
        <v>7</v>
      </c>
      <c r="B14" s="5" t="s">
        <v>482</v>
      </c>
      <c r="C14" s="10" t="s">
        <v>486</v>
      </c>
      <c r="D14" s="4" t="s">
        <v>58</v>
      </c>
      <c r="E14" s="5" t="s">
        <v>12</v>
      </c>
      <c r="F14" s="5" t="s">
        <v>12</v>
      </c>
      <c r="G14" s="11">
        <v>1828.0069138461542</v>
      </c>
      <c r="H14" s="11">
        <v>1952.7382838709714</v>
      </c>
      <c r="I14" s="11">
        <v>2432.3730184615292</v>
      </c>
      <c r="J14" s="11">
        <v>3086.3619696969745</v>
      </c>
      <c r="K14" s="11">
        <v>1824.4965234374999</v>
      </c>
      <c r="L14" s="11">
        <v>1740.9429692307651</v>
      </c>
      <c r="M14" s="11">
        <v>2874.3567225806446</v>
      </c>
      <c r="N14" s="11">
        <v>3601.3471846153793</v>
      </c>
      <c r="O14" s="11">
        <v>2182.8731142857064</v>
      </c>
      <c r="P14" s="11">
        <v>2251.9205714285795</v>
      </c>
      <c r="Q14" s="11">
        <v>3225.3647190476281</v>
      </c>
      <c r="R14" s="11">
        <v>3924.7926923076961</v>
      </c>
      <c r="S14" s="11">
        <v>2301.0876000000003</v>
      </c>
      <c r="T14" s="11">
        <v>2170.4592000000016</v>
      </c>
      <c r="U14" s="11">
        <v>3445.2642000000005</v>
      </c>
      <c r="V14" s="11">
        <v>4116.4108545454783</v>
      </c>
      <c r="W14" s="11">
        <v>2464.4185124999995</v>
      </c>
      <c r="X14" s="11">
        <v>1783.0027359374994</v>
      </c>
      <c r="Y14" s="11">
        <v>805.13283225806697</v>
      </c>
      <c r="Z14" s="11">
        <v>2543.5494787878865</v>
      </c>
      <c r="AA14" s="11">
        <v>991.29862153846045</v>
      </c>
      <c r="AB14" s="11"/>
      <c r="AC14" s="11">
        <f t="shared" si="0"/>
        <v>12196.552767045479</v>
      </c>
      <c r="AD14" s="11">
        <f t="shared" si="1"/>
        <v>6122.9836685219143</v>
      </c>
      <c r="AE14" s="30">
        <f t="shared" si="2"/>
        <v>-0.4979742403061681</v>
      </c>
    </row>
    <row r="15" spans="1:33" s="16" customFormat="1" ht="15.75" customHeight="1" x14ac:dyDescent="0.35">
      <c r="A15" s="13" t="s">
        <v>7</v>
      </c>
      <c r="B15" s="13" t="s">
        <v>483</v>
      </c>
      <c r="C15" s="14" t="s">
        <v>486</v>
      </c>
      <c r="D15" s="18" t="s">
        <v>59</v>
      </c>
      <c r="E15" s="13" t="s">
        <v>12</v>
      </c>
      <c r="F15" s="13" t="s">
        <v>12</v>
      </c>
      <c r="G15" s="17">
        <v>3453.3887353846158</v>
      </c>
      <c r="H15" s="17">
        <v>3407.3740258064581</v>
      </c>
      <c r="I15" s="17">
        <v>4697.6191999999819</v>
      </c>
      <c r="J15" s="17">
        <v>6390.4665530303128</v>
      </c>
      <c r="K15" s="17">
        <v>3463.4144531249999</v>
      </c>
      <c r="L15" s="17">
        <v>3432.9052799999918</v>
      </c>
      <c r="M15" s="17">
        <v>4981.6305161290311</v>
      </c>
      <c r="N15" s="17">
        <v>7524.5368769230663</v>
      </c>
      <c r="O15" s="17">
        <v>4169.122814285699</v>
      </c>
      <c r="P15" s="17">
        <v>3929.7980714285845</v>
      </c>
      <c r="Q15" s="17">
        <v>5417.7071952381102</v>
      </c>
      <c r="R15" s="17">
        <v>7422.800520000008</v>
      </c>
      <c r="S15" s="17">
        <v>4055.438612500001</v>
      </c>
      <c r="T15" s="17">
        <v>3849.1293714285739</v>
      </c>
      <c r="U15" s="17">
        <v>5303.8640000000014</v>
      </c>
      <c r="V15" s="17">
        <v>7563.4323696970132</v>
      </c>
      <c r="W15" s="17">
        <v>3900.3353187499993</v>
      </c>
      <c r="X15" s="17">
        <v>3110.6065046874992</v>
      </c>
      <c r="Y15" s="17">
        <v>494.53439354838861</v>
      </c>
      <c r="Z15" s="17">
        <v>2462.8946469697048</v>
      </c>
      <c r="AA15" s="17">
        <v>996.07021538461436</v>
      </c>
      <c r="AB15" s="17"/>
      <c r="AC15" s="17">
        <f>SUM(T15:W15)</f>
        <v>20616.761059875589</v>
      </c>
      <c r="AD15" s="17">
        <f>SUM(X15:AA15)</f>
        <v>7064.105760590207</v>
      </c>
      <c r="AE15" s="31">
        <f t="shared" si="2"/>
        <v>-0.65736103066458895</v>
      </c>
      <c r="AF15" s="33">
        <f>AC15/SUM(T$20:W$20)/10</f>
        <v>2.2730993495925076</v>
      </c>
      <c r="AG15" s="33">
        <f>AD15/SUM(X$20:AA$20)/10</f>
        <v>0.77451270357134561</v>
      </c>
    </row>
    <row r="16" spans="1:33" s="9" customFormat="1" ht="15.75" customHeight="1" x14ac:dyDescent="0.35">
      <c r="A16" s="5" t="s">
        <v>7</v>
      </c>
      <c r="B16" s="5" t="s">
        <v>484</v>
      </c>
      <c r="C16" s="10" t="s">
        <v>486</v>
      </c>
      <c r="D16" s="4" t="s">
        <v>60</v>
      </c>
      <c r="E16" s="5" t="s">
        <v>12</v>
      </c>
      <c r="F16" s="5" t="s">
        <v>12</v>
      </c>
      <c r="G16" s="11">
        <v>733.83141538461552</v>
      </c>
      <c r="H16" s="11">
        <v>712.99191290322722</v>
      </c>
      <c r="I16" s="11">
        <v>854.83118615384296</v>
      </c>
      <c r="J16" s="11">
        <v>543.79821969697048</v>
      </c>
      <c r="K16" s="11">
        <v>651.68296874999999</v>
      </c>
      <c r="L16" s="11">
        <v>634.61896615384455</v>
      </c>
      <c r="M16" s="11">
        <v>782.51275806451599</v>
      </c>
      <c r="N16" s="11">
        <v>593.17688461538376</v>
      </c>
      <c r="O16" s="11">
        <v>839.47601428571124</v>
      </c>
      <c r="P16" s="11">
        <v>703.11057142857385</v>
      </c>
      <c r="Q16" s="11">
        <v>814.97948571428799</v>
      </c>
      <c r="R16" s="11">
        <v>587.26527692307741</v>
      </c>
      <c r="S16" s="11">
        <v>748.76660000000015</v>
      </c>
      <c r="T16" s="11">
        <v>686.00594285714328</v>
      </c>
      <c r="U16" s="11">
        <v>702.31250000000011</v>
      </c>
      <c r="V16" s="11">
        <v>692.74013030303422</v>
      </c>
      <c r="W16" s="11">
        <v>622.19371249999983</v>
      </c>
      <c r="X16" s="11">
        <v>473.04154218749989</v>
      </c>
      <c r="Y16" s="11">
        <v>6.608477419354859</v>
      </c>
      <c r="Z16" s="11">
        <v>317.94368484848582</v>
      </c>
      <c r="AA16" s="11">
        <v>164.61998769230749</v>
      </c>
      <c r="AB16" s="11"/>
      <c r="AC16" s="11">
        <f t="shared" ref="AC16:AC17" si="3">SUM(T16:W16)</f>
        <v>2703.2522856601777</v>
      </c>
      <c r="AD16" s="11">
        <f t="shared" ref="AD16:AD17" si="4">SUM(X16:AA16)</f>
        <v>962.21369214764809</v>
      </c>
      <c r="AE16" s="30">
        <f t="shared" si="2"/>
        <v>-0.64405331413132982</v>
      </c>
    </row>
    <row r="17" spans="1:33" s="9" customFormat="1" ht="15.75" customHeight="1" x14ac:dyDescent="0.35">
      <c r="A17" s="5" t="s">
        <v>7</v>
      </c>
      <c r="B17" s="5" t="s">
        <v>485</v>
      </c>
      <c r="C17" s="10" t="s">
        <v>486</v>
      </c>
      <c r="D17" s="4" t="s">
        <v>61</v>
      </c>
      <c r="E17" s="5" t="s">
        <v>12</v>
      </c>
      <c r="F17" s="5" t="s">
        <v>12</v>
      </c>
      <c r="G17" s="11">
        <v>2719.5573200000003</v>
      </c>
      <c r="H17" s="11">
        <v>2694.3821129032312</v>
      </c>
      <c r="I17" s="11">
        <v>3841.658778461524</v>
      </c>
      <c r="J17" s="11">
        <v>5846.6683333333422</v>
      </c>
      <c r="K17" s="11">
        <v>2812.8104296874999</v>
      </c>
      <c r="L17" s="11">
        <v>2798.2863138461471</v>
      </c>
      <c r="M17" s="11">
        <v>4199.1177580645153</v>
      </c>
      <c r="N17" s="11">
        <v>6931.3599923076818</v>
      </c>
      <c r="O17" s="11">
        <v>3329.6467999999882</v>
      </c>
      <c r="P17" s="11">
        <v>3226.6875000000109</v>
      </c>
      <c r="Q17" s="11">
        <v>4601.5362190476317</v>
      </c>
      <c r="R17" s="11">
        <v>6835.5352430769299</v>
      </c>
      <c r="S17" s="11">
        <v>3306.6720125000011</v>
      </c>
      <c r="T17" s="11">
        <v>3164.2592000000022</v>
      </c>
      <c r="U17" s="11">
        <v>4601.5515000000014</v>
      </c>
      <c r="V17" s="11">
        <v>6870.6922393939785</v>
      </c>
      <c r="W17" s="11">
        <v>3278.1416062499989</v>
      </c>
      <c r="X17" s="11">
        <v>2637.5649624999996</v>
      </c>
      <c r="Y17" s="11">
        <v>487.92591612903374</v>
      </c>
      <c r="Z17" s="11">
        <v>2144.9509621212187</v>
      </c>
      <c r="AA17" s="11">
        <v>831.45022769230673</v>
      </c>
      <c r="AB17" s="11"/>
      <c r="AC17" s="11">
        <f t="shared" si="3"/>
        <v>17914.64454564398</v>
      </c>
      <c r="AD17" s="11">
        <f t="shared" si="4"/>
        <v>6101.8920684425593</v>
      </c>
      <c r="AE17" s="30">
        <f t="shared" si="2"/>
        <v>-0.65939083787591757</v>
      </c>
    </row>
    <row r="19" spans="1:33" x14ac:dyDescent="0.35">
      <c r="AD19" s="12"/>
      <c r="AE19" s="30"/>
      <c r="AF19" s="34">
        <f>SUM(AF12,AF5)</f>
        <v>2.0368522253635999</v>
      </c>
      <c r="AG19" s="34">
        <f>SUM(AG12,AG5)</f>
        <v>0.9806277297209185</v>
      </c>
    </row>
    <row r="20" spans="1:33" x14ac:dyDescent="0.35">
      <c r="D20" s="10" t="s">
        <v>1253</v>
      </c>
      <c r="G20" s="28">
        <f>[4]GDP!CA$8</f>
        <v>190.273</v>
      </c>
      <c r="H20" s="28">
        <f>[4]GDP!CB$8</f>
        <v>192.76599999999999</v>
      </c>
      <c r="I20" s="28">
        <f>[4]GDP!CC$8</f>
        <v>198.715</v>
      </c>
      <c r="J20" s="28">
        <f>[4]GDP!CD$8</f>
        <v>198.54900000000001</v>
      </c>
      <c r="K20" s="28">
        <f>[4]GDP!CE$8</f>
        <v>193.73400000000001</v>
      </c>
      <c r="L20" s="28">
        <f>[4]GDP!CF$8</f>
        <v>193.12</v>
      </c>
      <c r="M20" s="28">
        <f>[4]GDP!CG$8</f>
        <v>202.33099999999999</v>
      </c>
      <c r="N20" s="28">
        <f>[4]GDP!CH$8</f>
        <v>218.179</v>
      </c>
      <c r="O20" s="28">
        <f>[4]GDP!CI$8</f>
        <v>221.44499999999999</v>
      </c>
      <c r="P20" s="28">
        <f>[4]GDP!CJ$8</f>
        <v>234.726</v>
      </c>
      <c r="Q20" s="28">
        <f>[4]GDP!CK$8</f>
        <v>229.22499999999999</v>
      </c>
      <c r="R20" s="28">
        <f>[4]GDP!CL$8</f>
        <v>226.30699999999999</v>
      </c>
      <c r="S20" s="28">
        <f>[4]GDP!CM$8</f>
        <v>224.32</v>
      </c>
      <c r="T20" s="28">
        <f>[4]GDP!CN$8</f>
        <v>226.566</v>
      </c>
      <c r="U20" s="28">
        <f>[4]GDP!CO$8</f>
        <v>226.351</v>
      </c>
      <c r="V20" s="28">
        <f>[4]GDP!CP$8</f>
        <v>226.28</v>
      </c>
      <c r="W20" s="28">
        <f>[4]GDP!CQ$8</f>
        <v>227.792</v>
      </c>
      <c r="X20" s="28">
        <f>[4]GDP!CR$8</f>
        <v>224.64</v>
      </c>
      <c r="Y20" s="28">
        <f>[4]GDP!CS$8</f>
        <v>205.51499999999999</v>
      </c>
      <c r="Z20" s="28">
        <f>[4]GDP!CT$8</f>
        <v>237.61699999999999</v>
      </c>
      <c r="AA20" s="28">
        <f>[4]GDP!CU$8</f>
        <v>244.29900000000001</v>
      </c>
      <c r="AB20" s="28"/>
      <c r="AC20" s="11">
        <f t="shared" ref="AC20" si="5">SUM(T20:W20)</f>
        <v>906.98900000000003</v>
      </c>
      <c r="AD20" s="11">
        <f t="shared" ref="AD20" si="6">SUM(X20:AA20)</f>
        <v>912.07099999999991</v>
      </c>
      <c r="AE20" s="30"/>
      <c r="AF20" s="34">
        <f>SUM(AF9,AF15)</f>
        <v>2.2730993495925076</v>
      </c>
      <c r="AG20" s="34">
        <f>SUM(AG9,AG15)</f>
        <v>0.77451270357134561</v>
      </c>
    </row>
    <row r="21" spans="1:33" x14ac:dyDescent="0.35">
      <c r="AF21" s="34">
        <f>AF19-AF20</f>
        <v>-0.2362471242289077</v>
      </c>
      <c r="AG21" s="34">
        <f>AG19-AG20</f>
        <v>0.20611502614957289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9.1085728536842284E-2</v>
      </c>
      <c r="AD22" s="12">
        <f>(AD12+AD5)/AD2</f>
        <v>4.8001524276325709E-2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0.11169028880056933</v>
      </c>
      <c r="AD23" s="12">
        <f>(AD9+AD15)/AD3</f>
        <v>4.1810110480236064E-2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2.0101166214499808</v>
      </c>
      <c r="AD25" s="34">
        <f>(AD2-AD3)/AD20/10</f>
        <v>1.9045642482972629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1.0028869328596084</v>
      </c>
      <c r="AD26" s="34">
        <f>(AD4+AD12-AD8-AD15)/AD20/10</f>
        <v>1.1412570485956681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6.5177547232760542</v>
      </c>
      <c r="AD27" s="34">
        <f>(AD4+AD12)/AD20/10</f>
        <v>4.9607031905285464</v>
      </c>
    </row>
    <row r="28" spans="1:33" ht="16.5" x14ac:dyDescent="0.35">
      <c r="D28" s="46" t="s">
        <v>1721</v>
      </c>
      <c r="AC28" s="34">
        <f>(AC8+AC15)/AC20/10</f>
        <v>5.5148677904164467</v>
      </c>
      <c r="AD28" s="34">
        <f>(AD8+AD15)/AD20/10</f>
        <v>3.819446141932878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7B90-07D7-4912-8EFD-BAA5C5C2E12C}">
  <dimension ref="A1:AG28"/>
  <sheetViews>
    <sheetView topLeftCell="C1" workbookViewId="0">
      <pane xSplit="4" ySplit="1" topLeftCell="Z14" activePane="bottomRight" state="frozen"/>
      <selection activeCell="C1" sqref="C1"/>
      <selection pane="topRight" activeCell="G1" sqref="G1"/>
      <selection pane="bottomLeft" activeCell="C2" sqref="C2"/>
      <selection pane="bottomRight" activeCell="G20" sqref="G20:AA20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1549</v>
      </c>
      <c r="C2" s="10" t="s">
        <v>1097</v>
      </c>
      <c r="D2" s="2" t="s">
        <v>46</v>
      </c>
      <c r="E2" s="5" t="s">
        <v>12</v>
      </c>
      <c r="F2" s="5" t="s">
        <v>12</v>
      </c>
      <c r="G2" s="11">
        <v>10588.042203985933</v>
      </c>
      <c r="H2" s="11">
        <v>9728.1418658442508</v>
      </c>
      <c r="I2" s="11">
        <v>10536.334275333062</v>
      </c>
      <c r="J2" s="11">
        <v>10930.048076923076</v>
      </c>
      <c r="K2" s="11">
        <v>10270.672502984477</v>
      </c>
      <c r="L2" s="11">
        <v>8818.4834123222754</v>
      </c>
      <c r="M2" s="11">
        <v>10077.464788732395</v>
      </c>
      <c r="N2" s="11">
        <v>11351.276684805363</v>
      </c>
      <c r="O2" s="11">
        <v>10296.03919967334</v>
      </c>
      <c r="P2" s="11">
        <v>10018.54529987239</v>
      </c>
      <c r="Q2" s="11">
        <v>11359.085239085236</v>
      </c>
      <c r="R2" s="11">
        <v>11645.244840145686</v>
      </c>
      <c r="S2" s="11">
        <v>10422.156398104265</v>
      </c>
      <c r="T2" s="11">
        <v>9953.8670812281343</v>
      </c>
      <c r="U2" s="11">
        <v>11049.344641480335</v>
      </c>
      <c r="V2" s="11">
        <v>11857.051523129001</v>
      </c>
      <c r="W2" s="11">
        <v>10566.495976591079</v>
      </c>
      <c r="X2" s="11">
        <v>9722.5931131412472</v>
      </c>
      <c r="Y2" s="11">
        <v>7866.7664670658687</v>
      </c>
      <c r="Z2" s="11">
        <v>8668.1270536692227</v>
      </c>
      <c r="AA2" s="11"/>
      <c r="AB2" s="11"/>
      <c r="AC2" s="11">
        <f t="shared" ref="AC2:AC17" si="0">SUM(T2:W2)</f>
        <v>43426.759222428547</v>
      </c>
      <c r="AD2" s="11">
        <f t="shared" ref="AD2:AD17" si="1">SUM(X2:AA2)</f>
        <v>26257.486633876339</v>
      </c>
      <c r="AE2" s="30">
        <f>AD2/AC2-1</f>
        <v>-0.39536159031836804</v>
      </c>
    </row>
    <row r="3" spans="1:33" s="9" customFormat="1" ht="15.75" customHeight="1" x14ac:dyDescent="0.35">
      <c r="A3" s="5" t="s">
        <v>7</v>
      </c>
      <c r="B3" s="5" t="s">
        <v>1550</v>
      </c>
      <c r="C3" s="10" t="s">
        <v>1097</v>
      </c>
      <c r="D3" s="2" t="s">
        <v>47</v>
      </c>
      <c r="E3" s="5" t="s">
        <v>12</v>
      </c>
      <c r="F3" s="5" t="s">
        <v>12</v>
      </c>
      <c r="G3" s="11">
        <v>11442.438452520517</v>
      </c>
      <c r="H3" s="11">
        <v>10932.652274479564</v>
      </c>
      <c r="I3" s="11">
        <v>12502.987484860714</v>
      </c>
      <c r="J3" s="11">
        <v>12786.057692307691</v>
      </c>
      <c r="K3" s="11">
        <v>12127.735773975322</v>
      </c>
      <c r="L3" s="11">
        <v>10647.748815165878</v>
      </c>
      <c r="M3" s="11">
        <v>12321.830985915492</v>
      </c>
      <c r="N3" s="11">
        <v>13588.781917120141</v>
      </c>
      <c r="O3" s="11">
        <v>13281.82931808902</v>
      </c>
      <c r="P3" s="11">
        <v>11846.618460229685</v>
      </c>
      <c r="Q3" s="11">
        <v>13458.711018711014</v>
      </c>
      <c r="R3" s="11">
        <v>13972.521246458917</v>
      </c>
      <c r="S3" s="11">
        <v>12918.009478672988</v>
      </c>
      <c r="T3" s="11">
        <v>11797.473766031866</v>
      </c>
      <c r="U3" s="11">
        <v>13389.899768696987</v>
      </c>
      <c r="V3" s="11">
        <v>13981.308762692746</v>
      </c>
      <c r="W3" s="11">
        <v>13358.997805413319</v>
      </c>
      <c r="X3" s="11">
        <v>10792.726633872096</v>
      </c>
      <c r="Y3" s="11">
        <v>7594.8103792415168</v>
      </c>
      <c r="Z3" s="11">
        <v>8993.537787513691</v>
      </c>
      <c r="AA3" s="11"/>
      <c r="AB3" s="11"/>
      <c r="AC3" s="11">
        <f t="shared" si="0"/>
        <v>52527.680102834915</v>
      </c>
      <c r="AD3" s="11">
        <f t="shared" si="1"/>
        <v>27381.074800627306</v>
      </c>
      <c r="AE3" s="30">
        <f t="shared" ref="AE3:AE17" si="2">AD3/AC3-1</f>
        <v>-0.4787305522150872</v>
      </c>
    </row>
    <row r="4" spans="1:33" s="9" customFormat="1" ht="15.75" customHeight="1" x14ac:dyDescent="0.35">
      <c r="A4" s="5" t="s">
        <v>7</v>
      </c>
      <c r="B4" s="5" t="s">
        <v>1551</v>
      </c>
      <c r="C4" s="10" t="s">
        <v>1097</v>
      </c>
      <c r="D4" s="3" t="s">
        <v>48</v>
      </c>
      <c r="E4" s="5" t="s">
        <v>12</v>
      </c>
      <c r="F4" s="5" t="s">
        <v>12</v>
      </c>
      <c r="G4" s="11">
        <v>4426.7291910902704</v>
      </c>
      <c r="H4" s="11">
        <v>4346.9930609097901</v>
      </c>
      <c r="I4" s="11">
        <v>4373.1933790876046</v>
      </c>
      <c r="J4" s="11">
        <v>4147.1153846153848</v>
      </c>
      <c r="K4" s="11">
        <v>4427.1786709112594</v>
      </c>
      <c r="L4" s="11">
        <v>3971.3270142180099</v>
      </c>
      <c r="M4" s="11">
        <v>4540.7276995305165</v>
      </c>
      <c r="N4" s="11">
        <v>4740.2260359983275</v>
      </c>
      <c r="O4" s="11">
        <v>4739.9755002041666</v>
      </c>
      <c r="P4" s="11">
        <v>4541.3441088898326</v>
      </c>
      <c r="Q4" s="11">
        <v>4792.01663201663</v>
      </c>
      <c r="R4" s="11">
        <v>4517.8470254957483</v>
      </c>
      <c r="S4" s="11">
        <v>4590.8767772511856</v>
      </c>
      <c r="T4" s="11">
        <v>4295.2584531675075</v>
      </c>
      <c r="U4" s="11">
        <v>4695.9136468774077</v>
      </c>
      <c r="V4" s="11">
        <v>4625.5735238811594</v>
      </c>
      <c r="W4" s="11">
        <v>4457.9736649597671</v>
      </c>
      <c r="X4" s="11">
        <v>4067.8144764581857</v>
      </c>
      <c r="Y4" s="11">
        <v>3404.7904191616767</v>
      </c>
      <c r="Z4" s="11">
        <v>3693.6473165388825</v>
      </c>
      <c r="AA4" s="11"/>
      <c r="AB4" s="11"/>
      <c r="AC4" s="11">
        <f t="shared" si="0"/>
        <v>18074.719288885841</v>
      </c>
      <c r="AD4" s="11">
        <f t="shared" si="1"/>
        <v>11166.252212158746</v>
      </c>
      <c r="AE4" s="30">
        <f t="shared" si="2"/>
        <v>-0.38221711586830098</v>
      </c>
    </row>
    <row r="5" spans="1:33" s="16" customFormat="1" ht="15.75" customHeight="1" x14ac:dyDescent="0.35">
      <c r="A5" s="13" t="s">
        <v>7</v>
      </c>
      <c r="B5" s="13" t="s">
        <v>1552</v>
      </c>
      <c r="C5" s="14" t="s">
        <v>1097</v>
      </c>
      <c r="D5" s="15" t="s">
        <v>49</v>
      </c>
      <c r="E5" s="13" t="s">
        <v>12</v>
      </c>
      <c r="F5" s="13" t="s">
        <v>12</v>
      </c>
      <c r="G5" s="17">
        <v>355.45134818288398</v>
      </c>
      <c r="H5" s="17">
        <v>257.67154973014635</v>
      </c>
      <c r="I5" s="17">
        <v>269.96366572466684</v>
      </c>
      <c r="J5" s="17">
        <v>266.22596153846155</v>
      </c>
      <c r="K5" s="17">
        <v>265.61878233187412</v>
      </c>
      <c r="L5" s="17">
        <v>243.957345971564</v>
      </c>
      <c r="M5" s="17">
        <v>278.99061032863847</v>
      </c>
      <c r="N5" s="17">
        <v>341.0632063624949</v>
      </c>
      <c r="O5" s="17">
        <v>375.21437321355671</v>
      </c>
      <c r="P5" s="17">
        <v>375.79753296469573</v>
      </c>
      <c r="Q5" s="17">
        <v>187.60914760914756</v>
      </c>
      <c r="R5" s="17">
        <v>421.16552003237541</v>
      </c>
      <c r="S5" s="17">
        <v>367.65402843601902</v>
      </c>
      <c r="T5" s="17">
        <v>303.49786241741145</v>
      </c>
      <c r="U5" s="17">
        <v>298.38087895142627</v>
      </c>
      <c r="V5" s="17">
        <v>292.5535915757805</v>
      </c>
      <c r="W5" s="17">
        <v>284.63789319678142</v>
      </c>
      <c r="X5" s="17">
        <v>226.42304989458881</v>
      </c>
      <c r="Y5" s="17">
        <v>43.41317365269461</v>
      </c>
      <c r="Z5" s="17">
        <v>73.493975903614441</v>
      </c>
      <c r="AA5" s="17"/>
      <c r="AB5" s="17"/>
      <c r="AC5" s="17">
        <f t="shared" si="0"/>
        <v>1179.0702261413996</v>
      </c>
      <c r="AD5" s="17">
        <f t="shared" si="1"/>
        <v>343.33019945089791</v>
      </c>
      <c r="AE5" s="31">
        <f t="shared" si="2"/>
        <v>-0.7088127646353406</v>
      </c>
      <c r="AF5" s="33">
        <f>AC5/SUM(T$20:W$20)/10</f>
        <v>0.28992722157121842</v>
      </c>
      <c r="AG5" s="33">
        <f>AD5/SUM(X$20:AA$20)/10</f>
        <v>9.488007678472378E-2</v>
      </c>
    </row>
    <row r="6" spans="1:33" s="9" customFormat="1" ht="15.75" customHeight="1" x14ac:dyDescent="0.35">
      <c r="A6" s="5" t="s">
        <v>7</v>
      </c>
      <c r="B6" s="5" t="s">
        <v>1553</v>
      </c>
      <c r="C6" s="10" t="s">
        <v>1097</v>
      </c>
      <c r="D6" s="4" t="s">
        <v>50</v>
      </c>
      <c r="E6" s="5" t="s">
        <v>12</v>
      </c>
      <c r="F6" s="5" t="s">
        <v>12</v>
      </c>
      <c r="G6" s="11">
        <v>2747.5967174677612</v>
      </c>
      <c r="H6" s="11">
        <v>2784.4255975327669</v>
      </c>
      <c r="I6" s="11">
        <v>2750.1412999596278</v>
      </c>
      <c r="J6" s="11">
        <v>2659.0144230769229</v>
      </c>
      <c r="K6" s="11">
        <v>2714.5642658177467</v>
      </c>
      <c r="L6" s="11">
        <v>2495.497630331754</v>
      </c>
      <c r="M6" s="11">
        <v>2949.06103286385</v>
      </c>
      <c r="N6" s="11">
        <v>3060.2762662201771</v>
      </c>
      <c r="O6" s="11">
        <v>2964.9652919559016</v>
      </c>
      <c r="P6" s="11">
        <v>2872.011909825605</v>
      </c>
      <c r="Q6" s="11">
        <v>3056.3825363825354</v>
      </c>
      <c r="R6" s="11">
        <v>2926.9121813031147</v>
      </c>
      <c r="S6" s="11">
        <v>2989.9289099526068</v>
      </c>
      <c r="T6" s="11">
        <v>2720.4041974348997</v>
      </c>
      <c r="U6" s="11">
        <v>3011.7964533538925</v>
      </c>
      <c r="V6" s="11">
        <v>2949.2290334712311</v>
      </c>
      <c r="W6" s="11">
        <v>2858.449158741771</v>
      </c>
      <c r="X6" s="11">
        <v>2610.7167955024584</v>
      </c>
      <c r="Y6" s="11">
        <v>2234.730538922156</v>
      </c>
      <c r="Z6" s="11">
        <v>2368.6746987951801</v>
      </c>
      <c r="AA6" s="11"/>
      <c r="AB6" s="11"/>
      <c r="AC6" s="11">
        <f t="shared" si="0"/>
        <v>11539.878843001794</v>
      </c>
      <c r="AD6" s="11">
        <f t="shared" si="1"/>
        <v>7214.1220332197945</v>
      </c>
      <c r="AE6" s="30">
        <f t="shared" si="2"/>
        <v>-0.37485287918818122</v>
      </c>
    </row>
    <row r="7" spans="1:33" s="9" customFormat="1" ht="15.75" customHeight="1" x14ac:dyDescent="0.35">
      <c r="A7" s="5" t="s">
        <v>7</v>
      </c>
      <c r="B7" s="5" t="s">
        <v>1554</v>
      </c>
      <c r="C7" s="10" t="s">
        <v>1097</v>
      </c>
      <c r="D7" s="4" t="s">
        <v>51</v>
      </c>
      <c r="E7" s="5" t="s">
        <v>12</v>
      </c>
      <c r="F7" s="5" t="s">
        <v>12</v>
      </c>
      <c r="G7" s="11">
        <v>1323.6811254396248</v>
      </c>
      <c r="H7" s="11">
        <v>1304.8959136468768</v>
      </c>
      <c r="I7" s="11">
        <v>1353.0884134033101</v>
      </c>
      <c r="J7" s="11">
        <v>1221.875</v>
      </c>
      <c r="K7" s="11">
        <v>1446.9956227616387</v>
      </c>
      <c r="L7" s="11">
        <v>1231.8720379146919</v>
      </c>
      <c r="M7" s="11">
        <v>1312.6760563380283</v>
      </c>
      <c r="N7" s="11">
        <v>1338.8865634156557</v>
      </c>
      <c r="O7" s="11">
        <v>1399.7958350347085</v>
      </c>
      <c r="P7" s="11">
        <v>1293.5346660995317</v>
      </c>
      <c r="Q7" s="11">
        <v>1548.0249480249477</v>
      </c>
      <c r="R7" s="11">
        <v>1169.7693241602585</v>
      </c>
      <c r="S7" s="11">
        <v>1233.2938388625594</v>
      </c>
      <c r="T7" s="11">
        <v>1271.3563933151959</v>
      </c>
      <c r="U7" s="11">
        <v>1385.736314572089</v>
      </c>
      <c r="V7" s="11">
        <v>1383.7908988341489</v>
      </c>
      <c r="W7" s="11">
        <v>1314.886613021215</v>
      </c>
      <c r="X7" s="11">
        <v>1230.6746310611379</v>
      </c>
      <c r="Y7" s="11">
        <v>1126.6467065868262</v>
      </c>
      <c r="Z7" s="11">
        <v>1251.4786418400874</v>
      </c>
      <c r="AA7" s="11"/>
      <c r="AB7" s="11"/>
      <c r="AC7" s="11">
        <f t="shared" si="0"/>
        <v>5355.7702197426479</v>
      </c>
      <c r="AD7" s="11">
        <f t="shared" si="1"/>
        <v>3608.7999794880516</v>
      </c>
      <c r="AE7" s="30">
        <f t="shared" si="2"/>
        <v>-0.32618468839735637</v>
      </c>
    </row>
    <row r="8" spans="1:33" s="9" customFormat="1" ht="15" customHeight="1" x14ac:dyDescent="0.35">
      <c r="A8" s="5" t="s">
        <v>7</v>
      </c>
      <c r="B8" s="5" t="s">
        <v>1555</v>
      </c>
      <c r="C8" s="10" t="s">
        <v>1097</v>
      </c>
      <c r="D8" s="3" t="s">
        <v>52</v>
      </c>
      <c r="E8" s="5" t="s">
        <v>12</v>
      </c>
      <c r="F8" s="5" t="s">
        <v>12</v>
      </c>
      <c r="G8" s="11">
        <v>2447.4794841735052</v>
      </c>
      <c r="H8" s="11">
        <v>2333.3847340015413</v>
      </c>
      <c r="I8" s="11">
        <v>2497.7392006459418</v>
      </c>
      <c r="J8" s="11">
        <v>2507.2115384615381</v>
      </c>
      <c r="K8" s="11">
        <v>2535.1372861122154</v>
      </c>
      <c r="L8" s="11">
        <v>2404.0284360189576</v>
      </c>
      <c r="M8" s="11">
        <v>2686.8544600938967</v>
      </c>
      <c r="N8" s="11">
        <v>2769.568857262454</v>
      </c>
      <c r="O8" s="11">
        <v>3092.4867292772569</v>
      </c>
      <c r="P8" s="11">
        <v>3033.5601871544013</v>
      </c>
      <c r="Q8" s="11">
        <v>3125.8627858627847</v>
      </c>
      <c r="R8" s="11">
        <v>3079.0368271954662</v>
      </c>
      <c r="S8" s="11">
        <v>3100.9478672985783</v>
      </c>
      <c r="T8" s="11">
        <v>2843.9953361834428</v>
      </c>
      <c r="U8" s="11">
        <v>3022.3207401696209</v>
      </c>
      <c r="V8" s="11">
        <v>3091.274915381724</v>
      </c>
      <c r="W8" s="11">
        <v>3101.4996342355539</v>
      </c>
      <c r="X8" s="11">
        <v>2605.3408292340118</v>
      </c>
      <c r="Y8" s="11">
        <v>2257.3852295409183</v>
      </c>
      <c r="Z8" s="11">
        <v>2500.3285870755749</v>
      </c>
      <c r="AA8" s="11"/>
      <c r="AB8" s="11"/>
      <c r="AC8" s="11">
        <f t="shared" si="0"/>
        <v>12059.090625970341</v>
      </c>
      <c r="AD8" s="11">
        <f t="shared" si="1"/>
        <v>7363.054645850505</v>
      </c>
      <c r="AE8" s="30">
        <f t="shared" si="2"/>
        <v>-0.38941874854199188</v>
      </c>
    </row>
    <row r="9" spans="1:33" s="16" customFormat="1" ht="15" customHeight="1" x14ac:dyDescent="0.35">
      <c r="A9" s="13" t="s">
        <v>7</v>
      </c>
      <c r="B9" s="13" t="s">
        <v>1556</v>
      </c>
      <c r="C9" s="14" t="s">
        <v>1097</v>
      </c>
      <c r="D9" s="15" t="s">
        <v>53</v>
      </c>
      <c r="E9" s="13" t="s">
        <v>12</v>
      </c>
      <c r="F9" s="13" t="s">
        <v>12</v>
      </c>
      <c r="G9" s="17">
        <v>280.18757327080891</v>
      </c>
      <c r="H9" s="17">
        <v>319.19814957594434</v>
      </c>
      <c r="I9" s="17">
        <v>334.27533306419042</v>
      </c>
      <c r="J9" s="17">
        <v>331.61057692307691</v>
      </c>
      <c r="K9" s="17">
        <v>329.48666931953824</v>
      </c>
      <c r="L9" s="17">
        <v>305.68720379146924</v>
      </c>
      <c r="M9" s="17">
        <v>302.81690140845075</v>
      </c>
      <c r="N9" s="17">
        <v>324.23608204269584</v>
      </c>
      <c r="O9" s="17">
        <v>316.41486320947337</v>
      </c>
      <c r="P9" s="17">
        <v>323.22415993194369</v>
      </c>
      <c r="Q9" s="17">
        <v>318.21205821205814</v>
      </c>
      <c r="R9" s="17">
        <v>306.19182517199505</v>
      </c>
      <c r="S9" s="17">
        <v>306.87203791469199</v>
      </c>
      <c r="T9" s="17">
        <v>301.86552662261937</v>
      </c>
      <c r="U9" s="17">
        <v>296.53045489591352</v>
      </c>
      <c r="V9" s="17">
        <v>290.63557728469362</v>
      </c>
      <c r="W9" s="17">
        <v>283.32114118507695</v>
      </c>
      <c r="X9" s="17">
        <v>214.82782853127188</v>
      </c>
      <c r="Y9" s="17">
        <v>36.12774451097804</v>
      </c>
      <c r="Z9" s="17">
        <v>66.265060240963848</v>
      </c>
      <c r="AA9" s="17"/>
      <c r="AB9" s="17"/>
      <c r="AC9" s="17">
        <f t="shared" si="0"/>
        <v>1172.3526999883034</v>
      </c>
      <c r="AD9" s="17">
        <f t="shared" si="1"/>
        <v>317.22063328321377</v>
      </c>
      <c r="AE9" s="31">
        <f t="shared" si="2"/>
        <v>-0.72941535999671547</v>
      </c>
      <c r="AF9" s="33">
        <f>AC9/SUM(T$20:W$20)/10</f>
        <v>0.28827541691173442</v>
      </c>
      <c r="AG9" s="33">
        <f>AD9/SUM(X$20:AA$20)/10</f>
        <v>8.7664639148396686E-2</v>
      </c>
    </row>
    <row r="10" spans="1:33" s="9" customFormat="1" ht="15.75" customHeight="1" x14ac:dyDescent="0.35">
      <c r="A10" s="5" t="s">
        <v>7</v>
      </c>
      <c r="B10" s="5" t="s">
        <v>1557</v>
      </c>
      <c r="C10" s="10" t="s">
        <v>1097</v>
      </c>
      <c r="D10" s="4" t="s">
        <v>54</v>
      </c>
      <c r="E10" s="5" t="s">
        <v>12</v>
      </c>
      <c r="F10" s="5" t="s">
        <v>12</v>
      </c>
      <c r="G10" s="11">
        <v>452.6377491207503</v>
      </c>
      <c r="H10" s="11">
        <v>426.86969930609081</v>
      </c>
      <c r="I10" s="11">
        <v>469.5599515542994</v>
      </c>
      <c r="J10" s="11">
        <v>454.80769230769226</v>
      </c>
      <c r="K10" s="11">
        <v>490.1711102268203</v>
      </c>
      <c r="L10" s="11">
        <v>509.83412322274881</v>
      </c>
      <c r="M10" s="11">
        <v>596.47887323943667</v>
      </c>
      <c r="N10" s="11">
        <v>536.08204269568876</v>
      </c>
      <c r="O10" s="11">
        <v>772.35606369946947</v>
      </c>
      <c r="P10" s="11">
        <v>691.11016588685641</v>
      </c>
      <c r="Q10" s="11">
        <v>668.73180873180854</v>
      </c>
      <c r="R10" s="11">
        <v>621.48927559692402</v>
      </c>
      <c r="S10" s="11">
        <v>661.13744075829391</v>
      </c>
      <c r="T10" s="11">
        <v>551.61290322580624</v>
      </c>
      <c r="U10" s="11">
        <v>644.2945258288355</v>
      </c>
      <c r="V10" s="11">
        <v>592.8920646859724</v>
      </c>
      <c r="W10" s="11">
        <v>577.28602779809819</v>
      </c>
      <c r="X10" s="11">
        <v>607.90583274771586</v>
      </c>
      <c r="Y10" s="11">
        <v>616.26746506986035</v>
      </c>
      <c r="Z10" s="11">
        <v>615.4435925520263</v>
      </c>
      <c r="AA10" s="11"/>
      <c r="AB10" s="11"/>
      <c r="AC10" s="11">
        <f t="shared" si="0"/>
        <v>2366.0855215387123</v>
      </c>
      <c r="AD10" s="11">
        <f t="shared" si="1"/>
        <v>1839.6168903696025</v>
      </c>
      <c r="AE10" s="30">
        <f t="shared" si="2"/>
        <v>-0.22250617163944975</v>
      </c>
    </row>
    <row r="11" spans="1:33" s="9" customFormat="1" ht="15.75" customHeight="1" x14ac:dyDescent="0.35">
      <c r="A11" s="5" t="s">
        <v>7</v>
      </c>
      <c r="B11" s="5" t="s">
        <v>1558</v>
      </c>
      <c r="C11" s="10" t="s">
        <v>1097</v>
      </c>
      <c r="D11" s="4" t="s">
        <v>55</v>
      </c>
      <c r="E11" s="5" t="s">
        <v>12</v>
      </c>
      <c r="F11" s="5" t="s">
        <v>12</v>
      </c>
      <c r="G11" s="11">
        <v>1714.6541617819462</v>
      </c>
      <c r="H11" s="11">
        <v>1587.316885119506</v>
      </c>
      <c r="I11" s="11">
        <v>1693.9039160274519</v>
      </c>
      <c r="J11" s="11">
        <v>1720.7932692307693</v>
      </c>
      <c r="K11" s="11">
        <v>1715.4795065658566</v>
      </c>
      <c r="L11" s="11">
        <v>1588.5071090047395</v>
      </c>
      <c r="M11" s="11">
        <v>1787.5586854460093</v>
      </c>
      <c r="N11" s="11">
        <v>1909.2507325240692</v>
      </c>
      <c r="O11" s="11">
        <v>2003.7158023683144</v>
      </c>
      <c r="P11" s="11">
        <v>2019.2258613356012</v>
      </c>
      <c r="Q11" s="11">
        <v>2138.9189189189183</v>
      </c>
      <c r="R11" s="11">
        <v>2151.3557264265469</v>
      </c>
      <c r="S11" s="11">
        <v>2132.9383886255923</v>
      </c>
      <c r="T11" s="11">
        <v>1990.5169063350168</v>
      </c>
      <c r="U11" s="11">
        <v>2081.495759444872</v>
      </c>
      <c r="V11" s="11">
        <v>2207.7472734110579</v>
      </c>
      <c r="W11" s="11">
        <v>2240.8924652523783</v>
      </c>
      <c r="X11" s="11">
        <v>1782.6071679550239</v>
      </c>
      <c r="Y11" s="11">
        <v>1604.99001996008</v>
      </c>
      <c r="Z11" s="11">
        <v>1818.6199342825848</v>
      </c>
      <c r="AA11" s="11"/>
      <c r="AB11" s="11"/>
      <c r="AC11" s="11">
        <f t="shared" si="0"/>
        <v>8520.6524044433245</v>
      </c>
      <c r="AD11" s="11">
        <f t="shared" si="1"/>
        <v>5206.2171221976887</v>
      </c>
      <c r="AE11" s="30">
        <f t="shared" si="2"/>
        <v>-0.38898843949052941</v>
      </c>
    </row>
    <row r="12" spans="1:33" s="16" customFormat="1" ht="15.75" customHeight="1" x14ac:dyDescent="0.35">
      <c r="A12" s="13" t="s">
        <v>7</v>
      </c>
      <c r="B12" s="13" t="s">
        <v>1559</v>
      </c>
      <c r="C12" s="14" t="s">
        <v>1097</v>
      </c>
      <c r="D12" s="18" t="s">
        <v>56</v>
      </c>
      <c r="E12" s="13" t="s">
        <v>12</v>
      </c>
      <c r="F12" s="13" t="s">
        <v>12</v>
      </c>
      <c r="G12" s="17">
        <v>1184.8769050410319</v>
      </c>
      <c r="H12" s="17">
        <v>870.50886661526556</v>
      </c>
      <c r="I12" s="17">
        <v>1393.782801776342</v>
      </c>
      <c r="J12" s="17">
        <v>2253.125</v>
      </c>
      <c r="K12" s="17">
        <v>708.27695980899284</v>
      </c>
      <c r="L12" s="17">
        <v>871.20853080568736</v>
      </c>
      <c r="M12" s="17">
        <v>1435.4460093896714</v>
      </c>
      <c r="N12" s="17">
        <v>2519.673503557975</v>
      </c>
      <c r="O12" s="17">
        <v>774.80604328297295</v>
      </c>
      <c r="P12" s="17">
        <v>1054.0195661420669</v>
      </c>
      <c r="Q12" s="17">
        <v>1595.8004158004153</v>
      </c>
      <c r="R12" s="17">
        <v>2489.4779441521641</v>
      </c>
      <c r="S12" s="17">
        <v>788.62559241706174</v>
      </c>
      <c r="T12" s="17">
        <v>1008.3171395258449</v>
      </c>
      <c r="U12" s="17">
        <v>1586.7386276021582</v>
      </c>
      <c r="V12" s="17">
        <v>2441.4065438134649</v>
      </c>
      <c r="W12" s="17">
        <v>824.39648866130244</v>
      </c>
      <c r="X12" s="17">
        <v>804.70836261419515</v>
      </c>
      <c r="Y12" s="17">
        <v>122.55489021956087</v>
      </c>
      <c r="Z12" s="17">
        <v>422.12486308871848</v>
      </c>
      <c r="AA12" s="17"/>
      <c r="AB12" s="17"/>
      <c r="AC12" s="17">
        <f t="shared" si="0"/>
        <v>5860.85879960277</v>
      </c>
      <c r="AD12" s="17">
        <f t="shared" si="1"/>
        <v>1349.3881159224745</v>
      </c>
      <c r="AE12" s="31">
        <f t="shared" si="2"/>
        <v>-0.76976273238080206</v>
      </c>
      <c r="AF12" s="33">
        <f>AC12/SUM(T$20:W$20)/10</f>
        <v>1.4411546234619943</v>
      </c>
      <c r="AG12" s="33">
        <f>AD12/SUM(X$20:AA$20)/10</f>
        <v>0.37290645639644243</v>
      </c>
    </row>
    <row r="13" spans="1:33" s="9" customFormat="1" ht="15.75" customHeight="1" x14ac:dyDescent="0.35">
      <c r="A13" s="5" t="s">
        <v>7</v>
      </c>
      <c r="B13" s="5" t="s">
        <v>1560</v>
      </c>
      <c r="C13" s="10" t="s">
        <v>1097</v>
      </c>
      <c r="D13" s="4" t="s">
        <v>57</v>
      </c>
      <c r="E13" s="5" t="s">
        <v>12</v>
      </c>
      <c r="F13" s="5" t="s">
        <v>12</v>
      </c>
      <c r="G13" s="11">
        <v>417.81946072684644</v>
      </c>
      <c r="H13" s="11"/>
      <c r="I13" s="11"/>
      <c r="J13" s="11"/>
      <c r="K13" s="11"/>
      <c r="L13" s="11"/>
      <c r="M13" s="11"/>
      <c r="N13" s="11"/>
      <c r="O13" s="11"/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1561</v>
      </c>
      <c r="C14" s="10" t="s">
        <v>1097</v>
      </c>
      <c r="D14" s="4" t="s">
        <v>58</v>
      </c>
      <c r="E14" s="5" t="s">
        <v>12</v>
      </c>
      <c r="F14" s="5" t="s">
        <v>12</v>
      </c>
      <c r="G14" s="11">
        <v>767.05744431418532</v>
      </c>
      <c r="H14" s="11">
        <v>870.50886661526556</v>
      </c>
      <c r="I14" s="11">
        <v>1393.782801776342</v>
      </c>
      <c r="J14" s="11">
        <v>2253.125</v>
      </c>
      <c r="K14" s="11">
        <v>708.27695980899284</v>
      </c>
      <c r="L14" s="11">
        <v>871.20853080568736</v>
      </c>
      <c r="M14" s="11">
        <v>1435.4460093896714</v>
      </c>
      <c r="N14" s="11">
        <v>2519.673503557975</v>
      </c>
      <c r="O14" s="11">
        <v>774.80604328297295</v>
      </c>
      <c r="P14" s="11">
        <v>1054.0195661420669</v>
      </c>
      <c r="Q14" s="11">
        <v>1595.8004158004153</v>
      </c>
      <c r="R14" s="11">
        <v>2489.4779441521641</v>
      </c>
      <c r="S14" s="11">
        <v>788.62559241706174</v>
      </c>
      <c r="T14" s="11">
        <v>1008.3171395258449</v>
      </c>
      <c r="U14" s="11">
        <v>1586.7386276021582</v>
      </c>
      <c r="V14" s="11">
        <v>2441.4065438134649</v>
      </c>
      <c r="W14" s="11">
        <v>824.39648866130244</v>
      </c>
      <c r="X14" s="11">
        <v>804.70836261419515</v>
      </c>
      <c r="Y14" s="11">
        <v>122.55489021956087</v>
      </c>
      <c r="Z14" s="11">
        <v>422.12486308871848</v>
      </c>
      <c r="AA14" s="11"/>
      <c r="AB14" s="11"/>
      <c r="AC14" s="11">
        <f t="shared" si="0"/>
        <v>5860.85879960277</v>
      </c>
      <c r="AD14" s="11">
        <f t="shared" si="1"/>
        <v>1349.3881159224745</v>
      </c>
      <c r="AE14" s="30">
        <f t="shared" si="2"/>
        <v>-0.76976273238080206</v>
      </c>
    </row>
    <row r="15" spans="1:33" s="16" customFormat="1" ht="15.75" customHeight="1" x14ac:dyDescent="0.35">
      <c r="A15" s="13" t="s">
        <v>7</v>
      </c>
      <c r="B15" s="13" t="s">
        <v>1562</v>
      </c>
      <c r="C15" s="14" t="s">
        <v>1097</v>
      </c>
      <c r="D15" s="18" t="s">
        <v>59</v>
      </c>
      <c r="E15" s="13" t="s">
        <v>12</v>
      </c>
      <c r="F15" s="13" t="s">
        <v>12</v>
      </c>
      <c r="G15" s="17">
        <v>3225.4396248534586</v>
      </c>
      <c r="H15" s="17">
        <v>3059.2135697764056</v>
      </c>
      <c r="I15" s="17">
        <v>4037.5857892612021</v>
      </c>
      <c r="J15" s="17">
        <v>4525.2403846153838</v>
      </c>
      <c r="K15" s="17">
        <v>3446.955829685633</v>
      </c>
      <c r="L15" s="17">
        <v>3081.6350710900474</v>
      </c>
      <c r="M15" s="17">
        <v>4124.4131455399065</v>
      </c>
      <c r="N15" s="17">
        <v>5150.1046462955228</v>
      </c>
      <c r="O15" s="17">
        <v>3912.2498979175184</v>
      </c>
      <c r="P15" s="17">
        <v>3544.6193109315172</v>
      </c>
      <c r="Q15" s="17">
        <v>4488.5239085239064</v>
      </c>
      <c r="R15" s="17">
        <v>5125.3743423715077</v>
      </c>
      <c r="S15" s="17">
        <v>3893.9573459715643</v>
      </c>
      <c r="T15" s="17">
        <v>3448.5425573260773</v>
      </c>
      <c r="U15" s="17">
        <v>4343.8704703161129</v>
      </c>
      <c r="V15" s="17">
        <v>5093.4561865362939</v>
      </c>
      <c r="W15" s="17">
        <v>3624.6891002194602</v>
      </c>
      <c r="X15" s="17">
        <v>2612.2979620520018</v>
      </c>
      <c r="Y15" s="17">
        <v>97.205588822355296</v>
      </c>
      <c r="Z15" s="17">
        <v>659.91237677984657</v>
      </c>
      <c r="AA15" s="17"/>
      <c r="AB15" s="17"/>
      <c r="AC15" s="17">
        <f>SUM(T15:W15)</f>
        <v>16510.558314397946</v>
      </c>
      <c r="AD15" s="17">
        <f>SUM(X15:AA15)</f>
        <v>3369.4159276542036</v>
      </c>
      <c r="AE15" s="31">
        <f t="shared" si="2"/>
        <v>-0.79592356215380544</v>
      </c>
      <c r="AF15" s="33">
        <f>AC15/SUM(T$20:W$20)/10</f>
        <v>4.0598602123542324</v>
      </c>
      <c r="AG15" s="33">
        <f>AD15/SUM(X$20:AA$20)/10</f>
        <v>0.93114570884471048</v>
      </c>
    </row>
    <row r="16" spans="1:33" s="9" customFormat="1" ht="15.75" customHeight="1" x14ac:dyDescent="0.35">
      <c r="A16" s="5" t="s">
        <v>7</v>
      </c>
      <c r="B16" s="5" t="s">
        <v>1563</v>
      </c>
      <c r="C16" s="10" t="s">
        <v>1097</v>
      </c>
      <c r="D16" s="4" t="s">
        <v>60</v>
      </c>
      <c r="E16" s="5" t="s">
        <v>12</v>
      </c>
      <c r="F16" s="5" t="s">
        <v>12</v>
      </c>
      <c r="G16" s="11">
        <v>404.33763188745604</v>
      </c>
      <c r="H16" s="11">
        <v>372.62914417887418</v>
      </c>
      <c r="I16" s="11">
        <v>491.72385950746855</v>
      </c>
      <c r="J16" s="11">
        <v>551.20192307692298</v>
      </c>
      <c r="K16" s="11">
        <v>419.85674492638259</v>
      </c>
      <c r="L16" s="11">
        <v>377.13270142180096</v>
      </c>
      <c r="M16" s="11">
        <v>493.07511737089203</v>
      </c>
      <c r="N16" s="11">
        <v>610.42277103390563</v>
      </c>
      <c r="O16" s="11">
        <v>457.28868926092298</v>
      </c>
      <c r="P16" s="11">
        <v>420.33177371331334</v>
      </c>
      <c r="Q16" s="11">
        <v>532.26611226611215</v>
      </c>
      <c r="R16" s="11">
        <v>607.77013354917017</v>
      </c>
      <c r="S16" s="11">
        <v>461.84834123222748</v>
      </c>
      <c r="T16" s="11">
        <v>409.01671200932748</v>
      </c>
      <c r="U16" s="11">
        <v>515.11179645335369</v>
      </c>
      <c r="V16" s="11">
        <v>604.06167732230188</v>
      </c>
      <c r="W16" s="11">
        <v>429.8098024871984</v>
      </c>
      <c r="X16" s="11">
        <v>309.80323260716784</v>
      </c>
      <c r="Y16" s="11">
        <v>11.477045908183632</v>
      </c>
      <c r="Z16" s="11">
        <v>78.203723986856502</v>
      </c>
      <c r="AA16" s="11"/>
      <c r="AB16" s="11"/>
      <c r="AC16" s="11">
        <f t="shared" ref="AC16:AC17" si="3">SUM(T16:W16)</f>
        <v>1957.9999882721813</v>
      </c>
      <c r="AD16" s="11">
        <f t="shared" ref="AD16:AD17" si="4">SUM(X16:AA16)</f>
        <v>399.484002502208</v>
      </c>
      <c r="AE16" s="30">
        <f t="shared" si="2"/>
        <v>-0.7959734397880518</v>
      </c>
    </row>
    <row r="17" spans="1:33" s="9" customFormat="1" ht="15.75" customHeight="1" x14ac:dyDescent="0.35">
      <c r="A17" s="5" t="s">
        <v>7</v>
      </c>
      <c r="B17" s="5" t="s">
        <v>1564</v>
      </c>
      <c r="C17" s="10" t="s">
        <v>1097</v>
      </c>
      <c r="D17" s="4" t="s">
        <v>61</v>
      </c>
      <c r="E17" s="5" t="s">
        <v>12</v>
      </c>
      <c r="F17" s="5" t="s">
        <v>12</v>
      </c>
      <c r="G17" s="11">
        <v>2821.1019929660024</v>
      </c>
      <c r="H17" s="11">
        <v>2686.5844255975317</v>
      </c>
      <c r="I17" s="11">
        <v>3545.861929753733</v>
      </c>
      <c r="J17" s="11">
        <v>3974.0384615384614</v>
      </c>
      <c r="K17" s="11">
        <v>3027.0990847592507</v>
      </c>
      <c r="L17" s="11">
        <v>2704.502369668247</v>
      </c>
      <c r="M17" s="11">
        <v>3631.3380281690143</v>
      </c>
      <c r="N17" s="11">
        <v>4539.6818752616173</v>
      </c>
      <c r="O17" s="11">
        <v>3454.9612086565958</v>
      </c>
      <c r="P17" s="11">
        <v>3124.2875372182039</v>
      </c>
      <c r="Q17" s="11">
        <v>3956.2577962577948</v>
      </c>
      <c r="R17" s="11">
        <v>4517.6042088223376</v>
      </c>
      <c r="S17" s="11">
        <v>3432.1090047393363</v>
      </c>
      <c r="T17" s="11">
        <v>3039.5258453167494</v>
      </c>
      <c r="U17" s="11">
        <v>3828.7586738627588</v>
      </c>
      <c r="V17" s="11">
        <v>4489.394509213992</v>
      </c>
      <c r="W17" s="11">
        <v>3194.8792977322619</v>
      </c>
      <c r="X17" s="11">
        <v>2302.4947294448343</v>
      </c>
      <c r="Y17" s="11">
        <v>85.728542914171669</v>
      </c>
      <c r="Z17" s="11">
        <v>581.70865279299005</v>
      </c>
      <c r="AA17" s="11"/>
      <c r="AB17" s="11"/>
      <c r="AC17" s="11">
        <f t="shared" si="3"/>
        <v>14552.558326125763</v>
      </c>
      <c r="AD17" s="11">
        <f t="shared" si="4"/>
        <v>2969.931925151996</v>
      </c>
      <c r="AE17" s="30">
        <f t="shared" si="2"/>
        <v>-0.79591685127829603</v>
      </c>
    </row>
    <row r="19" spans="1:33" x14ac:dyDescent="0.35">
      <c r="AD19" s="12"/>
      <c r="AE19" s="30"/>
      <c r="AF19" s="34">
        <f>SUM(AF12,AF5)</f>
        <v>1.7310818450332128</v>
      </c>
      <c r="AG19" s="34">
        <f>SUM(AG12,AG5)</f>
        <v>0.4677865331811662</v>
      </c>
    </row>
    <row r="20" spans="1:33" x14ac:dyDescent="0.35">
      <c r="D20" s="10" t="s">
        <v>1253</v>
      </c>
      <c r="G20" s="28">
        <f>[7]GDP!CA$5</f>
        <v>89.57</v>
      </c>
      <c r="H20" s="28">
        <f>[7]GDP!CB$5</f>
        <v>88.11</v>
      </c>
      <c r="I20" s="28">
        <f>[7]GDP!CC$5</f>
        <v>93.378</v>
      </c>
      <c r="J20" s="28">
        <f>[7]GDP!CD$5</f>
        <v>91.83</v>
      </c>
      <c r="K20" s="28">
        <f>[7]GDP!CE$5</f>
        <v>94.671999999999997</v>
      </c>
      <c r="L20" s="28">
        <f>[7]GDP!CF$5</f>
        <v>96.350999999999999</v>
      </c>
      <c r="M20" s="28">
        <f>[7]GDP!CG$5</f>
        <v>96.018000000000001</v>
      </c>
      <c r="N20" s="28">
        <f>[7]GDP!CH$5</f>
        <v>103.529</v>
      </c>
      <c r="O20" s="28">
        <f>[7]GDP!CI$5</f>
        <v>102.79900000000001</v>
      </c>
      <c r="P20" s="28">
        <f>[7]GDP!CJ$5</f>
        <v>110.57599999999999</v>
      </c>
      <c r="Q20" s="28">
        <f>[7]GDP!CK$5</f>
        <v>110.271</v>
      </c>
      <c r="R20" s="28">
        <f>[7]GDP!CL$5</f>
        <v>110.285</v>
      </c>
      <c r="S20" s="28">
        <f>[7]GDP!CM$5</f>
        <v>107.169</v>
      </c>
      <c r="T20" s="28">
        <f>[7]GDP!CN$5</f>
        <v>104.474</v>
      </c>
      <c r="U20" s="28">
        <f>[7]GDP!CO$5</f>
        <v>102.807</v>
      </c>
      <c r="V20" s="28">
        <f>[7]GDP!CP$5</f>
        <v>99.9</v>
      </c>
      <c r="W20" s="28">
        <f>[7]GDP!CQ$5</f>
        <v>99.497</v>
      </c>
      <c r="X20" s="28">
        <f>[7]GDP!CR$5</f>
        <v>92.519000000000005</v>
      </c>
      <c r="Y20" s="28">
        <f>[7]GDP!CS$5</f>
        <v>79.436000000000007</v>
      </c>
      <c r="Z20" s="28">
        <f>[7]GDP!CT$5</f>
        <v>93.093000000000004</v>
      </c>
      <c r="AA20" s="28">
        <f>[7]GDP!CU$5</f>
        <v>96.808999999999997</v>
      </c>
      <c r="AB20" s="28"/>
      <c r="AC20" s="11">
        <f t="shared" ref="AC20" si="5">SUM(T20:W20)</f>
        <v>406.67800000000005</v>
      </c>
      <c r="AD20" s="11">
        <f t="shared" ref="AD20" si="6">SUM(X20:AA20)</f>
        <v>361.85699999999997</v>
      </c>
      <c r="AE20" s="30"/>
      <c r="AF20" s="34">
        <f>SUM(AF9,AF15)</f>
        <v>4.3481356292659665</v>
      </c>
      <c r="AG20" s="34">
        <f>SUM(AG9,AG15)</f>
        <v>1.0188103479931072</v>
      </c>
    </row>
    <row r="21" spans="1:33" x14ac:dyDescent="0.35">
      <c r="AF21" s="34">
        <f>AF19-AF20</f>
        <v>-2.6170537842327537</v>
      </c>
      <c r="AG21" s="34">
        <f>AG19-AG20</f>
        <v>-0.55102381481194107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0.16211039349462369</v>
      </c>
      <c r="AD22" s="12">
        <f>(AD12+AD5)/AD2</f>
        <v>6.4466121185776257E-2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0.33663986263562218</v>
      </c>
      <c r="AD23" s="12">
        <f>(AD9+AD15)/AD3</f>
        <v>0.13464177676666497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-2.2378689971934471</v>
      </c>
      <c r="AD25" s="34">
        <f>(AD2-AD3)/AD20/10</f>
        <v>-0.31050612997702615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-1.13949386292833</v>
      </c>
      <c r="AD26" s="34">
        <f>(AD4+AD12-AD8-AD15)/AD20/10</f>
        <v>0.49278299288849253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5.8856338647501483</v>
      </c>
      <c r="AD27" s="34">
        <f>(AD4+AD12)/AD20/10</f>
        <v>3.4587254987691884</v>
      </c>
    </row>
    <row r="28" spans="1:33" ht="16.5" x14ac:dyDescent="0.35">
      <c r="D28" s="47" t="s">
        <v>1721</v>
      </c>
      <c r="AC28" s="34">
        <f>(AC8+AC15)/AC20/10</f>
        <v>7.0251277276784787</v>
      </c>
      <c r="AD28" s="34">
        <f>(AD8+AD15)/AD20/10</f>
        <v>2.9659425058806956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54E8-4052-495A-8846-85CE053F2D8F}">
  <dimension ref="A1:AG28"/>
  <sheetViews>
    <sheetView workbookViewId="0">
      <pane xSplit="6" ySplit="1" topLeftCell="AC14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10">
        <v>2019</v>
      </c>
      <c r="AD1" s="10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487</v>
      </c>
      <c r="C2" s="10" t="s">
        <v>503</v>
      </c>
      <c r="D2" s="2" t="s">
        <v>46</v>
      </c>
      <c r="E2" s="5" t="s">
        <v>12</v>
      </c>
      <c r="F2" s="5" t="s">
        <v>12</v>
      </c>
      <c r="G2" s="11">
        <v>6312.0454430769241</v>
      </c>
      <c r="H2" s="11">
        <v>5637.8154967742039</v>
      </c>
      <c r="I2" s="11">
        <v>7066.7550369230503</v>
      </c>
      <c r="J2" s="11">
        <v>9893.331060606075</v>
      </c>
      <c r="K2" s="11">
        <v>6828.6448828125003</v>
      </c>
      <c r="L2" s="11">
        <v>6320.6345353846</v>
      </c>
      <c r="M2" s="11">
        <v>8241.7329645161262</v>
      </c>
      <c r="N2" s="11">
        <v>12022.109730769213</v>
      </c>
      <c r="O2" s="11">
        <v>8450.0972714285417</v>
      </c>
      <c r="P2" s="11">
        <v>7987.434428571456</v>
      </c>
      <c r="Q2" s="11">
        <v>9783.3283000000265</v>
      </c>
      <c r="R2" s="11">
        <v>12750.05246769232</v>
      </c>
      <c r="S2" s="11">
        <v>8829.9671000000017</v>
      </c>
      <c r="T2" s="11">
        <v>7861.8098285714341</v>
      </c>
      <c r="U2" s="11">
        <v>9734.6131000000023</v>
      </c>
      <c r="V2" s="11">
        <v>13173.181900000074</v>
      </c>
      <c r="W2" s="11">
        <v>9114.805756249998</v>
      </c>
      <c r="X2" s="11">
        <v>7487.0677656249982</v>
      </c>
      <c r="Y2" s="11">
        <v>4334.0597741935617</v>
      </c>
      <c r="Z2" s="11">
        <v>7267.1172378788106</v>
      </c>
      <c r="AA2" s="11">
        <v>6495.3321230769161</v>
      </c>
      <c r="AC2" s="11">
        <f>SUM(T2:W2)</f>
        <v>39884.410584821504</v>
      </c>
      <c r="AD2" s="11">
        <f>SUM(X2:AA2)</f>
        <v>25583.576900774286</v>
      </c>
      <c r="AE2" s="30">
        <f>AD2/AC2-1</f>
        <v>-0.35855697688283183</v>
      </c>
    </row>
    <row r="3" spans="1:33" s="9" customFormat="1" ht="15.75" customHeight="1" x14ac:dyDescent="0.35">
      <c r="A3" s="5" t="s">
        <v>7</v>
      </c>
      <c r="B3" s="5" t="s">
        <v>488</v>
      </c>
      <c r="C3" s="10" t="s">
        <v>503</v>
      </c>
      <c r="D3" s="2" t="s">
        <v>47</v>
      </c>
      <c r="E3" s="5" t="s">
        <v>12</v>
      </c>
      <c r="F3" s="5" t="s">
        <v>12</v>
      </c>
      <c r="G3" s="11">
        <v>3516.9144400000005</v>
      </c>
      <c r="H3" s="11">
        <v>3260.808454838716</v>
      </c>
      <c r="I3" s="11">
        <v>3813.4278938461393</v>
      </c>
      <c r="J3" s="11">
        <v>3921.6003030303091</v>
      </c>
      <c r="K3" s="11">
        <v>3807.5980078124999</v>
      </c>
      <c r="L3" s="11">
        <v>3538.320175384607</v>
      </c>
      <c r="M3" s="11">
        <v>4054.7386435483859</v>
      </c>
      <c r="N3" s="11">
        <v>4593.8906846153786</v>
      </c>
      <c r="O3" s="11">
        <v>4395.1808714285553</v>
      </c>
      <c r="P3" s="11">
        <v>4256.7690714285864</v>
      </c>
      <c r="Q3" s="11">
        <v>4829.1109000000133</v>
      </c>
      <c r="R3" s="11">
        <v>4981.8701907692357</v>
      </c>
      <c r="S3" s="11">
        <v>4700.3366750000014</v>
      </c>
      <c r="T3" s="11">
        <v>4423.8297142857173</v>
      </c>
      <c r="U3" s="11">
        <v>5025.1864000000005</v>
      </c>
      <c r="V3" s="11">
        <v>5429.6148575757888</v>
      </c>
      <c r="W3" s="11">
        <v>5059.4755624999989</v>
      </c>
      <c r="X3" s="11">
        <v>4303.6856390624989</v>
      </c>
      <c r="Y3" s="11">
        <v>3072.9420000000096</v>
      </c>
      <c r="Z3" s="11">
        <v>4033.910501515164</v>
      </c>
      <c r="AA3" s="11">
        <v>4342.150399999995</v>
      </c>
      <c r="AC3" s="11">
        <f t="shared" ref="AC3:AC17" si="0">SUM(T3:W3)</f>
        <v>19938.106534361505</v>
      </c>
      <c r="AD3" s="11">
        <f t="shared" ref="AD3:AD17" si="1">SUM(X3:AA3)</f>
        <v>15752.688540577667</v>
      </c>
      <c r="AE3" s="30">
        <f t="shared" ref="AE3:AE17" si="2">AD3/AC3-1</f>
        <v>-0.20992053516068099</v>
      </c>
    </row>
    <row r="4" spans="1:33" s="9" customFormat="1" ht="15.75" customHeight="1" x14ac:dyDescent="0.35">
      <c r="A4" s="5" t="s">
        <v>7</v>
      </c>
      <c r="B4" s="5" t="s">
        <v>489</v>
      </c>
      <c r="C4" s="10" t="s">
        <v>503</v>
      </c>
      <c r="D4" s="3" t="s">
        <v>48</v>
      </c>
      <c r="E4" s="5" t="s">
        <v>12</v>
      </c>
      <c r="F4" s="5" t="s">
        <v>12</v>
      </c>
      <c r="G4" s="11">
        <v>1489.5682461538463</v>
      </c>
      <c r="H4" s="11">
        <v>1414.9638580645189</v>
      </c>
      <c r="I4" s="11">
        <v>1606.9019523076863</v>
      </c>
      <c r="J4" s="11">
        <v>1676.0598106060631</v>
      </c>
      <c r="K4" s="11">
        <v>1644.3126562499999</v>
      </c>
      <c r="L4" s="11">
        <v>1646.1760430769191</v>
      </c>
      <c r="M4" s="11">
        <v>1821.8219564516126</v>
      </c>
      <c r="N4" s="11">
        <v>1988.6108230769203</v>
      </c>
      <c r="O4" s="11">
        <v>2086.3274857142783</v>
      </c>
      <c r="P4" s="11">
        <v>2175.7092857142929</v>
      </c>
      <c r="Q4" s="11">
        <v>2129.1934809523868</v>
      </c>
      <c r="R4" s="11">
        <v>2109.5033907692332</v>
      </c>
      <c r="S4" s="11">
        <v>2158.4110375000005</v>
      </c>
      <c r="T4" s="11">
        <v>1983.0569142857155</v>
      </c>
      <c r="U4" s="11">
        <v>2100.1953000000003</v>
      </c>
      <c r="V4" s="11">
        <v>2233.8923303030429</v>
      </c>
      <c r="W4" s="11">
        <v>2131.1795312499994</v>
      </c>
      <c r="X4" s="11">
        <v>1914.2193874999996</v>
      </c>
      <c r="Y4" s="11">
        <v>986.86596129032569</v>
      </c>
      <c r="Z4" s="11">
        <v>1165.4038742424277</v>
      </c>
      <c r="AA4" s="11">
        <v>1327.6959876923063</v>
      </c>
      <c r="AC4" s="11">
        <f t="shared" si="0"/>
        <v>8448.3240758387583</v>
      </c>
      <c r="AD4" s="11">
        <f t="shared" si="1"/>
        <v>5394.1852107250588</v>
      </c>
      <c r="AE4" s="30">
        <f t="shared" si="2"/>
        <v>-0.36150825154165045</v>
      </c>
    </row>
    <row r="5" spans="1:33" s="16" customFormat="1" ht="15.75" customHeight="1" x14ac:dyDescent="0.35">
      <c r="A5" s="13" t="s">
        <v>7</v>
      </c>
      <c r="B5" s="13" t="s">
        <v>490</v>
      </c>
      <c r="C5" s="14" t="s">
        <v>503</v>
      </c>
      <c r="D5" s="15" t="s">
        <v>49</v>
      </c>
      <c r="E5" s="13" t="s">
        <v>12</v>
      </c>
      <c r="F5" s="13" t="s">
        <v>12</v>
      </c>
      <c r="G5" s="17">
        <v>688.92531384615393</v>
      </c>
      <c r="H5" s="17">
        <v>686.54399032258198</v>
      </c>
      <c r="I5" s="17">
        <v>772.3970030769201</v>
      </c>
      <c r="J5" s="17">
        <v>834.12170454545583</v>
      </c>
      <c r="K5" s="17">
        <v>837.26156249999997</v>
      </c>
      <c r="L5" s="17">
        <v>863.55030461538252</v>
      </c>
      <c r="M5" s="17">
        <v>935.70891774193524</v>
      </c>
      <c r="N5" s="17">
        <v>996.06732307692175</v>
      </c>
      <c r="O5" s="17">
        <v>1039.631585714282</v>
      </c>
      <c r="P5" s="17">
        <v>1143.1692857142896</v>
      </c>
      <c r="Q5" s="17">
        <v>1097.3627285714317</v>
      </c>
      <c r="R5" s="17">
        <v>1016.3759446153856</v>
      </c>
      <c r="S5" s="17">
        <v>1051.2409125000001</v>
      </c>
      <c r="T5" s="17">
        <v>1014.2438857142864</v>
      </c>
      <c r="U5" s="17">
        <v>1027.0618000000002</v>
      </c>
      <c r="V5" s="17">
        <v>1088.5916333333394</v>
      </c>
      <c r="W5" s="17">
        <v>1018.5377499999997</v>
      </c>
      <c r="X5" s="17">
        <v>947.18574531249976</v>
      </c>
      <c r="Y5" s="17">
        <v>172.92182580645215</v>
      </c>
      <c r="Z5" s="17">
        <v>261.83597575757659</v>
      </c>
      <c r="AA5" s="17">
        <v>305.38200615384585</v>
      </c>
      <c r="AC5" s="17">
        <f t="shared" si="0"/>
        <v>4148.4350690476258</v>
      </c>
      <c r="AD5" s="17">
        <f t="shared" si="1"/>
        <v>1687.3255530303743</v>
      </c>
      <c r="AE5" s="31">
        <f t="shared" si="2"/>
        <v>-0.59326215188472475</v>
      </c>
      <c r="AF5" s="33">
        <f>AC5/SUM(T$20:W$20)/10</f>
        <v>1.7372442645324533</v>
      </c>
      <c r="AG5" s="33">
        <f>AD5/SUM(X$20:AA$20)/10</f>
        <v>0.72963220703821907</v>
      </c>
    </row>
    <row r="6" spans="1:33" s="9" customFormat="1" ht="15.75" customHeight="1" x14ac:dyDescent="0.35">
      <c r="A6" s="5" t="s">
        <v>7</v>
      </c>
      <c r="B6" s="5" t="s">
        <v>491</v>
      </c>
      <c r="C6" s="10" t="s">
        <v>503</v>
      </c>
      <c r="D6" s="4" t="s">
        <v>50</v>
      </c>
      <c r="E6" s="5" t="s">
        <v>12</v>
      </c>
      <c r="F6" s="5" t="s">
        <v>12</v>
      </c>
      <c r="G6" s="11">
        <v>453.44209846153854</v>
      </c>
      <c r="H6" s="11">
        <v>435.28872580645248</v>
      </c>
      <c r="I6" s="11">
        <v>472.02039076922898</v>
      </c>
      <c r="J6" s="11">
        <v>473.45060606060679</v>
      </c>
      <c r="K6" s="11">
        <v>481.20960937500001</v>
      </c>
      <c r="L6" s="11">
        <v>483.41780307692187</v>
      </c>
      <c r="M6" s="11">
        <v>521.30779516129019</v>
      </c>
      <c r="N6" s="11">
        <v>559.11326153846073</v>
      </c>
      <c r="O6" s="11">
        <v>615.77272857142634</v>
      </c>
      <c r="P6" s="11">
        <v>636.73300000000211</v>
      </c>
      <c r="Q6" s="11">
        <v>637.44740476190645</v>
      </c>
      <c r="R6" s="11">
        <v>624.47812615384669</v>
      </c>
      <c r="S6" s="11">
        <v>674.57478750000007</v>
      </c>
      <c r="T6" s="11">
        <v>621.26697142857176</v>
      </c>
      <c r="U6" s="11">
        <v>646.12750000000017</v>
      </c>
      <c r="V6" s="11">
        <v>654.93408787879162</v>
      </c>
      <c r="W6" s="11">
        <v>652.0855812499999</v>
      </c>
      <c r="X6" s="11">
        <v>646.15930937499991</v>
      </c>
      <c r="Y6" s="11">
        <v>588.15449032258243</v>
      </c>
      <c r="Z6" s="11">
        <v>613.67806818181998</v>
      </c>
      <c r="AA6" s="11">
        <v>707.38878769230689</v>
      </c>
      <c r="AC6" s="11">
        <f t="shared" si="0"/>
        <v>2574.4141405573637</v>
      </c>
      <c r="AD6" s="11">
        <f t="shared" si="1"/>
        <v>2555.3806555717092</v>
      </c>
      <c r="AE6" s="30">
        <f t="shared" si="2"/>
        <v>-7.3933267712450457E-3</v>
      </c>
    </row>
    <row r="7" spans="1:33" s="9" customFormat="1" ht="15.75" customHeight="1" x14ac:dyDescent="0.35">
      <c r="A7" s="5" t="s">
        <v>7</v>
      </c>
      <c r="B7" s="5" t="s">
        <v>492</v>
      </c>
      <c r="C7" s="10" t="s">
        <v>503</v>
      </c>
      <c r="D7" s="4" t="s">
        <v>51</v>
      </c>
      <c r="E7" s="5" t="s">
        <v>12</v>
      </c>
      <c r="F7" s="5" t="s">
        <v>12</v>
      </c>
      <c r="G7" s="11">
        <v>396.48801846153856</v>
      </c>
      <c r="H7" s="11">
        <v>323.98705161290383</v>
      </c>
      <c r="I7" s="11">
        <v>390.71544307692159</v>
      </c>
      <c r="J7" s="11">
        <v>390.82007575757632</v>
      </c>
      <c r="K7" s="11">
        <v>356.05195312500001</v>
      </c>
      <c r="L7" s="11">
        <v>338.60542153846075</v>
      </c>
      <c r="M7" s="11">
        <v>400.07342419354825</v>
      </c>
      <c r="N7" s="11">
        <v>472.19229230769162</v>
      </c>
      <c r="O7" s="11">
        <v>478.01859999999829</v>
      </c>
      <c r="P7" s="11">
        <v>470.78907142857304</v>
      </c>
      <c r="Q7" s="11">
        <v>440.8514761904774</v>
      </c>
      <c r="R7" s="11">
        <v>505.86216923076967</v>
      </c>
      <c r="S7" s="11">
        <v>479.39325000000014</v>
      </c>
      <c r="T7" s="11">
        <v>385.02651428571454</v>
      </c>
      <c r="U7" s="11">
        <v>486.56210000000004</v>
      </c>
      <c r="V7" s="11">
        <v>541.51596060606357</v>
      </c>
      <c r="W7" s="11">
        <v>507.05466249999989</v>
      </c>
      <c r="X7" s="11">
        <v>372.69939687499993</v>
      </c>
      <c r="Y7" s="11">
        <v>266.54192258064597</v>
      </c>
      <c r="Z7" s="11">
        <v>340.15298636363747</v>
      </c>
      <c r="AA7" s="11">
        <v>376.95591384615346</v>
      </c>
      <c r="AC7" s="11">
        <f t="shared" si="0"/>
        <v>1920.1592373917781</v>
      </c>
      <c r="AD7" s="11">
        <f t="shared" si="1"/>
        <v>1356.3502196654367</v>
      </c>
      <c r="AE7" s="30">
        <f t="shared" si="2"/>
        <v>-0.29362617784355405</v>
      </c>
    </row>
    <row r="8" spans="1:33" s="9" customFormat="1" ht="15" customHeight="1" x14ac:dyDescent="0.35">
      <c r="A8" s="5" t="s">
        <v>7</v>
      </c>
      <c r="B8" s="5" t="s">
        <v>493</v>
      </c>
      <c r="C8" s="10" t="s">
        <v>503</v>
      </c>
      <c r="D8" s="3" t="s">
        <v>52</v>
      </c>
      <c r="E8" s="5" t="s">
        <v>12</v>
      </c>
      <c r="F8" s="5" t="s">
        <v>12</v>
      </c>
      <c r="G8" s="11">
        <v>886.07405230769245</v>
      </c>
      <c r="H8" s="11">
        <v>803.35564838709831</v>
      </c>
      <c r="I8" s="11">
        <v>857.08965692307368</v>
      </c>
      <c r="J8" s="11">
        <v>915.63560606060742</v>
      </c>
      <c r="K8" s="11">
        <v>944.0771484375</v>
      </c>
      <c r="L8" s="11">
        <v>917.85494769230547</v>
      </c>
      <c r="M8" s="11">
        <v>993.01971129032233</v>
      </c>
      <c r="N8" s="11">
        <v>1142.893284615383</v>
      </c>
      <c r="O8" s="11">
        <v>1140.886757142853</v>
      </c>
      <c r="P8" s="11">
        <v>1132.1063571428608</v>
      </c>
      <c r="Q8" s="11">
        <v>1202.2138904761937</v>
      </c>
      <c r="R8" s="11">
        <v>1212.9063046153858</v>
      </c>
      <c r="S8" s="11">
        <v>1215.6043125000003</v>
      </c>
      <c r="T8" s="11">
        <v>1144.8576000000007</v>
      </c>
      <c r="U8" s="11">
        <v>1200.1116000000002</v>
      </c>
      <c r="V8" s="11">
        <v>1220.9127818181887</v>
      </c>
      <c r="W8" s="11">
        <v>1205.6387062499998</v>
      </c>
      <c r="X8" s="11">
        <v>1093.8396499999997</v>
      </c>
      <c r="Y8" s="11">
        <v>601.37144516129217</v>
      </c>
      <c r="Z8" s="11">
        <v>728.23130757575984</v>
      </c>
      <c r="AA8" s="11">
        <v>864.85138461538361</v>
      </c>
      <c r="AC8" s="11">
        <f t="shared" si="0"/>
        <v>4771.520688068189</v>
      </c>
      <c r="AD8" s="11">
        <f t="shared" si="1"/>
        <v>3288.2937873524352</v>
      </c>
      <c r="AE8" s="30">
        <f t="shared" si="2"/>
        <v>-0.31084993604339939</v>
      </c>
    </row>
    <row r="9" spans="1:33" s="16" customFormat="1" ht="15" customHeight="1" x14ac:dyDescent="0.35">
      <c r="A9" s="13" t="s">
        <v>7</v>
      </c>
      <c r="B9" s="13" t="s">
        <v>494</v>
      </c>
      <c r="C9" s="14" t="s">
        <v>503</v>
      </c>
      <c r="D9" s="15" t="s">
        <v>53</v>
      </c>
      <c r="E9" s="13" t="s">
        <v>12</v>
      </c>
      <c r="F9" s="13" t="s">
        <v>12</v>
      </c>
      <c r="G9" s="17">
        <v>202.62509230769234</v>
      </c>
      <c r="H9" s="17">
        <v>184.03346129032292</v>
      </c>
      <c r="I9" s="17">
        <v>203.26236923076848</v>
      </c>
      <c r="J9" s="17">
        <v>197.64329545454578</v>
      </c>
      <c r="K9" s="17">
        <v>187.736484375</v>
      </c>
      <c r="L9" s="17">
        <v>194.85783692307646</v>
      </c>
      <c r="M9" s="17">
        <v>221.5282596774193</v>
      </c>
      <c r="N9" s="17">
        <v>260.76290769230735</v>
      </c>
      <c r="O9" s="17">
        <v>230.76759999999919</v>
      </c>
      <c r="P9" s="17">
        <v>232.32150000000081</v>
      </c>
      <c r="Q9" s="17">
        <v>271.65982857142933</v>
      </c>
      <c r="R9" s="17">
        <v>283.74797538461564</v>
      </c>
      <c r="S9" s="17">
        <v>243.12086250000007</v>
      </c>
      <c r="T9" s="17">
        <v>244.19085714285731</v>
      </c>
      <c r="U9" s="17">
        <v>288.79090000000008</v>
      </c>
      <c r="V9" s="17">
        <v>301.33639696969868</v>
      </c>
      <c r="W9" s="17">
        <v>260.16996874999995</v>
      </c>
      <c r="X9" s="17">
        <v>208.40291718749995</v>
      </c>
      <c r="Y9" s="17">
        <v>38.54945161290334</v>
      </c>
      <c r="Z9" s="17">
        <v>59.614440909091094</v>
      </c>
      <c r="AA9" s="17">
        <v>87.081587692307593</v>
      </c>
      <c r="AC9" s="17">
        <f t="shared" si="0"/>
        <v>1094.4881228625561</v>
      </c>
      <c r="AD9" s="17">
        <f t="shared" si="1"/>
        <v>393.64839740180201</v>
      </c>
      <c r="AE9" s="31">
        <f t="shared" si="2"/>
        <v>-0.64033561518032511</v>
      </c>
      <c r="AF9" s="33">
        <f>AC9/SUM(T$20:W$20)/10</f>
        <v>0.45833987573496665</v>
      </c>
      <c r="AG9" s="33">
        <f>AD9/SUM(X$20:AA$20)/10</f>
        <v>0.17022118137042425</v>
      </c>
    </row>
    <row r="10" spans="1:33" s="9" customFormat="1" ht="15.75" customHeight="1" x14ac:dyDescent="0.35">
      <c r="A10" s="5" t="s">
        <v>7</v>
      </c>
      <c r="B10" s="5" t="s">
        <v>495</v>
      </c>
      <c r="C10" s="10" t="s">
        <v>503</v>
      </c>
      <c r="D10" s="4" t="s">
        <v>54</v>
      </c>
      <c r="E10" s="5" t="s">
        <v>12</v>
      </c>
      <c r="F10" s="5" t="s">
        <v>12</v>
      </c>
      <c r="G10" s="11">
        <v>354.86772923076927</v>
      </c>
      <c r="H10" s="11">
        <v>336.10901612903291</v>
      </c>
      <c r="I10" s="11">
        <v>346.67526307692174</v>
      </c>
      <c r="J10" s="11">
        <v>368.48750000000052</v>
      </c>
      <c r="K10" s="11">
        <v>365.76246093750001</v>
      </c>
      <c r="L10" s="11">
        <v>390.78047076922985</v>
      </c>
      <c r="M10" s="11">
        <v>437.54586612903216</v>
      </c>
      <c r="N10" s="11">
        <v>439.30327692307628</v>
      </c>
      <c r="O10" s="11">
        <v>454.47088571428412</v>
      </c>
      <c r="P10" s="11">
        <v>490.45650000000165</v>
      </c>
      <c r="Q10" s="11">
        <v>540.93667619047778</v>
      </c>
      <c r="R10" s="11">
        <v>541.91211692307752</v>
      </c>
      <c r="S10" s="11">
        <v>471.40336250000013</v>
      </c>
      <c r="T10" s="11">
        <v>520.18331428571457</v>
      </c>
      <c r="U10" s="11">
        <v>513.53090000000009</v>
      </c>
      <c r="V10" s="11">
        <v>494.81437878788159</v>
      </c>
      <c r="W10" s="11">
        <v>474.9485812499999</v>
      </c>
      <c r="X10" s="11">
        <v>493.99209999999988</v>
      </c>
      <c r="Y10" s="11">
        <v>344.74223870967847</v>
      </c>
      <c r="Z10" s="11">
        <v>425.48346060606195</v>
      </c>
      <c r="AA10" s="11">
        <v>446.14402461538418</v>
      </c>
      <c r="AC10" s="11">
        <f t="shared" si="0"/>
        <v>2003.4771743235963</v>
      </c>
      <c r="AD10" s="11">
        <f t="shared" si="1"/>
        <v>1710.3618239311245</v>
      </c>
      <c r="AE10" s="30">
        <f t="shared" si="2"/>
        <v>-0.14630331413255648</v>
      </c>
    </row>
    <row r="11" spans="1:33" s="9" customFormat="1" ht="15.75" customHeight="1" x14ac:dyDescent="0.35">
      <c r="A11" s="5" t="s">
        <v>7</v>
      </c>
      <c r="B11" s="5" t="s">
        <v>496</v>
      </c>
      <c r="C11" s="10" t="s">
        <v>503</v>
      </c>
      <c r="D11" s="4" t="s">
        <v>55</v>
      </c>
      <c r="E11" s="5" t="s">
        <v>12</v>
      </c>
      <c r="F11" s="5" t="s">
        <v>12</v>
      </c>
      <c r="G11" s="11">
        <v>371.29679076923077</v>
      </c>
      <c r="H11" s="11">
        <v>309.66109354838773</v>
      </c>
      <c r="I11" s="11">
        <v>333.12443846153718</v>
      </c>
      <c r="J11" s="11">
        <v>370.72075757575817</v>
      </c>
      <c r="K11" s="11">
        <v>416.47289062499999</v>
      </c>
      <c r="L11" s="11">
        <v>371.61412615384518</v>
      </c>
      <c r="M11" s="11">
        <v>364.80524354838701</v>
      </c>
      <c r="N11" s="11">
        <v>475.71611538461468</v>
      </c>
      <c r="O11" s="11">
        <v>505.09847142856967</v>
      </c>
      <c r="P11" s="11">
        <v>458.49692857143015</v>
      </c>
      <c r="Q11" s="11">
        <v>431.31955238095361</v>
      </c>
      <c r="R11" s="11">
        <v>424.45906153846198</v>
      </c>
      <c r="S11" s="11">
        <v>554.72647500000016</v>
      </c>
      <c r="T11" s="11">
        <v>420.23542857142883</v>
      </c>
      <c r="U11" s="11">
        <v>444.98520000000008</v>
      </c>
      <c r="V11" s="11">
        <v>463.67999090909353</v>
      </c>
      <c r="W11" s="11">
        <v>513.69729999999993</v>
      </c>
      <c r="X11" s="11">
        <v>446.57767968749988</v>
      </c>
      <c r="Y11" s="11">
        <v>252.22355483871041</v>
      </c>
      <c r="Z11" s="11">
        <v>291.05874090909185</v>
      </c>
      <c r="AA11" s="11">
        <v>385.30620307692266</v>
      </c>
      <c r="AC11" s="11">
        <f t="shared" si="0"/>
        <v>1842.5979194805223</v>
      </c>
      <c r="AD11" s="11">
        <f t="shared" si="1"/>
        <v>1375.1661785122246</v>
      </c>
      <c r="AE11" s="30">
        <f t="shared" si="2"/>
        <v>-0.25368081447746293</v>
      </c>
    </row>
    <row r="12" spans="1:33" s="16" customFormat="1" ht="15.75" customHeight="1" x14ac:dyDescent="0.35">
      <c r="A12" s="13" t="s">
        <v>7</v>
      </c>
      <c r="B12" s="13" t="s">
        <v>497</v>
      </c>
      <c r="C12" s="14" t="s">
        <v>503</v>
      </c>
      <c r="D12" s="18" t="s">
        <v>56</v>
      </c>
      <c r="E12" s="13" t="s">
        <v>12</v>
      </c>
      <c r="F12" s="13" t="s">
        <v>12</v>
      </c>
      <c r="G12" s="17">
        <v>2441.3585446153852</v>
      </c>
      <c r="H12" s="17">
        <v>2191.8715838709722</v>
      </c>
      <c r="I12" s="17">
        <v>3315.4350892307566</v>
      </c>
      <c r="J12" s="17">
        <v>5957.2145833333425</v>
      </c>
      <c r="K12" s="17">
        <v>2752.3894921874999</v>
      </c>
      <c r="L12" s="17">
        <v>2442.6441415384556</v>
      </c>
      <c r="M12" s="17">
        <v>4129.6835274193536</v>
      </c>
      <c r="N12" s="17">
        <v>7535.1083461538356</v>
      </c>
      <c r="O12" s="17">
        <v>3644.008785714273</v>
      </c>
      <c r="P12" s="17">
        <v>3301.6695714285825</v>
      </c>
      <c r="Q12" s="17">
        <v>4951.8344190476319</v>
      </c>
      <c r="R12" s="17">
        <v>8021.6948123077</v>
      </c>
      <c r="S12" s="17">
        <v>3781.4996125000011</v>
      </c>
      <c r="T12" s="17">
        <v>3267.6144000000022</v>
      </c>
      <c r="U12" s="17">
        <v>5079.1240000000007</v>
      </c>
      <c r="V12" s="17">
        <v>8110.5080424242879</v>
      </c>
      <c r="W12" s="17">
        <v>3986.6896062499991</v>
      </c>
      <c r="X12" s="17">
        <v>2823.9146609374993</v>
      </c>
      <c r="Y12" s="17">
        <v>806.23424516129285</v>
      </c>
      <c r="Z12" s="17">
        <v>3462.313215151526</v>
      </c>
      <c r="AA12" s="17">
        <v>1786.9618953846136</v>
      </c>
      <c r="AC12" s="17">
        <f t="shared" si="0"/>
        <v>20443.936048674288</v>
      </c>
      <c r="AD12" s="17">
        <f t="shared" si="1"/>
        <v>8879.4240166349318</v>
      </c>
      <c r="AE12" s="31">
        <f t="shared" si="2"/>
        <v>-0.56566954643693823</v>
      </c>
      <c r="AF12" s="33">
        <f>AC12/SUM(T$20:W$20)/10</f>
        <v>8.5613273569161237</v>
      </c>
      <c r="AG12" s="33">
        <f>AD12/SUM(X$20:AA$20)/10</f>
        <v>3.8396346993323149</v>
      </c>
    </row>
    <row r="13" spans="1:33" s="9" customFormat="1" ht="15.75" customHeight="1" x14ac:dyDescent="0.35">
      <c r="A13" s="5" t="s">
        <v>7</v>
      </c>
      <c r="B13" s="5" t="s">
        <v>498</v>
      </c>
      <c r="C13" s="10" t="s">
        <v>503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499</v>
      </c>
      <c r="C14" s="10" t="s">
        <v>503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500</v>
      </c>
      <c r="C15" s="14" t="s">
        <v>503</v>
      </c>
      <c r="D15" s="18" t="s">
        <v>59</v>
      </c>
      <c r="E15" s="13" t="s">
        <v>12</v>
      </c>
      <c r="F15" s="13" t="s">
        <v>12</v>
      </c>
      <c r="G15" s="17">
        <v>866.35917846153859</v>
      </c>
      <c r="H15" s="17">
        <v>717.39990000000148</v>
      </c>
      <c r="I15" s="17">
        <v>1047.9304369230729</v>
      </c>
      <c r="J15" s="17">
        <v>1236.10806818182</v>
      </c>
      <c r="K15" s="17">
        <v>932.20875000000001</v>
      </c>
      <c r="L15" s="17">
        <v>754.9410184615366</v>
      </c>
      <c r="M15" s="17">
        <v>1225.5692774193544</v>
      </c>
      <c r="N15" s="17">
        <v>1491.751769230767</v>
      </c>
      <c r="O15" s="17">
        <v>1129.112899999996</v>
      </c>
      <c r="P15" s="17">
        <v>957.55792857143183</v>
      </c>
      <c r="Q15" s="17">
        <v>1471.490738095242</v>
      </c>
      <c r="R15" s="17">
        <v>1726.9087846153861</v>
      </c>
      <c r="S15" s="17">
        <v>1239.5739750000002</v>
      </c>
      <c r="T15" s="17">
        <v>975.62765714285774</v>
      </c>
      <c r="U15" s="17">
        <v>1614.7569000000003</v>
      </c>
      <c r="V15" s="17">
        <v>1922.5484515151625</v>
      </c>
      <c r="W15" s="17">
        <v>1280.9219312499997</v>
      </c>
      <c r="X15" s="17">
        <v>833.61166874999981</v>
      </c>
      <c r="Y15" s="17">
        <v>507.75134838709829</v>
      </c>
      <c r="Z15" s="17">
        <v>1151.3769469697006</v>
      </c>
      <c r="AA15" s="17">
        <v>707.38878769230689</v>
      </c>
      <c r="AC15" s="17">
        <f t="shared" si="0"/>
        <v>5793.8549399080212</v>
      </c>
      <c r="AD15" s="17">
        <f t="shared" si="1"/>
        <v>3200.1287517991054</v>
      </c>
      <c r="AE15" s="31">
        <f t="shared" si="2"/>
        <v>-0.44766847202945192</v>
      </c>
      <c r="AF15" s="33">
        <f>AC15/SUM(T$20:W$20)/10</f>
        <v>2.4262983742924957</v>
      </c>
      <c r="AG15" s="33">
        <f>AD15/SUM(X$20:AA$20)/10</f>
        <v>1.3837975723109377</v>
      </c>
    </row>
    <row r="16" spans="1:33" s="9" customFormat="1" ht="15.75" customHeight="1" x14ac:dyDescent="0.35">
      <c r="A16" s="5" t="s">
        <v>7</v>
      </c>
      <c r="B16" s="5" t="s">
        <v>501</v>
      </c>
      <c r="C16" s="10" t="s">
        <v>503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C16" s="11">
        <f t="shared" si="0"/>
        <v>0</v>
      </c>
      <c r="AD16" s="11">
        <f t="shared" si="1"/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502</v>
      </c>
      <c r="C17" s="10" t="s">
        <v>503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C17" s="11">
        <f t="shared" si="0"/>
        <v>0</v>
      </c>
      <c r="AD17" s="11">
        <f t="shared" si="1"/>
        <v>0</v>
      </c>
      <c r="AE17" s="30" t="e">
        <f t="shared" si="2"/>
        <v>#DIV/0!</v>
      </c>
    </row>
    <row r="19" spans="1:33" x14ac:dyDescent="0.35">
      <c r="AE19" s="30"/>
      <c r="AF19" s="34">
        <f>SUM(AF12,AF5)</f>
        <v>10.298571621448577</v>
      </c>
      <c r="AG19" s="34">
        <f>SUM(AG12,AG5)</f>
        <v>4.569266906370534</v>
      </c>
    </row>
    <row r="20" spans="1:33" x14ac:dyDescent="0.35">
      <c r="D20" s="10" t="s">
        <v>1253</v>
      </c>
      <c r="G20" s="28">
        <f>[4]GDP!CA$13</f>
        <v>49.686999999999998</v>
      </c>
      <c r="H20" s="28">
        <f>[4]GDP!CB$13</f>
        <v>50.718000000000004</v>
      </c>
      <c r="I20" s="28">
        <f>[4]GDP!CC$13</f>
        <v>52.209000000000003</v>
      </c>
      <c r="J20" s="28">
        <f>[4]GDP!CD$13</f>
        <v>52.341000000000001</v>
      </c>
      <c r="K20" s="28">
        <f>[4]GDP!CE$13</f>
        <v>51.091000000000001</v>
      </c>
      <c r="L20" s="28">
        <f>[4]GDP!CF$13</f>
        <v>51.264000000000003</v>
      </c>
      <c r="M20" s="28">
        <f>[4]GDP!CG$13</f>
        <v>53.607999999999997</v>
      </c>
      <c r="N20" s="28">
        <f>[4]GDP!CH$13</f>
        <v>57.954000000000001</v>
      </c>
      <c r="O20" s="28">
        <f>[4]GDP!CI$13</f>
        <v>58.651000000000003</v>
      </c>
      <c r="P20" s="28">
        <f>[4]GDP!CJ$13</f>
        <v>62.142000000000003</v>
      </c>
      <c r="Q20" s="28">
        <f>[4]GDP!CK$13</f>
        <v>60.89</v>
      </c>
      <c r="R20" s="28">
        <f>[4]GDP!CL$13</f>
        <v>60.08</v>
      </c>
      <c r="S20" s="28">
        <f>[4]GDP!CM$13</f>
        <v>59.234000000000002</v>
      </c>
      <c r="T20" s="28">
        <f>[4]GDP!CN$13</f>
        <v>60.006</v>
      </c>
      <c r="U20" s="28">
        <f>[4]GDP!CO$13</f>
        <v>59.454000000000001</v>
      </c>
      <c r="V20" s="28">
        <f>[4]GDP!CP$13</f>
        <v>59.573999999999998</v>
      </c>
      <c r="W20" s="28">
        <f>[4]GDP!CQ$13</f>
        <v>59.76</v>
      </c>
      <c r="X20" s="28">
        <f>[4]GDP!CR$13</f>
        <v>58.085999999999999</v>
      </c>
      <c r="Y20" s="28">
        <f>[4]GDP!CS$13</f>
        <v>51.003999999999998</v>
      </c>
      <c r="Z20" s="28">
        <f>[4]GDP!CT$13</f>
        <v>60.37</v>
      </c>
      <c r="AA20" s="28">
        <f>[4]GDP!CU$13</f>
        <v>61.796999999999997</v>
      </c>
      <c r="AB20" s="28"/>
      <c r="AC20" s="28">
        <f t="shared" ref="AC20" si="3">SUM(T20:W20)</f>
        <v>238.79399999999998</v>
      </c>
      <c r="AD20" s="28">
        <f t="shared" ref="AD20" si="4">SUM(X20:AA20)</f>
        <v>231.25700000000001</v>
      </c>
      <c r="AE20" s="30"/>
      <c r="AF20" s="34">
        <f>SUM(AF9,AF15)</f>
        <v>2.8846382500274625</v>
      </c>
      <c r="AG20" s="34">
        <f>SUM(AG9,AG15)</f>
        <v>1.5540187536813619</v>
      </c>
    </row>
    <row r="21" spans="1:33" x14ac:dyDescent="0.35">
      <c r="AF21" s="34">
        <f>AF19-AF20</f>
        <v>7.4139333714211144</v>
      </c>
      <c r="AG21" s="34">
        <f>AG19-AG20</f>
        <v>3.0152481526891721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32">
        <f>(AC12+AC5)/AC2</f>
        <v>0.61659106295232158</v>
      </c>
      <c r="AD22" s="32">
        <f>(AD12+AD5)/AD2</f>
        <v>0.41302862420874009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32">
        <f>(AC9+AC15)/AC3</f>
        <v>0.34548632042361432</v>
      </c>
      <c r="AD23" s="32">
        <f>(AD9+AD15)/AD3</f>
        <v>0.22813738365635966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8.3529335119224104</v>
      </c>
      <c r="AD25" s="34">
        <f>(AD2-AD3)/AD20/10</f>
        <v>4.2510662856461074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7.6747675806497799</v>
      </c>
      <c r="AD26" s="34">
        <f>(AD4+AD12-AD8-AD15)/AD20/10</f>
        <v>3.3664653127077009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12.099240401564966</v>
      </c>
      <c r="AD27" s="34">
        <f>(AD4+AD12)/AD20/10</f>
        <v>6.1721847240775372</v>
      </c>
    </row>
    <row r="28" spans="1:33" ht="16.5" x14ac:dyDescent="0.35">
      <c r="D28" s="46" t="s">
        <v>1721</v>
      </c>
      <c r="AC28" s="27">
        <f>(AC8+AC15)/AC20/10</f>
        <v>4.4244728209151862</v>
      </c>
      <c r="AD28" s="27">
        <f>(AD8+AD15)/AD20/10</f>
        <v>2.8057194113698358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FFC1-30E7-4970-8D89-93B65CC0606F}">
  <dimension ref="A1:AG28"/>
  <sheetViews>
    <sheetView topLeftCell="C1" workbookViewId="0">
      <pane xSplit="4" ySplit="1" topLeftCell="Y2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249</v>
      </c>
      <c r="C2" s="10" t="s">
        <v>265</v>
      </c>
      <c r="D2" s="2" t="s">
        <v>46</v>
      </c>
      <c r="E2" s="5" t="s">
        <v>12</v>
      </c>
      <c r="F2" s="5" t="s">
        <v>12</v>
      </c>
      <c r="G2" s="11">
        <v>19943.715207145044</v>
      </c>
      <c r="H2" s="11">
        <v>19709.660605653811</v>
      </c>
      <c r="I2" s="11">
        <v>22311.92035966014</v>
      </c>
      <c r="J2" s="11">
        <v>24053.540127264998</v>
      </c>
      <c r="K2" s="11">
        <v>21403.567004257999</v>
      </c>
      <c r="L2" s="11">
        <v>21858.980861352229</v>
      </c>
      <c r="M2" s="11">
        <v>23105.248876111466</v>
      </c>
      <c r="N2" s="11">
        <v>26143.925797943884</v>
      </c>
      <c r="O2" s="11">
        <v>23645.065615847518</v>
      </c>
      <c r="P2" s="11">
        <v>25139.17870804678</v>
      </c>
      <c r="Q2" s="11">
        <v>26141.835910941714</v>
      </c>
      <c r="R2" s="11">
        <v>27338.904704535958</v>
      </c>
      <c r="S2" s="11">
        <v>24907.604253534257</v>
      </c>
      <c r="T2" s="11">
        <v>24829.79315217313</v>
      </c>
      <c r="U2" s="11">
        <v>26331.903090269287</v>
      </c>
      <c r="V2" s="11">
        <v>27986.204342383957</v>
      </c>
      <c r="W2" s="11">
        <v>25875.073741927437</v>
      </c>
      <c r="X2" s="11">
        <v>25037.91735717015</v>
      </c>
      <c r="Y2" s="11">
        <v>19490.552369509373</v>
      </c>
      <c r="Z2" s="11">
        <v>19232.700345059915</v>
      </c>
      <c r="AA2" s="11">
        <v>21807.940402778149</v>
      </c>
      <c r="AC2" s="11">
        <f t="shared" ref="AC2:AC17" si="0">SUM(T2:W2)</f>
        <v>105022.9743267538</v>
      </c>
      <c r="AD2" s="11">
        <f t="shared" ref="AD2:AD17" si="1">SUM(X2:AA2)</f>
        <v>85569.110474517598</v>
      </c>
      <c r="AE2" s="30">
        <f>AD2/AC2-1</f>
        <v>-0.18523436397554471</v>
      </c>
    </row>
    <row r="3" spans="1:33" s="9" customFormat="1" ht="15.75" customHeight="1" x14ac:dyDescent="0.35">
      <c r="A3" s="5" t="s">
        <v>7</v>
      </c>
      <c r="B3" s="5" t="s">
        <v>250</v>
      </c>
      <c r="C3" s="10" t="s">
        <v>265</v>
      </c>
      <c r="D3" s="2" t="s">
        <v>47</v>
      </c>
      <c r="E3" s="5" t="s">
        <v>12</v>
      </c>
      <c r="F3" s="5" t="s">
        <v>12</v>
      </c>
      <c r="G3" s="11">
        <v>24017.111300329001</v>
      </c>
      <c r="H3" s="11">
        <v>25844.151382847307</v>
      </c>
      <c r="I3" s="11">
        <v>27398.387817475268</v>
      </c>
      <c r="J3" s="11">
        <v>26301.393067202229</v>
      </c>
      <c r="K3" s="11">
        <v>25006.275107199617</v>
      </c>
      <c r="L3" s="11">
        <v>27999.552340097467</v>
      </c>
      <c r="M3" s="11">
        <v>27778.41764635839</v>
      </c>
      <c r="N3" s="11">
        <v>28320.10800363429</v>
      </c>
      <c r="O3" s="11">
        <v>27809.813791615201</v>
      </c>
      <c r="P3" s="11">
        <v>31816.017897047324</v>
      </c>
      <c r="Q3" s="11">
        <v>30415.833492635975</v>
      </c>
      <c r="R3" s="11">
        <v>29605.812103519151</v>
      </c>
      <c r="S3" s="11">
        <v>29026.628607975279</v>
      </c>
      <c r="T3" s="11">
        <v>31334.894252136455</v>
      </c>
      <c r="U3" s="11">
        <v>30433.975166972461</v>
      </c>
      <c r="V3" s="11">
        <v>29757.73362137597</v>
      </c>
      <c r="W3" s="11">
        <v>29692.262137874073</v>
      </c>
      <c r="X3" s="11">
        <v>30690.363677524041</v>
      </c>
      <c r="Y3" s="11">
        <v>19259.922529364103</v>
      </c>
      <c r="Z3" s="11">
        <v>20008.503526095628</v>
      </c>
      <c r="AA3" s="11">
        <v>21265.976096076156</v>
      </c>
      <c r="AC3" s="11">
        <f t="shared" si="0"/>
        <v>121218.86517835896</v>
      </c>
      <c r="AD3" s="11">
        <f t="shared" si="1"/>
        <v>91224.765829059936</v>
      </c>
      <c r="AE3" s="30">
        <f t="shared" ref="AE3:AE17" si="2">AD3/AC3-1</f>
        <v>-0.24743755277007684</v>
      </c>
    </row>
    <row r="4" spans="1:33" s="9" customFormat="1" ht="15.75" customHeight="1" x14ac:dyDescent="0.35">
      <c r="A4" s="5" t="s">
        <v>7</v>
      </c>
      <c r="B4" s="5" t="s">
        <v>251</v>
      </c>
      <c r="C4" s="10" t="s">
        <v>265</v>
      </c>
      <c r="D4" s="3" t="s">
        <v>48</v>
      </c>
      <c r="E4" s="5" t="s">
        <v>12</v>
      </c>
      <c r="F4" s="5" t="s">
        <v>12</v>
      </c>
      <c r="G4" s="11">
        <v>2791.1801780848555</v>
      </c>
      <c r="H4" s="11">
        <v>2593.1325391737546</v>
      </c>
      <c r="I4" s="11">
        <v>3166.917219534675</v>
      </c>
      <c r="J4" s="11">
        <v>3643.4066674772594</v>
      </c>
      <c r="K4" s="11">
        <v>2935.9709264145849</v>
      </c>
      <c r="L4" s="11">
        <v>2877.6712097361274</v>
      </c>
      <c r="M4" s="11">
        <v>3378.3149469117225</v>
      </c>
      <c r="N4" s="11">
        <v>3945.043926922001</v>
      </c>
      <c r="O4" s="11">
        <v>3234.0447305617677</v>
      </c>
      <c r="P4" s="11">
        <v>3080.2038447525074</v>
      </c>
      <c r="Q4" s="11">
        <v>3594.4215827008525</v>
      </c>
      <c r="R4" s="11">
        <v>3959.8297493298746</v>
      </c>
      <c r="S4" s="11">
        <v>3163.5122782073818</v>
      </c>
      <c r="T4" s="11">
        <v>3050.8104767964105</v>
      </c>
      <c r="U4" s="11">
        <v>3584.2983083543027</v>
      </c>
      <c r="V4" s="11">
        <v>4039.6834404222382</v>
      </c>
      <c r="W4" s="11">
        <v>3327.7597106291555</v>
      </c>
      <c r="X4" s="11">
        <v>2866.4979964939903</v>
      </c>
      <c r="Y4" s="11">
        <v>2114.7499589799336</v>
      </c>
      <c r="Z4" s="11">
        <v>2496.8281979563008</v>
      </c>
      <c r="AA4" s="11">
        <v>2702.0159168023547</v>
      </c>
      <c r="AC4" s="11">
        <f t="shared" si="0"/>
        <v>14002.551936202106</v>
      </c>
      <c r="AD4" s="11">
        <f t="shared" si="1"/>
        <v>10180.092070232578</v>
      </c>
      <c r="AE4" s="30">
        <f t="shared" si="2"/>
        <v>-0.27298308789606873</v>
      </c>
    </row>
    <row r="5" spans="1:33" s="16" customFormat="1" ht="15.75" customHeight="1" x14ac:dyDescent="0.35">
      <c r="A5" s="13" t="s">
        <v>7</v>
      </c>
      <c r="B5" s="13" t="s">
        <v>252</v>
      </c>
      <c r="C5" s="14" t="s">
        <v>265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253</v>
      </c>
      <c r="C6" s="10" t="s">
        <v>265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254</v>
      </c>
      <c r="C7" s="10" t="s">
        <v>265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255</v>
      </c>
      <c r="C8" s="10" t="s">
        <v>265</v>
      </c>
      <c r="D8" s="3" t="s">
        <v>52</v>
      </c>
      <c r="E8" s="5" t="s">
        <v>12</v>
      </c>
      <c r="F8" s="5" t="s">
        <v>12</v>
      </c>
      <c r="G8" s="11">
        <v>4734.0988814047778</v>
      </c>
      <c r="H8" s="11">
        <v>4681.5943419188479</v>
      </c>
      <c r="I8" s="11">
        <v>5197.4948322790888</v>
      </c>
      <c r="J8" s="11">
        <v>5664.0718703521416</v>
      </c>
      <c r="K8" s="11">
        <v>4866.7677359141207</v>
      </c>
      <c r="L8" s="11">
        <v>5043.1047627683474</v>
      </c>
      <c r="M8" s="11">
        <v>5463.4316533899328</v>
      </c>
      <c r="N8" s="11">
        <v>6245.9654448113606</v>
      </c>
      <c r="O8" s="11">
        <v>5597.7769927008267</v>
      </c>
      <c r="P8" s="11">
        <v>5795.4642903285867</v>
      </c>
      <c r="Q8" s="11">
        <v>6279.769694596821</v>
      </c>
      <c r="R8" s="11">
        <v>6638.9045593097107</v>
      </c>
      <c r="S8" s="11">
        <v>5845.3501605630872</v>
      </c>
      <c r="T8" s="11">
        <v>5889.4097763325854</v>
      </c>
      <c r="U8" s="11">
        <v>6105.9821279325552</v>
      </c>
      <c r="V8" s="11">
        <v>6529.8478843527655</v>
      </c>
      <c r="W8" s="11">
        <v>5906.0215025606467</v>
      </c>
      <c r="X8" s="11">
        <v>5348.9794165761705</v>
      </c>
      <c r="Y8" s="11">
        <v>3455.251477845412</v>
      </c>
      <c r="Z8" s="11">
        <v>4351.5782206435688</v>
      </c>
      <c r="AA8" s="11">
        <v>4277.2499955724879</v>
      </c>
      <c r="AC8" s="11">
        <f t="shared" si="0"/>
        <v>24431.261291178555</v>
      </c>
      <c r="AD8" s="11">
        <f t="shared" si="1"/>
        <v>17433.059110637638</v>
      </c>
      <c r="AE8" s="30">
        <f t="shared" si="2"/>
        <v>-0.28644457185956962</v>
      </c>
    </row>
    <row r="9" spans="1:33" s="16" customFormat="1" ht="15" customHeight="1" x14ac:dyDescent="0.35">
      <c r="A9" s="13" t="s">
        <v>7</v>
      </c>
      <c r="B9" s="13" t="s">
        <v>256</v>
      </c>
      <c r="C9" s="14" t="s">
        <v>265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257</v>
      </c>
      <c r="C10" s="10" t="s">
        <v>265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258</v>
      </c>
      <c r="C11" s="10" t="s">
        <v>265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259</v>
      </c>
      <c r="C12" s="14" t="s">
        <v>265</v>
      </c>
      <c r="D12" s="18" t="s">
        <v>56</v>
      </c>
      <c r="E12" s="13" t="s">
        <v>12</v>
      </c>
      <c r="F12" s="13" t="s">
        <v>12</v>
      </c>
      <c r="G12" s="17">
        <v>4554.3841540178964</v>
      </c>
      <c r="H12" s="17">
        <v>4378.0819516210804</v>
      </c>
      <c r="I12" s="17">
        <v>5680.3781614840264</v>
      </c>
      <c r="J12" s="17">
        <v>7219.2534834801399</v>
      </c>
      <c r="K12" s="17">
        <v>5397.7823727847908</v>
      </c>
      <c r="L12" s="17">
        <v>5038.395112313292</v>
      </c>
      <c r="M12" s="17">
        <v>6017.0407188787358</v>
      </c>
      <c r="N12" s="17">
        <v>7767.0954215198517</v>
      </c>
      <c r="O12" s="17">
        <v>6260.5559318898195</v>
      </c>
      <c r="P12" s="17">
        <v>5882.6541553024226</v>
      </c>
      <c r="Q12" s="17">
        <v>6598.1942021601744</v>
      </c>
      <c r="R12" s="17">
        <v>7923.8857208837808</v>
      </c>
      <c r="S12" s="17">
        <v>6487.8087167602444</v>
      </c>
      <c r="T12" s="17">
        <v>6013.3048933603495</v>
      </c>
      <c r="U12" s="17">
        <v>7009.2355598098202</v>
      </c>
      <c r="V12" s="17">
        <v>8238.7785367198958</v>
      </c>
      <c r="W12" s="17">
        <v>6757.1139993556699</v>
      </c>
      <c r="X12" s="17">
        <v>5634.6861606776883</v>
      </c>
      <c r="Y12" s="17">
        <v>2089.206181715595</v>
      </c>
      <c r="Z12" s="17">
        <v>981.05746123928861</v>
      </c>
      <c r="AA12" s="17">
        <v>2550.9082347434573</v>
      </c>
      <c r="AC12" s="17">
        <f t="shared" si="0"/>
        <v>28018.432989245739</v>
      </c>
      <c r="AD12" s="17">
        <f t="shared" si="1"/>
        <v>11255.858038376029</v>
      </c>
      <c r="AE12" s="31">
        <f t="shared" si="2"/>
        <v>-0.59826953767556013</v>
      </c>
      <c r="AF12" s="33">
        <f>AC12/SUM(T$20:W$20)/10</f>
        <v>1.6087532664481965</v>
      </c>
      <c r="AG12" s="33">
        <f>AD12/SUM(X$20:AA$20)/10</f>
        <v>0.68394234531357656</v>
      </c>
    </row>
    <row r="13" spans="1:33" s="9" customFormat="1" ht="15.75" customHeight="1" x14ac:dyDescent="0.35">
      <c r="A13" s="5" t="s">
        <v>7</v>
      </c>
      <c r="B13" s="5" t="s">
        <v>260</v>
      </c>
      <c r="C13" s="10" t="s">
        <v>265</v>
      </c>
      <c r="D13" s="4" t="s">
        <v>57</v>
      </c>
      <c r="E13" s="5" t="s">
        <v>12</v>
      </c>
      <c r="F13" s="5" t="s">
        <v>12</v>
      </c>
      <c r="G13" s="11">
        <v>599.5460296630572</v>
      </c>
      <c r="H13" s="11">
        <v>550.92767291584255</v>
      </c>
      <c r="I13" s="11">
        <v>766.81033848377785</v>
      </c>
      <c r="J13" s="11">
        <v>832.21827537562319</v>
      </c>
      <c r="K13" s="11">
        <v>752.10331119373893</v>
      </c>
      <c r="L13" s="11">
        <v>635.22187605153727</v>
      </c>
      <c r="M13" s="11">
        <v>875.44535501203075</v>
      </c>
      <c r="N13" s="11">
        <v>900.74755827329182</v>
      </c>
      <c r="O13" s="11">
        <v>769.04072382833112</v>
      </c>
      <c r="P13" s="11">
        <v>770.21960247654386</v>
      </c>
      <c r="Q13" s="11">
        <v>939.04708373580229</v>
      </c>
      <c r="R13" s="11">
        <v>884.4030272220798</v>
      </c>
      <c r="S13" s="11">
        <v>815.86800570729008</v>
      </c>
      <c r="T13" s="11">
        <v>752.87071771573017</v>
      </c>
      <c r="U13" s="11">
        <v>1021.9506621049959</v>
      </c>
      <c r="V13" s="11">
        <v>960.50415446305874</v>
      </c>
      <c r="W13" s="11">
        <v>782.72209241536768</v>
      </c>
      <c r="X13" s="11">
        <v>497.25770304406603</v>
      </c>
      <c r="Y13" s="11">
        <v>40.560606689541657</v>
      </c>
      <c r="Z13" s="11">
        <v>55.819771915216535</v>
      </c>
      <c r="AA13" s="11">
        <v>92.384281044102707</v>
      </c>
      <c r="AC13" s="11">
        <f t="shared" si="0"/>
        <v>3518.0476266991523</v>
      </c>
      <c r="AD13" s="11">
        <f t="shared" si="1"/>
        <v>686.022362692927</v>
      </c>
      <c r="AE13" s="30">
        <f t="shared" si="2"/>
        <v>-0.80499912579734023</v>
      </c>
    </row>
    <row r="14" spans="1:33" s="9" customFormat="1" ht="15.75" customHeight="1" x14ac:dyDescent="0.35">
      <c r="A14" s="5" t="s">
        <v>7</v>
      </c>
      <c r="B14" s="5" t="s">
        <v>261</v>
      </c>
      <c r="C14" s="10" t="s">
        <v>265</v>
      </c>
      <c r="D14" s="4" t="s">
        <v>58</v>
      </c>
      <c r="E14" s="5" t="s">
        <v>12</v>
      </c>
      <c r="F14" s="5" t="s">
        <v>12</v>
      </c>
      <c r="G14" s="11">
        <v>3954.8381243548397</v>
      </c>
      <c r="H14" s="11">
        <v>3827.1542787052372</v>
      </c>
      <c r="I14" s="11">
        <v>4913.5678230002477</v>
      </c>
      <c r="J14" s="11">
        <v>6387.0352081045166</v>
      </c>
      <c r="K14" s="11">
        <v>4645.6790615910522</v>
      </c>
      <c r="L14" s="11">
        <v>4403.173236261754</v>
      </c>
      <c r="M14" s="11">
        <v>5141.5953638667052</v>
      </c>
      <c r="N14" s="11">
        <v>6866.3478632465603</v>
      </c>
      <c r="O14" s="11">
        <v>5491.515208061488</v>
      </c>
      <c r="P14" s="11">
        <v>5112.4345528258782</v>
      </c>
      <c r="Q14" s="11">
        <v>5659.1471184243728</v>
      </c>
      <c r="R14" s="11">
        <v>7039.4826936617001</v>
      </c>
      <c r="S14" s="11">
        <v>5671.9407110529546</v>
      </c>
      <c r="T14" s="11">
        <v>5260.4341756446192</v>
      </c>
      <c r="U14" s="11">
        <v>5987.2848977048243</v>
      </c>
      <c r="V14" s="11">
        <v>7278.2743822568382</v>
      </c>
      <c r="W14" s="11">
        <v>5974.3919069403019</v>
      </c>
      <c r="X14" s="11">
        <v>5137.4284576336222</v>
      </c>
      <c r="Y14" s="11">
        <v>2048.6455750260534</v>
      </c>
      <c r="Z14" s="11">
        <v>925.23768932407199</v>
      </c>
      <c r="AA14" s="11">
        <v>2458.5239536993545</v>
      </c>
      <c r="AC14" s="11">
        <f t="shared" si="0"/>
        <v>24500.385362546582</v>
      </c>
      <c r="AD14" s="11">
        <f t="shared" si="1"/>
        <v>10569.835675683102</v>
      </c>
      <c r="AE14" s="30">
        <f t="shared" si="2"/>
        <v>-0.56858492145021233</v>
      </c>
    </row>
    <row r="15" spans="1:33" s="16" customFormat="1" ht="15.75" customHeight="1" x14ac:dyDescent="0.35">
      <c r="A15" s="13" t="s">
        <v>7</v>
      </c>
      <c r="B15" s="13" t="s">
        <v>262</v>
      </c>
      <c r="C15" s="14" t="s">
        <v>265</v>
      </c>
      <c r="D15" s="18" t="s">
        <v>59</v>
      </c>
      <c r="E15" s="13" t="s">
        <v>12</v>
      </c>
      <c r="F15" s="13" t="s">
        <v>12</v>
      </c>
      <c r="G15" s="17">
        <v>7061.2173017161558</v>
      </c>
      <c r="H15" s="17">
        <v>8607.0794308791046</v>
      </c>
      <c r="I15" s="17">
        <v>8883.7090167401529</v>
      </c>
      <c r="J15" s="17">
        <v>7786.0910484645501</v>
      </c>
      <c r="K15" s="17">
        <v>7435.1439151098984</v>
      </c>
      <c r="L15" s="17">
        <v>9136.9845673895634</v>
      </c>
      <c r="M15" s="17">
        <v>8880.3574665924007</v>
      </c>
      <c r="N15" s="17">
        <v>8479.901928104915</v>
      </c>
      <c r="O15" s="17">
        <v>8147.2474795619146</v>
      </c>
      <c r="P15" s="17">
        <v>10212.822557291312</v>
      </c>
      <c r="Q15" s="17">
        <v>8592.1784459792561</v>
      </c>
      <c r="R15" s="17">
        <v>8008.5563862568224</v>
      </c>
      <c r="S15" s="17">
        <v>7771.8249210300974</v>
      </c>
      <c r="T15" s="17">
        <v>9844.5233751937358</v>
      </c>
      <c r="U15" s="17">
        <v>9017.9433608413292</v>
      </c>
      <c r="V15" s="17">
        <v>8373.4466906893413</v>
      </c>
      <c r="W15" s="17">
        <v>8540.1176426465172</v>
      </c>
      <c r="X15" s="17">
        <v>9635.3430024660665</v>
      </c>
      <c r="Y15" s="17">
        <v>622.72910951748202</v>
      </c>
      <c r="Z15" s="17">
        <v>594.85267767741379</v>
      </c>
      <c r="AA15" s="17">
        <v>1236.3987082085323</v>
      </c>
      <c r="AC15" s="17">
        <f>SUM(T15:W15)</f>
        <v>35776.031069370925</v>
      </c>
      <c r="AD15" s="17">
        <f>SUM(X15:AA15)</f>
        <v>12089.323497869496</v>
      </c>
      <c r="AE15" s="31">
        <f t="shared" si="2"/>
        <v>-0.66208315633369463</v>
      </c>
      <c r="AF15" s="33">
        <f>AC15/SUM(T$20:W$20)/10</f>
        <v>2.0541765082113548</v>
      </c>
      <c r="AG15" s="33">
        <f>AD15/SUM(X$20:AA$20)/10</f>
        <v>0.73458640275995701</v>
      </c>
    </row>
    <row r="16" spans="1:33" s="9" customFormat="1" ht="15.75" customHeight="1" x14ac:dyDescent="0.35">
      <c r="A16" s="5" t="s">
        <v>7</v>
      </c>
      <c r="B16" s="5" t="s">
        <v>263</v>
      </c>
      <c r="C16" s="10" t="s">
        <v>265</v>
      </c>
      <c r="D16" s="4" t="s">
        <v>60</v>
      </c>
      <c r="E16" s="5" t="s">
        <v>12</v>
      </c>
      <c r="F16" s="5" t="s">
        <v>12</v>
      </c>
      <c r="G16" s="11">
        <v>996.51662698084215</v>
      </c>
      <c r="H16" s="11">
        <v>906.91149955449441</v>
      </c>
      <c r="I16" s="11">
        <v>1082.0828255058905</v>
      </c>
      <c r="J16" s="11">
        <v>921.47674695267619</v>
      </c>
      <c r="K16" s="11">
        <v>1063.5026155207051</v>
      </c>
      <c r="L16" s="11">
        <v>963.85104845402213</v>
      </c>
      <c r="M16" s="11">
        <v>1081.2992715940939</v>
      </c>
      <c r="N16" s="11">
        <v>1007.3885057081217</v>
      </c>
      <c r="O16" s="11">
        <v>1178.0300189582836</v>
      </c>
      <c r="P16" s="11">
        <v>1074.069459150528</v>
      </c>
      <c r="Q16" s="11">
        <v>1057.373426864709</v>
      </c>
      <c r="R16" s="11">
        <v>945.98891885179864</v>
      </c>
      <c r="S16" s="11">
        <v>1114.4109123771386</v>
      </c>
      <c r="T16" s="11">
        <v>1083.5934756955569</v>
      </c>
      <c r="U16" s="11">
        <v>1208.0177059072926</v>
      </c>
      <c r="V16" s="11">
        <v>983.56107574099508</v>
      </c>
      <c r="W16" s="11">
        <v>1115.9180551551565</v>
      </c>
      <c r="X16" s="11">
        <v>1013.1187249047875</v>
      </c>
      <c r="Y16" s="11">
        <v>30.638092015143375</v>
      </c>
      <c r="Z16" s="11">
        <v>48.215426288773877</v>
      </c>
      <c r="AA16" s="11">
        <v>62.173613046339291</v>
      </c>
      <c r="AC16" s="11">
        <f t="shared" ref="AC16:AC17" si="3">SUM(T16:W16)</f>
        <v>4391.0903124990009</v>
      </c>
      <c r="AD16" s="11">
        <f t="shared" ref="AD16:AD17" si="4">SUM(X16:AA16)</f>
        <v>1154.1458562550442</v>
      </c>
      <c r="AE16" s="30">
        <f t="shared" si="2"/>
        <v>-0.73716189508336227</v>
      </c>
    </row>
    <row r="17" spans="1:33" s="9" customFormat="1" ht="15.75" customHeight="1" x14ac:dyDescent="0.35">
      <c r="A17" s="5" t="s">
        <v>7</v>
      </c>
      <c r="B17" s="5" t="s">
        <v>264</v>
      </c>
      <c r="C17" s="10" t="s">
        <v>265</v>
      </c>
      <c r="D17" s="4" t="s">
        <v>61</v>
      </c>
      <c r="E17" s="5" t="s">
        <v>12</v>
      </c>
      <c r="F17" s="5" t="s">
        <v>12</v>
      </c>
      <c r="G17" s="11">
        <v>6064.7006747353134</v>
      </c>
      <c r="H17" s="11">
        <v>7700.1679313246104</v>
      </c>
      <c r="I17" s="11">
        <v>7801.6261912342607</v>
      </c>
      <c r="J17" s="11">
        <v>6864.6143015118732</v>
      </c>
      <c r="K17" s="11">
        <v>6371.6412995891933</v>
      </c>
      <c r="L17" s="11">
        <v>8173.1335189355395</v>
      </c>
      <c r="M17" s="11">
        <v>7799.058194998308</v>
      </c>
      <c r="N17" s="11">
        <v>7472.5134223967943</v>
      </c>
      <c r="O17" s="11">
        <v>6969.2174606036306</v>
      </c>
      <c r="P17" s="11">
        <v>9138.7530981407854</v>
      </c>
      <c r="Q17" s="11">
        <v>7534.8050191145476</v>
      </c>
      <c r="R17" s="11">
        <v>7062.5674674050233</v>
      </c>
      <c r="S17" s="11">
        <v>6657.4140086529587</v>
      </c>
      <c r="T17" s="11">
        <v>8760.9298994981782</v>
      </c>
      <c r="U17" s="11">
        <v>7809.925654934038</v>
      </c>
      <c r="V17" s="11">
        <v>7389.8856149483463</v>
      </c>
      <c r="W17" s="11">
        <v>7424.1995874913619</v>
      </c>
      <c r="X17" s="11">
        <v>8622.2242775612776</v>
      </c>
      <c r="Y17" s="11">
        <v>592.09101750233879</v>
      </c>
      <c r="Z17" s="11">
        <v>546.63725138863992</v>
      </c>
      <c r="AA17" s="11">
        <v>1174.2250951621932</v>
      </c>
      <c r="AC17" s="11">
        <f t="shared" si="3"/>
        <v>31384.940756871925</v>
      </c>
      <c r="AD17" s="11">
        <f t="shared" si="4"/>
        <v>10935.177641614449</v>
      </c>
      <c r="AE17" s="30">
        <f t="shared" si="2"/>
        <v>-0.6515788343739306</v>
      </c>
    </row>
    <row r="18" spans="1:33" x14ac:dyDescent="0.35"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spans="1:33" x14ac:dyDescent="0.35"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D19" s="12"/>
      <c r="AE19" s="30"/>
      <c r="AF19" s="34">
        <f>SUM(AF12,AF5)</f>
        <v>1.6087532664481965</v>
      </c>
      <c r="AG19" s="34">
        <f>SUM(AG12,AG5)</f>
        <v>0.68394234531357656</v>
      </c>
    </row>
    <row r="20" spans="1:33" x14ac:dyDescent="0.35">
      <c r="D20" s="10" t="s">
        <v>1253</v>
      </c>
      <c r="G20" s="28">
        <f>[3]GDP!CA$8</f>
        <v>372.84300000000002</v>
      </c>
      <c r="H20" s="28">
        <f>[3]GDP!CB$8</f>
        <v>363.517</v>
      </c>
      <c r="I20" s="28">
        <f>[3]GDP!CC$8</f>
        <v>388.44600000000003</v>
      </c>
      <c r="J20" s="28">
        <f>[3]GDP!CD$8</f>
        <v>389.84800000000001</v>
      </c>
      <c r="K20" s="28">
        <f>[3]GDP!CE$8</f>
        <v>387.17</v>
      </c>
      <c r="L20" s="28">
        <f>[3]GDP!CF$8</f>
        <v>398.43299999999999</v>
      </c>
      <c r="M20" s="28">
        <f>[3]GDP!CG$8</f>
        <v>396.03300000000002</v>
      </c>
      <c r="N20" s="28">
        <f>[3]GDP!CH$8</f>
        <v>427.47500000000002</v>
      </c>
      <c r="O20" s="28">
        <f>[3]GDP!CI$8</f>
        <v>429.14299999999997</v>
      </c>
      <c r="P20" s="28">
        <f>[3]GDP!CJ$8</f>
        <v>435.79399999999998</v>
      </c>
      <c r="Q20" s="28">
        <f>[3]GDP!CK$8</f>
        <v>432.33800000000002</v>
      </c>
      <c r="R20" s="28">
        <f>[3]GDP!CL$8</f>
        <v>431.37200000000001</v>
      </c>
      <c r="S20" s="28">
        <f>[3]GDP!CM$8</f>
        <v>422.28699999999998</v>
      </c>
      <c r="T20" s="28">
        <f>[3]GDP!CN$8</f>
        <v>427.03100000000001</v>
      </c>
      <c r="U20" s="28">
        <f>[3]GDP!CO$8</f>
        <v>431.42399999999998</v>
      </c>
      <c r="V20" s="28">
        <f>[3]GDP!CP$8</f>
        <v>439.267</v>
      </c>
      <c r="W20" s="28">
        <f>[3]GDP!CQ$8</f>
        <v>443.90199999999999</v>
      </c>
      <c r="X20" s="28">
        <f>[3]GDP!CR$8</f>
        <v>423.209</v>
      </c>
      <c r="Y20" s="28">
        <f>[3]GDP!CS$8</f>
        <v>361.05700000000002</v>
      </c>
      <c r="Z20" s="28">
        <f>[3]GDP!CT$8</f>
        <v>418.875</v>
      </c>
      <c r="AA20" s="28">
        <f>[3]GDP!CU$8</f>
        <v>442.59100000000001</v>
      </c>
      <c r="AC20" s="11">
        <f t="shared" ref="AC20" si="5">SUM(T20:W20)</f>
        <v>1741.624</v>
      </c>
      <c r="AD20" s="11">
        <f t="shared" ref="AD20" si="6">SUM(X20:AA20)</f>
        <v>1645.732</v>
      </c>
      <c r="AE20" s="30"/>
      <c r="AF20" s="34">
        <f>SUM(AF9,AF15)</f>
        <v>2.0541765082113548</v>
      </c>
      <c r="AG20" s="34">
        <f>SUM(AG9,AG15)</f>
        <v>0.73458640275995701</v>
      </c>
    </row>
    <row r="21" spans="1:33" x14ac:dyDescent="0.35">
      <c r="AF21" s="34">
        <f>AF19-AF20</f>
        <v>-0.44542324176315828</v>
      </c>
      <c r="AG21" s="34">
        <f>AG19-AG20</f>
        <v>-5.0644057446380453E-2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0.2667838458095188</v>
      </c>
      <c r="AD22" s="12">
        <f>(AD12+AD5)/AD2</f>
        <v>0.13154113646802504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0.29513583563689366</v>
      </c>
      <c r="AD23" s="12">
        <f>(AD9+AD15)/AD3</f>
        <v>0.13252238455205115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-0.92993038977443798</v>
      </c>
      <c r="AD25" s="34">
        <f>(AD2-AD3)/AD20/10</f>
        <v>-0.34365591448318061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-1.0442154813611684</v>
      </c>
      <c r="AD26" s="34">
        <f>(AD4+AD12-AD8-AD15)/AD20/10</f>
        <v>-0.49135779701060234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2.4127472362259503</v>
      </c>
      <c r="AD27" s="34">
        <f>(AD4+AD12)/AD20/10</f>
        <v>1.3025176704717785</v>
      </c>
    </row>
    <row r="28" spans="1:33" ht="16.5" x14ac:dyDescent="0.35">
      <c r="D28" s="47" t="s">
        <v>1721</v>
      </c>
      <c r="AC28" s="34">
        <f>(AC8+AC15)/AC20/10</f>
        <v>3.4569627175871185</v>
      </c>
      <c r="AD28" s="34">
        <f>(AD8+AD15)/AD20/10</f>
        <v>1.7938754674823809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D960-2CC1-4049-808A-39B0FA81F79D}">
  <dimension ref="A1:AG28"/>
  <sheetViews>
    <sheetView workbookViewId="0">
      <pane xSplit="6" ySplit="1" topLeftCell="AC14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555</v>
      </c>
      <c r="C2" s="10" t="s">
        <v>571</v>
      </c>
      <c r="D2" s="2" t="s">
        <v>46</v>
      </c>
      <c r="E2" s="5" t="s">
        <v>12</v>
      </c>
      <c r="F2" s="5" t="s">
        <v>12</v>
      </c>
      <c r="G2" s="11">
        <v>32177.84186980435</v>
      </c>
      <c r="H2" s="11">
        <v>28452.063838132137</v>
      </c>
      <c r="I2" s="11">
        <v>30306.123523518509</v>
      </c>
      <c r="J2" s="11">
        <v>31428.005435797033</v>
      </c>
      <c r="K2" s="11">
        <v>34130.831634283641</v>
      </c>
      <c r="L2" s="11">
        <v>29172.741591190807</v>
      </c>
      <c r="M2" s="11">
        <v>29963.590649148133</v>
      </c>
      <c r="N2" s="11">
        <v>33921.849906188654</v>
      </c>
      <c r="O2" s="11">
        <v>33299.067965038041</v>
      </c>
      <c r="P2" s="11">
        <v>34968.98948764152</v>
      </c>
      <c r="Q2" s="11">
        <v>33027.117140348462</v>
      </c>
      <c r="R2" s="11">
        <v>34176.030753164792</v>
      </c>
      <c r="S2" s="11">
        <v>33531.272772025099</v>
      </c>
      <c r="T2" s="11">
        <v>32861.838617270441</v>
      </c>
      <c r="U2" s="11">
        <v>32156.871868624701</v>
      </c>
      <c r="V2" s="11">
        <v>33212.479251884666</v>
      </c>
      <c r="W2" s="11">
        <v>33035.673293865962</v>
      </c>
      <c r="X2" s="11">
        <v>30005.15971857679</v>
      </c>
      <c r="Y2" s="11">
        <v>24908.354755635733</v>
      </c>
      <c r="Z2" s="11">
        <v>27618.21085199673</v>
      </c>
      <c r="AA2" s="11">
        <v>32474.28480737835</v>
      </c>
      <c r="AB2" s="11"/>
      <c r="AC2" s="11">
        <f t="shared" ref="AC2:AC17" si="0">SUM(T2:W2)</f>
        <v>131266.86303164577</v>
      </c>
      <c r="AD2" s="11">
        <f t="shared" ref="AD2:AD17" si="1">SUM(X2:AA2)</f>
        <v>115006.01013358761</v>
      </c>
      <c r="AE2" s="30">
        <f>AD2/AC2-1</f>
        <v>-0.12387629690014001</v>
      </c>
    </row>
    <row r="3" spans="1:33" s="9" customFormat="1" ht="15.75" customHeight="1" x14ac:dyDescent="0.35">
      <c r="A3" s="5" t="s">
        <v>7</v>
      </c>
      <c r="B3" s="5" t="s">
        <v>556</v>
      </c>
      <c r="C3" s="10" t="s">
        <v>571</v>
      </c>
      <c r="D3" s="2" t="s">
        <v>47</v>
      </c>
      <c r="E3" s="5" t="s">
        <v>12</v>
      </c>
      <c r="F3" s="5" t="s">
        <v>12</v>
      </c>
      <c r="G3" s="11">
        <v>28929.660729458861</v>
      </c>
      <c r="H3" s="11">
        <v>25671.738679786478</v>
      </c>
      <c r="I3" s="11">
        <v>27157.773763865127</v>
      </c>
      <c r="J3" s="11">
        <v>27788.553199490307</v>
      </c>
      <c r="K3" s="11">
        <v>30918.506846677352</v>
      </c>
      <c r="L3" s="11">
        <v>26502.255187748859</v>
      </c>
      <c r="M3" s="11">
        <v>28551.732871977816</v>
      </c>
      <c r="N3" s="11">
        <v>30912.246264944752</v>
      </c>
      <c r="O3" s="11">
        <v>32854.224178403594</v>
      </c>
      <c r="P3" s="11">
        <v>30045.310225599831</v>
      </c>
      <c r="Q3" s="11">
        <v>29897.87059008548</v>
      </c>
      <c r="R3" s="11">
        <v>30223.531991530679</v>
      </c>
      <c r="S3" s="11">
        <v>32186.795773231068</v>
      </c>
      <c r="T3" s="11">
        <v>27616.98327176788</v>
      </c>
      <c r="U3" s="11">
        <v>30241.144528484838</v>
      </c>
      <c r="V3" s="11">
        <v>31367.21624391124</v>
      </c>
      <c r="W3" s="11">
        <v>33239.202474317579</v>
      </c>
      <c r="X3" s="11">
        <v>29396.121929274905</v>
      </c>
      <c r="Y3" s="11">
        <v>24332.067600198858</v>
      </c>
      <c r="Z3" s="11">
        <v>27373.963959463203</v>
      </c>
      <c r="AA3" s="11">
        <v>32927.109056783782</v>
      </c>
      <c r="AB3" s="11"/>
      <c r="AC3" s="11">
        <f t="shared" si="0"/>
        <v>122464.54651848154</v>
      </c>
      <c r="AD3" s="11">
        <f t="shared" si="1"/>
        <v>114029.26254572075</v>
      </c>
      <c r="AE3" s="30">
        <f t="shared" ref="AE3:AE17" si="2">AD3/AC3-1</f>
        <v>-6.8879395813447042E-2</v>
      </c>
    </row>
    <row r="4" spans="1:33" s="9" customFormat="1" ht="15.75" customHeight="1" x14ac:dyDescent="0.35">
      <c r="A4" s="5" t="s">
        <v>7</v>
      </c>
      <c r="B4" s="5" t="s">
        <v>557</v>
      </c>
      <c r="C4" s="10" t="s">
        <v>571</v>
      </c>
      <c r="D4" s="3" t="s">
        <v>48</v>
      </c>
      <c r="E4" s="5" t="s">
        <v>12</v>
      </c>
      <c r="F4" s="5" t="s">
        <v>12</v>
      </c>
      <c r="G4" s="11">
        <v>3205.5293122817425</v>
      </c>
      <c r="H4" s="11">
        <v>2742.4657199889098</v>
      </c>
      <c r="I4" s="11">
        <v>3204.7089729056916</v>
      </c>
      <c r="J4" s="11">
        <v>3249.5554632715334</v>
      </c>
      <c r="K4" s="11">
        <v>2953.0084860680627</v>
      </c>
      <c r="L4" s="11">
        <v>3143.8474992920105</v>
      </c>
      <c r="M4" s="11">
        <v>3300.6102442451443</v>
      </c>
      <c r="N4" s="11">
        <v>3697.3171017692098</v>
      </c>
      <c r="O4" s="11">
        <v>3509.0721294382447</v>
      </c>
      <c r="P4" s="11">
        <v>3814.9918558339386</v>
      </c>
      <c r="Q4" s="11">
        <v>3664.158890741749</v>
      </c>
      <c r="R4" s="11">
        <v>3841.8708137811341</v>
      </c>
      <c r="S4" s="11">
        <v>4076.9027601375687</v>
      </c>
      <c r="T4" s="11">
        <v>3548.5615506452805</v>
      </c>
      <c r="U4" s="11">
        <v>3634.5119036991823</v>
      </c>
      <c r="V4" s="11">
        <v>4088.951872698955</v>
      </c>
      <c r="W4" s="11">
        <v>3906.4931852391519</v>
      </c>
      <c r="X4" s="11">
        <v>3374.3121610957733</v>
      </c>
      <c r="Y4" s="11">
        <v>2838.2808663488076</v>
      </c>
      <c r="Z4" s="11">
        <v>3149.6901623831668</v>
      </c>
      <c r="AA4" s="11">
        <v>3363.0310945036031</v>
      </c>
      <c r="AB4" s="11"/>
      <c r="AC4" s="11">
        <f t="shared" si="0"/>
        <v>15178.518512282571</v>
      </c>
      <c r="AD4" s="11">
        <f t="shared" si="1"/>
        <v>12725.314284331351</v>
      </c>
      <c r="AE4" s="30">
        <f t="shared" si="2"/>
        <v>-0.16162343024229076</v>
      </c>
    </row>
    <row r="5" spans="1:33" s="16" customFormat="1" ht="15.75" customHeight="1" x14ac:dyDescent="0.35">
      <c r="A5" s="13" t="s">
        <v>7</v>
      </c>
      <c r="B5" s="13" t="s">
        <v>558</v>
      </c>
      <c r="C5" s="14" t="s">
        <v>571</v>
      </c>
      <c r="D5" s="15" t="s">
        <v>49</v>
      </c>
      <c r="E5" s="13" t="s">
        <v>12</v>
      </c>
      <c r="F5" s="13" t="s">
        <v>12</v>
      </c>
      <c r="G5" s="17">
        <v>698.65210730103695</v>
      </c>
      <c r="H5" s="17">
        <v>699.61179368928197</v>
      </c>
      <c r="I5" s="17">
        <v>774.53927620556055</v>
      </c>
      <c r="J5" s="17">
        <v>869.79724720097909</v>
      </c>
      <c r="K5" s="17">
        <v>690.70843923659754</v>
      </c>
      <c r="L5" s="17">
        <v>697.96660029259658</v>
      </c>
      <c r="M5" s="17">
        <v>809.15129214686465</v>
      </c>
      <c r="N5" s="17">
        <v>909.80394555778923</v>
      </c>
      <c r="O5" s="17">
        <v>731.00764929579054</v>
      </c>
      <c r="P5" s="17">
        <v>764.85486140037779</v>
      </c>
      <c r="Q5" s="17">
        <v>867.01989229050764</v>
      </c>
      <c r="R5" s="17">
        <v>935.85297303089692</v>
      </c>
      <c r="S5" s="17">
        <v>732.56012199680458</v>
      </c>
      <c r="T5" s="17">
        <v>691.71062419561633</v>
      </c>
      <c r="U5" s="17">
        <v>878.2538479825181</v>
      </c>
      <c r="V5" s="17">
        <v>963.13458222777956</v>
      </c>
      <c r="W5" s="17">
        <v>768.74693956113845</v>
      </c>
      <c r="X5" s="17">
        <v>541.187227560927</v>
      </c>
      <c r="Y5" s="17">
        <v>85.765518715215038</v>
      </c>
      <c r="Z5" s="17">
        <v>210.82862066585386</v>
      </c>
      <c r="AA5" s="17">
        <v>118.52170277558035</v>
      </c>
      <c r="AB5" s="17"/>
      <c r="AC5" s="17">
        <f t="shared" si="0"/>
        <v>3301.8459939670524</v>
      </c>
      <c r="AD5" s="17">
        <f t="shared" si="1"/>
        <v>956.30306971757625</v>
      </c>
      <c r="AE5" s="31">
        <f t="shared" si="2"/>
        <v>-0.7103732059384722</v>
      </c>
      <c r="AF5" s="33">
        <f>AC5/SUM(T$20:W$20)/10</f>
        <v>0.45090122917516906</v>
      </c>
      <c r="AG5" s="33">
        <f>AD5/SUM(X$20:AA$20)/10</f>
        <v>0.12776004084321305</v>
      </c>
    </row>
    <row r="6" spans="1:33" s="9" customFormat="1" ht="15.75" customHeight="1" x14ac:dyDescent="0.35">
      <c r="A6" s="5" t="s">
        <v>7</v>
      </c>
      <c r="B6" s="5" t="s">
        <v>559</v>
      </c>
      <c r="C6" s="10" t="s">
        <v>571</v>
      </c>
      <c r="D6" s="4" t="s">
        <v>50</v>
      </c>
      <c r="E6" s="5" t="s">
        <v>12</v>
      </c>
      <c r="F6" s="5" t="s">
        <v>12</v>
      </c>
      <c r="G6" s="11">
        <v>1358.3739158249602</v>
      </c>
      <c r="H6" s="11">
        <v>1585.4497457986586</v>
      </c>
      <c r="I6" s="11">
        <v>1933.2945655710535</v>
      </c>
      <c r="J6" s="11">
        <v>1872.4250332889221</v>
      </c>
      <c r="K6" s="11">
        <v>1802.5881068525021</v>
      </c>
      <c r="L6" s="11">
        <v>2014.388577247872</v>
      </c>
      <c r="M6" s="11">
        <v>2014.0711002958562</v>
      </c>
      <c r="N6" s="11">
        <v>2238.3299476348889</v>
      </c>
      <c r="O6" s="11">
        <v>2293.0360867683876</v>
      </c>
      <c r="P6" s="11">
        <v>2551.2060207912518</v>
      </c>
      <c r="Q6" s="11">
        <v>2309.5955528789086</v>
      </c>
      <c r="R6" s="11">
        <v>2369.947606783187</v>
      </c>
      <c r="S6" s="11">
        <v>2817.9633572981911</v>
      </c>
      <c r="T6" s="11">
        <v>2383.457133521757</v>
      </c>
      <c r="U6" s="11">
        <v>2273.3707949869813</v>
      </c>
      <c r="V6" s="11">
        <v>2576.7736248312744</v>
      </c>
      <c r="W6" s="11">
        <v>2668.5095582985659</v>
      </c>
      <c r="X6" s="11">
        <v>2408.0621394389937</v>
      </c>
      <c r="Y6" s="11">
        <v>2518.5355865681204</v>
      </c>
      <c r="Z6" s="11">
        <v>2524.1097439398541</v>
      </c>
      <c r="AA6" s="11">
        <v>2901.8971944696586</v>
      </c>
      <c r="AB6" s="11"/>
      <c r="AC6" s="11">
        <f t="shared" si="0"/>
        <v>9902.11111163858</v>
      </c>
      <c r="AD6" s="11">
        <f t="shared" si="1"/>
        <v>10352.604664416627</v>
      </c>
      <c r="AE6" s="30">
        <f t="shared" si="2"/>
        <v>4.549469781737292E-2</v>
      </c>
    </row>
    <row r="7" spans="1:33" s="9" customFormat="1" ht="15.75" customHeight="1" x14ac:dyDescent="0.35">
      <c r="A7" s="5" t="s">
        <v>7</v>
      </c>
      <c r="B7" s="5" t="s">
        <v>560</v>
      </c>
      <c r="C7" s="10" t="s">
        <v>571</v>
      </c>
      <c r="D7" s="4" t="s">
        <v>51</v>
      </c>
      <c r="E7" s="5" t="s">
        <v>12</v>
      </c>
      <c r="F7" s="5" t="s">
        <v>12</v>
      </c>
      <c r="G7" s="11">
        <v>1148.5032891557444</v>
      </c>
      <c r="H7" s="11">
        <v>457.4041805009673</v>
      </c>
      <c r="I7" s="11">
        <v>496.87513112908283</v>
      </c>
      <c r="J7" s="11">
        <v>507.33318278163159</v>
      </c>
      <c r="K7" s="11">
        <v>459.71193997897143</v>
      </c>
      <c r="L7" s="11">
        <v>431.49232175153645</v>
      </c>
      <c r="M7" s="11">
        <v>477.38785180241553</v>
      </c>
      <c r="N7" s="11">
        <v>549.18320857653475</v>
      </c>
      <c r="O7" s="11">
        <v>485.02839337406846</v>
      </c>
      <c r="P7" s="11">
        <v>498.93097364230903</v>
      </c>
      <c r="Q7" s="11">
        <v>487.54344557233111</v>
      </c>
      <c r="R7" s="11">
        <v>536.07023396705119</v>
      </c>
      <c r="S7" s="11">
        <v>526.37928084256737</v>
      </c>
      <c r="T7" s="11">
        <v>473.39379292791256</v>
      </c>
      <c r="U7" s="11">
        <v>482.88726072968876</v>
      </c>
      <c r="V7" s="11">
        <v>549.04366563990868</v>
      </c>
      <c r="W7" s="11">
        <v>469.23668737944246</v>
      </c>
      <c r="X7" s="11">
        <v>425.06279409585574</v>
      </c>
      <c r="Y7" s="11">
        <v>233.97976106547176</v>
      </c>
      <c r="Z7" s="11">
        <v>414.75179777745757</v>
      </c>
      <c r="AA7" s="11">
        <v>342.61219725835952</v>
      </c>
      <c r="AB7" s="11"/>
      <c r="AC7" s="11">
        <f t="shared" si="0"/>
        <v>1974.5614066769524</v>
      </c>
      <c r="AD7" s="11">
        <f t="shared" si="1"/>
        <v>1416.4065501971445</v>
      </c>
      <c r="AE7" s="30">
        <f t="shared" si="2"/>
        <v>-0.28267282779477754</v>
      </c>
    </row>
    <row r="8" spans="1:33" s="9" customFormat="1" ht="15" customHeight="1" x14ac:dyDescent="0.35">
      <c r="A8" s="5" t="s">
        <v>7</v>
      </c>
      <c r="B8" s="5" t="s">
        <v>561</v>
      </c>
      <c r="C8" s="10" t="s">
        <v>571</v>
      </c>
      <c r="D8" s="3" t="s">
        <v>52</v>
      </c>
      <c r="E8" s="5" t="s">
        <v>12</v>
      </c>
      <c r="F8" s="5" t="s">
        <v>12</v>
      </c>
      <c r="G8" s="11">
        <v>2641.8152309696475</v>
      </c>
      <c r="H8" s="11">
        <v>2321.8946082530747</v>
      </c>
      <c r="I8" s="11">
        <v>2940.5047634608263</v>
      </c>
      <c r="J8" s="11">
        <v>2665.9636781807462</v>
      </c>
      <c r="K8" s="11">
        <v>2551.314249508358</v>
      </c>
      <c r="L8" s="11">
        <v>2586.1316592364478</v>
      </c>
      <c r="M8" s="11">
        <v>2726.8973685526485</v>
      </c>
      <c r="N8" s="11">
        <v>3093.4935543056922</v>
      </c>
      <c r="O8" s="11">
        <v>3256.6978212060608</v>
      </c>
      <c r="P8" s="11">
        <v>3287.321674585342</v>
      </c>
      <c r="Q8" s="11">
        <v>3107.9650983514566</v>
      </c>
      <c r="R8" s="11">
        <v>3319.9214274248247</v>
      </c>
      <c r="S8" s="11">
        <v>3965.4294376038088</v>
      </c>
      <c r="T8" s="11">
        <v>3228.2177623959874</v>
      </c>
      <c r="U8" s="11">
        <v>3203.0139845367116</v>
      </c>
      <c r="V8" s="11">
        <v>3622.2567150686345</v>
      </c>
      <c r="W8" s="11">
        <v>3502.7761763904546</v>
      </c>
      <c r="X8" s="11">
        <v>3103.0039522442021</v>
      </c>
      <c r="Y8" s="11">
        <v>2406.4646582148721</v>
      </c>
      <c r="Z8" s="11">
        <v>3117.7229139238666</v>
      </c>
      <c r="AA8" s="11">
        <v>3179.2510930798526</v>
      </c>
      <c r="AB8" s="11"/>
      <c r="AC8" s="11">
        <f t="shared" si="0"/>
        <v>13556.264638391787</v>
      </c>
      <c r="AD8" s="11">
        <f t="shared" si="1"/>
        <v>11806.442617462793</v>
      </c>
      <c r="AE8" s="30">
        <f t="shared" si="2"/>
        <v>-0.12907847903569547</v>
      </c>
    </row>
    <row r="9" spans="1:33" s="16" customFormat="1" ht="15" customHeight="1" x14ac:dyDescent="0.35">
      <c r="A9" s="13" t="s">
        <v>7</v>
      </c>
      <c r="B9" s="13" t="s">
        <v>562</v>
      </c>
      <c r="C9" s="14" t="s">
        <v>571</v>
      </c>
      <c r="D9" s="15" t="s">
        <v>53</v>
      </c>
      <c r="E9" s="13" t="s">
        <v>12</v>
      </c>
      <c r="F9" s="13" t="s">
        <v>12</v>
      </c>
      <c r="G9" s="17">
        <v>526.23076794021415</v>
      </c>
      <c r="H9" s="17">
        <v>566.98184317029791</v>
      </c>
      <c r="I9" s="17">
        <v>584.84523446695584</v>
      </c>
      <c r="J9" s="17">
        <v>608.17641783747877</v>
      </c>
      <c r="K9" s="17">
        <v>562.039305859004</v>
      </c>
      <c r="L9" s="17">
        <v>533.74691098285268</v>
      </c>
      <c r="M9" s="17">
        <v>612.04554565684703</v>
      </c>
      <c r="N9" s="17">
        <v>677.26571773848366</v>
      </c>
      <c r="O9" s="17">
        <v>578.80078787887135</v>
      </c>
      <c r="P9" s="17">
        <v>596.25189074472235</v>
      </c>
      <c r="Q9" s="17">
        <v>554.49440079283852</v>
      </c>
      <c r="R9" s="17">
        <v>653.94308138164331</v>
      </c>
      <c r="S9" s="17">
        <v>582.73667286973694</v>
      </c>
      <c r="T9" s="17">
        <v>538.83885436988862</v>
      </c>
      <c r="U9" s="17">
        <v>610.33708853511587</v>
      </c>
      <c r="V9" s="17">
        <v>623.84868913704599</v>
      </c>
      <c r="W9" s="17">
        <v>570.08324973238678</v>
      </c>
      <c r="X9" s="17">
        <v>420.85579393649641</v>
      </c>
      <c r="Y9" s="17">
        <v>56.115923278701281</v>
      </c>
      <c r="Z9" s="17">
        <v>201.55028497069512</v>
      </c>
      <c r="AA9" s="17">
        <v>147.10365874653741</v>
      </c>
      <c r="AB9" s="17"/>
      <c r="AC9" s="17">
        <f t="shared" si="0"/>
        <v>2343.1078817744374</v>
      </c>
      <c r="AD9" s="17">
        <f t="shared" si="1"/>
        <v>825.62566093243026</v>
      </c>
      <c r="AE9" s="31">
        <f t="shared" si="2"/>
        <v>-0.64763651415521539</v>
      </c>
      <c r="AF9" s="33">
        <f>AC9/SUM(T$20:W$20)/10</f>
        <v>0.31997562148946879</v>
      </c>
      <c r="AG9" s="33">
        <f>AD9/SUM(X$20:AA$20)/10</f>
        <v>0.11030181905939496</v>
      </c>
    </row>
    <row r="10" spans="1:33" s="9" customFormat="1" ht="15.75" customHeight="1" x14ac:dyDescent="0.35">
      <c r="A10" s="5" t="s">
        <v>7</v>
      </c>
      <c r="B10" s="5" t="s">
        <v>563</v>
      </c>
      <c r="C10" s="10" t="s">
        <v>571</v>
      </c>
      <c r="D10" s="4" t="s">
        <v>54</v>
      </c>
      <c r="E10" s="5" t="s">
        <v>12</v>
      </c>
      <c r="F10" s="5" t="s">
        <v>12</v>
      </c>
      <c r="G10" s="11">
        <v>1163.3381121420123</v>
      </c>
      <c r="H10" s="11">
        <v>1400.3908418111637</v>
      </c>
      <c r="I10" s="11">
        <v>1951.9221375837565</v>
      </c>
      <c r="J10" s="11">
        <v>1662.5409568568996</v>
      </c>
      <c r="K10" s="11">
        <v>1631.373748796459</v>
      </c>
      <c r="L10" s="11">
        <v>1731.7345642037071</v>
      </c>
      <c r="M10" s="11">
        <v>1747.6088817448936</v>
      </c>
      <c r="N10" s="11">
        <v>1982.9890082985655</v>
      </c>
      <c r="O10" s="11">
        <v>2277.0597124398114</v>
      </c>
      <c r="P10" s="11">
        <v>2299.3226407271736</v>
      </c>
      <c r="Q10" s="11">
        <v>2143.4230276874423</v>
      </c>
      <c r="R10" s="11">
        <v>2233.9777117535787</v>
      </c>
      <c r="S10" s="11">
        <v>2968.7571958012277</v>
      </c>
      <c r="T10" s="11">
        <v>2317.04759775809</v>
      </c>
      <c r="U10" s="11">
        <v>2206.9289166515164</v>
      </c>
      <c r="V10" s="11">
        <v>2552.6278494318422</v>
      </c>
      <c r="W10" s="11">
        <v>2547.5220544245963</v>
      </c>
      <c r="X10" s="11">
        <v>2348.6756765332266</v>
      </c>
      <c r="Y10" s="11">
        <v>2148.5855836521309</v>
      </c>
      <c r="Z10" s="11">
        <v>2607.3022082143812</v>
      </c>
      <c r="AA10" s="11">
        <v>2733.8259196501672</v>
      </c>
      <c r="AB10" s="11"/>
      <c r="AC10" s="11">
        <f t="shared" si="0"/>
        <v>9624.1264182660452</v>
      </c>
      <c r="AD10" s="11">
        <f t="shared" si="1"/>
        <v>9838.3893880499072</v>
      </c>
      <c r="AE10" s="30">
        <f t="shared" si="2"/>
        <v>2.2263108408177468E-2</v>
      </c>
    </row>
    <row r="11" spans="1:33" s="9" customFormat="1" ht="15.75" customHeight="1" x14ac:dyDescent="0.35">
      <c r="A11" s="5" t="s">
        <v>7</v>
      </c>
      <c r="B11" s="5" t="s">
        <v>564</v>
      </c>
      <c r="C11" s="10" t="s">
        <v>571</v>
      </c>
      <c r="D11" s="4" t="s">
        <v>55</v>
      </c>
      <c r="E11" s="5" t="s">
        <v>12</v>
      </c>
      <c r="F11" s="5" t="s">
        <v>12</v>
      </c>
      <c r="G11" s="11">
        <v>952.24635088742673</v>
      </c>
      <c r="H11" s="11">
        <v>354.52192327161725</v>
      </c>
      <c r="I11" s="11">
        <v>403.7373914101118</v>
      </c>
      <c r="J11" s="11">
        <v>395.24630348636782</v>
      </c>
      <c r="K11" s="11">
        <v>357.90119485290001</v>
      </c>
      <c r="L11" s="11">
        <v>320.65018404989615</v>
      </c>
      <c r="M11" s="11">
        <v>367.24294115090481</v>
      </c>
      <c r="N11" s="11">
        <v>433.23882826864792</v>
      </c>
      <c r="O11" s="11">
        <v>400.83732088738299</v>
      </c>
      <c r="P11" s="11">
        <v>391.74714311345082</v>
      </c>
      <c r="Q11" s="11">
        <v>410.04766987117671</v>
      </c>
      <c r="R11" s="11">
        <v>432.00063428959862</v>
      </c>
      <c r="S11" s="11">
        <v>413.93556893284438</v>
      </c>
      <c r="T11" s="11">
        <v>372.33131026800783</v>
      </c>
      <c r="U11" s="11">
        <v>385.74797935008581</v>
      </c>
      <c r="V11" s="11">
        <v>445.78017649974737</v>
      </c>
      <c r="W11" s="11">
        <v>385.1708722334788</v>
      </c>
      <c r="X11" s="11">
        <v>333.47248177447398</v>
      </c>
      <c r="Y11" s="11">
        <v>201.76315128404053</v>
      </c>
      <c r="Z11" s="11">
        <v>308.8704207387911</v>
      </c>
      <c r="AA11" s="11">
        <v>298.32151468314311</v>
      </c>
      <c r="AB11" s="11"/>
      <c r="AC11" s="11">
        <f t="shared" si="0"/>
        <v>1589.0303383513199</v>
      </c>
      <c r="AD11" s="11">
        <f t="shared" si="1"/>
        <v>1142.4275684804486</v>
      </c>
      <c r="AE11" s="30">
        <f t="shared" si="2"/>
        <v>-0.28105364579397452</v>
      </c>
    </row>
    <row r="12" spans="1:33" s="16" customFormat="1" ht="15.75" customHeight="1" x14ac:dyDescent="0.35">
      <c r="A12" s="13" t="s">
        <v>7</v>
      </c>
      <c r="B12" s="13" t="s">
        <v>565</v>
      </c>
      <c r="C12" s="14" t="s">
        <v>571</v>
      </c>
      <c r="D12" s="18" t="s">
        <v>56</v>
      </c>
      <c r="E12" s="13" t="s">
        <v>12</v>
      </c>
      <c r="F12" s="13" t="s">
        <v>12</v>
      </c>
      <c r="G12" s="17">
        <v>3533.4777155017523</v>
      </c>
      <c r="H12" s="17">
        <v>3976.167413063356</v>
      </c>
      <c r="I12" s="17">
        <v>4169.3746390115348</v>
      </c>
      <c r="J12" s="17">
        <v>5043.5843998361479</v>
      </c>
      <c r="K12" s="17">
        <v>3562.417438112137</v>
      </c>
      <c r="L12" s="17">
        <v>3972.0246657600351</v>
      </c>
      <c r="M12" s="17">
        <v>4294.105933980507</v>
      </c>
      <c r="N12" s="17">
        <v>5266.2418337266317</v>
      </c>
      <c r="O12" s="17">
        <v>3718.3857385832644</v>
      </c>
      <c r="P12" s="17">
        <v>4386.1585823639616</v>
      </c>
      <c r="Q12" s="17">
        <v>4421.3447105903842</v>
      </c>
      <c r="R12" s="17">
        <v>5406.6289302716978</v>
      </c>
      <c r="S12" s="17">
        <v>3779.6981944239606</v>
      </c>
      <c r="T12" s="17">
        <v>4143.3636409248875</v>
      </c>
      <c r="U12" s="17">
        <v>4502.423539782013</v>
      </c>
      <c r="V12" s="17">
        <v>5427.4200778561071</v>
      </c>
      <c r="W12" s="17">
        <v>3881.9875966335858</v>
      </c>
      <c r="X12" s="17">
        <v>3680.8225172709281</v>
      </c>
      <c r="Y12" s="17">
        <v>1086.8921091863099</v>
      </c>
      <c r="Z12" s="17">
        <v>2608.2372890900065</v>
      </c>
      <c r="AA12" s="17">
        <v>1661.6732405633024</v>
      </c>
      <c r="AB12" s="17"/>
      <c r="AC12" s="17">
        <f t="shared" si="0"/>
        <v>17955.194855196594</v>
      </c>
      <c r="AD12" s="17">
        <f t="shared" si="1"/>
        <v>9037.6251561105473</v>
      </c>
      <c r="AE12" s="31">
        <f t="shared" si="2"/>
        <v>-0.49665680439581095</v>
      </c>
      <c r="AF12" s="33">
        <f>AC12/SUM(T$20:W$20)/10</f>
        <v>2.451967609961339</v>
      </c>
      <c r="AG12" s="33">
        <f>AD12/SUM(X$20:AA$20)/10</f>
        <v>1.20740735404241</v>
      </c>
    </row>
    <row r="13" spans="1:33" s="9" customFormat="1" ht="15.75" customHeight="1" x14ac:dyDescent="0.35">
      <c r="A13" s="5" t="s">
        <v>7</v>
      </c>
      <c r="B13" s="5" t="s">
        <v>566</v>
      </c>
      <c r="C13" s="10" t="s">
        <v>571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567</v>
      </c>
      <c r="C14" s="10" t="s">
        <v>571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568</v>
      </c>
      <c r="C15" s="14" t="s">
        <v>571</v>
      </c>
      <c r="D15" s="18" t="s">
        <v>59</v>
      </c>
      <c r="E15" s="13" t="s">
        <v>12</v>
      </c>
      <c r="F15" s="13" t="s">
        <v>12</v>
      </c>
      <c r="G15" s="17">
        <v>4113.9852371760171</v>
      </c>
      <c r="H15" s="17">
        <v>3681.8530160618839</v>
      </c>
      <c r="I15" s="17">
        <v>4740.9535956433901</v>
      </c>
      <c r="J15" s="17">
        <v>4903.2624053200543</v>
      </c>
      <c r="K15" s="17">
        <v>4292.5027999130525</v>
      </c>
      <c r="L15" s="17">
        <v>3848.4986919572457</v>
      </c>
      <c r="M15" s="17">
        <v>5176.5494361642914</v>
      </c>
      <c r="N15" s="17">
        <v>5414.9849401644651</v>
      </c>
      <c r="O15" s="17">
        <v>4658.7242540801799</v>
      </c>
      <c r="P15" s="17">
        <v>4188.7497998817325</v>
      </c>
      <c r="Q15" s="17">
        <v>5251.5821898011891</v>
      </c>
      <c r="R15" s="17">
        <v>5182.0747653933704</v>
      </c>
      <c r="S15" s="17">
        <v>4431.99932233035</v>
      </c>
      <c r="T15" s="17">
        <v>3769.8111105602666</v>
      </c>
      <c r="U15" s="17">
        <v>5198.0642027687754</v>
      </c>
      <c r="V15" s="17">
        <v>5228.6202280708458</v>
      </c>
      <c r="W15" s="17">
        <v>4557.8311536308283</v>
      </c>
      <c r="X15" s="17">
        <v>3399.9631480395619</v>
      </c>
      <c r="Y15" s="17">
        <v>1411.6791518881216</v>
      </c>
      <c r="Z15" s="17">
        <v>2802.396841450829</v>
      </c>
      <c r="AA15" s="17">
        <v>1932.1540664179443</v>
      </c>
      <c r="AB15" s="17"/>
      <c r="AC15" s="17">
        <f>SUM(T15:W15)</f>
        <v>18754.326695030715</v>
      </c>
      <c r="AD15" s="17">
        <f>SUM(X15:AA15)</f>
        <v>9546.1932077964575</v>
      </c>
      <c r="AE15" s="31">
        <f t="shared" si="2"/>
        <v>-0.49098715389628533</v>
      </c>
      <c r="AF15" s="33">
        <f>AC15/SUM(T$20:W$20)/10</f>
        <v>2.5610973299763229</v>
      </c>
      <c r="AG15" s="33">
        <f>AD15/SUM(X$20:AA$20)/10</f>
        <v>1.2753509559322733</v>
      </c>
    </row>
    <row r="16" spans="1:33" s="9" customFormat="1" ht="15.75" customHeight="1" x14ac:dyDescent="0.35">
      <c r="A16" s="5" t="s">
        <v>7</v>
      </c>
      <c r="B16" s="5" t="s">
        <v>569</v>
      </c>
      <c r="C16" s="10" t="s">
        <v>571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570</v>
      </c>
      <c r="C17" s="10" t="s">
        <v>571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2.9028688391365081</v>
      </c>
      <c r="AG19" s="34">
        <f>SUM(AG12,AG5)</f>
        <v>1.3351673948856231</v>
      </c>
    </row>
    <row r="20" spans="1:33" x14ac:dyDescent="0.35">
      <c r="D20" s="10" t="s">
        <v>1253</v>
      </c>
      <c r="G20" s="28">
        <f>[3]GDP!CA$7</f>
        <v>171.096</v>
      </c>
      <c r="H20" s="28">
        <f>[3]GDP!CB$7</f>
        <v>171.74700000000001</v>
      </c>
      <c r="I20" s="28">
        <f>[3]GDP!CC$7</f>
        <v>176.583</v>
      </c>
      <c r="J20" s="28">
        <f>[3]GDP!CD$7</f>
        <v>176.154</v>
      </c>
      <c r="K20" s="28">
        <f>[3]GDP!CE$7</f>
        <v>171.22900000000001</v>
      </c>
      <c r="L20" s="28">
        <f>[3]GDP!CF$7</f>
        <v>171.179</v>
      </c>
      <c r="M20" s="28">
        <f>[3]GDP!CG$7</f>
        <v>174.494</v>
      </c>
      <c r="N20" s="28">
        <f>[3]GDP!CH$7</f>
        <v>181.01900000000001</v>
      </c>
      <c r="O20" s="28">
        <f>[3]GDP!CI$7</f>
        <v>178.387</v>
      </c>
      <c r="P20" s="28">
        <f>[3]GDP!CJ$7</f>
        <v>187.52500000000001</v>
      </c>
      <c r="Q20" s="28">
        <f>[3]GDP!CK$7</f>
        <v>183.328</v>
      </c>
      <c r="R20" s="28">
        <f>[3]GDP!CL$7</f>
        <v>183.465</v>
      </c>
      <c r="S20" s="28">
        <f>[3]GDP!CM$7</f>
        <v>182.078</v>
      </c>
      <c r="T20" s="28">
        <f>[3]GDP!CN$7</f>
        <v>181.876</v>
      </c>
      <c r="U20" s="28">
        <f>[3]GDP!CO$7</f>
        <v>181.13</v>
      </c>
      <c r="V20" s="28">
        <f>[3]GDP!CP$7</f>
        <v>184.64599999999999</v>
      </c>
      <c r="W20" s="28">
        <f>[3]GDP!CQ$7</f>
        <v>184.625</v>
      </c>
      <c r="X20" s="28">
        <f>[3]GDP!CR$7</f>
        <v>184.84200000000001</v>
      </c>
      <c r="Y20" s="28">
        <f>[3]GDP!CS$7</f>
        <v>172.36600000000001</v>
      </c>
      <c r="Z20" s="28">
        <f>[3]GDP!CT$7</f>
        <v>193.82400000000001</v>
      </c>
      <c r="AA20" s="28">
        <f>[3]GDP!CU$7</f>
        <v>197.483</v>
      </c>
      <c r="AB20" s="28"/>
      <c r="AC20" s="11">
        <f t="shared" ref="AC20" si="5">SUM(T20:W20)</f>
        <v>732.27699999999993</v>
      </c>
      <c r="AD20" s="11">
        <f t="shared" ref="AD20" si="6">SUM(X20:AA20)</f>
        <v>748.5150000000001</v>
      </c>
      <c r="AE20" s="30"/>
      <c r="AF20" s="34">
        <f>SUM(AF9,AF15)</f>
        <v>2.8810729514657916</v>
      </c>
      <c r="AG20" s="34">
        <f>SUM(AG9,AG15)</f>
        <v>1.3856527749916683</v>
      </c>
    </row>
    <row r="21" spans="1:33" x14ac:dyDescent="0.35">
      <c r="AF21" s="34">
        <f>AF19-AF20</f>
        <v>2.1795887670716496E-2</v>
      </c>
      <c r="AG21" s="34">
        <f>AG19-AG20</f>
        <v>-5.0485380106045197E-2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0.16193760068783702</v>
      </c>
      <c r="AD22" s="12">
        <f>(AD12+AD5)/AD2</f>
        <v>8.6899182175083453E-2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0.17227381455759744</v>
      </c>
      <c r="AD23" s="12">
        <f>(AD9+AD15)/AD3</f>
        <v>9.0957519475057924E-2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1.202047382775129</v>
      </c>
      <c r="AD25" s="34">
        <f>(AD2-AD3)/AD20/10</f>
        <v>0.13049138465720295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0.11240582922263913</v>
      </c>
      <c r="AD26" s="34">
        <f>(AD4+AD12-AD8-AD15)/AD20/10</f>
        <v>5.4815683744834642E-2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4.5247513396541432</v>
      </c>
      <c r="AD27" s="34">
        <f>(AD4+AD12)/AD20/10</f>
        <v>2.9074820732305828</v>
      </c>
    </row>
    <row r="28" spans="1:33" ht="16.5" x14ac:dyDescent="0.35">
      <c r="D28" s="46" t="s">
        <v>1721</v>
      </c>
      <c r="AC28" s="34">
        <f>(AC8+AC15)/AC20/10</f>
        <v>4.4123455104315044</v>
      </c>
      <c r="AD28" s="34">
        <f>(AD8+AD15)/AD20/10</f>
        <v>2.8526663894857482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2ABC-608D-4A13-9D5E-60938DC4B929}">
  <dimension ref="A1:AG28"/>
  <sheetViews>
    <sheetView workbookViewId="0">
      <pane xSplit="6" ySplit="1" topLeftCell="AC17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538</v>
      </c>
      <c r="C2" s="10" t="s">
        <v>554</v>
      </c>
      <c r="D2" s="2" t="s">
        <v>46</v>
      </c>
      <c r="E2" s="5" t="s">
        <v>12</v>
      </c>
      <c r="F2" s="5" t="s">
        <v>12</v>
      </c>
      <c r="G2" s="11">
        <v>19150.327252554871</v>
      </c>
      <c r="H2" s="11">
        <v>16184.852938788679</v>
      </c>
      <c r="I2" s="11">
        <v>17948.11031360189</v>
      </c>
      <c r="J2" s="11">
        <v>17696.900681290226</v>
      </c>
      <c r="K2" s="11">
        <v>18278.884409968439</v>
      </c>
      <c r="L2" s="11">
        <v>15451.999865592903</v>
      </c>
      <c r="M2" s="11">
        <v>17728.805333904682</v>
      </c>
      <c r="N2" s="11">
        <v>18677.890757568803</v>
      </c>
      <c r="O2" s="11">
        <v>20009.349433265717</v>
      </c>
      <c r="P2" s="11">
        <v>17991.610308743755</v>
      </c>
      <c r="Q2" s="11">
        <v>17614.495392807217</v>
      </c>
      <c r="R2" s="11">
        <v>17839.28172267343</v>
      </c>
      <c r="S2" s="11">
        <v>20057.624137988245</v>
      </c>
      <c r="T2" s="11">
        <v>18157.00932950198</v>
      </c>
      <c r="U2" s="11">
        <v>20512.232372735903</v>
      </c>
      <c r="V2" s="11">
        <v>19646.784162089491</v>
      </c>
      <c r="W2" s="11">
        <v>19926.320924171087</v>
      </c>
      <c r="X2" s="11">
        <v>17308.429277452957</v>
      </c>
      <c r="Y2" s="11">
        <v>14829.30600588963</v>
      </c>
      <c r="Z2" s="11">
        <v>16592.063667697952</v>
      </c>
      <c r="AA2" s="11">
        <v>21159.472398643939</v>
      </c>
      <c r="AB2" s="11"/>
      <c r="AC2" s="11">
        <f t="shared" ref="AC2:AC17" si="0">SUM(T2:W2)</f>
        <v>78242.346788498457</v>
      </c>
      <c r="AD2" s="11">
        <f t="shared" ref="AD2:AD17" si="1">SUM(X2:AA2)</f>
        <v>69889.271349684481</v>
      </c>
      <c r="AE2" s="30">
        <f>AD2/AC2-1</f>
        <v>-0.10675900943249661</v>
      </c>
    </row>
    <row r="3" spans="1:33" s="9" customFormat="1" ht="15.75" customHeight="1" x14ac:dyDescent="0.35">
      <c r="A3" s="5" t="s">
        <v>7</v>
      </c>
      <c r="B3" s="5" t="s">
        <v>539</v>
      </c>
      <c r="C3" s="10" t="s">
        <v>554</v>
      </c>
      <c r="D3" s="2" t="s">
        <v>47</v>
      </c>
      <c r="E3" s="5" t="s">
        <v>12</v>
      </c>
      <c r="F3" s="5" t="s">
        <v>12</v>
      </c>
      <c r="G3" s="11">
        <v>15984.221111694156</v>
      </c>
      <c r="H3" s="11">
        <v>14713.80899371741</v>
      </c>
      <c r="I3" s="11">
        <v>16040.591118028029</v>
      </c>
      <c r="J3" s="11">
        <v>15702.007675901177</v>
      </c>
      <c r="K3" s="11">
        <v>16017.41211279438</v>
      </c>
      <c r="L3" s="11">
        <v>15297.655716221816</v>
      </c>
      <c r="M3" s="11">
        <v>16652.212409815464</v>
      </c>
      <c r="N3" s="11">
        <v>18065.760680848827</v>
      </c>
      <c r="O3" s="11">
        <v>18389.301748752605</v>
      </c>
      <c r="P3" s="11">
        <v>17815.458842314642</v>
      </c>
      <c r="Q3" s="11">
        <v>17280.779600694583</v>
      </c>
      <c r="R3" s="11">
        <v>18024.700096863133</v>
      </c>
      <c r="S3" s="11">
        <v>18810.79706017354</v>
      </c>
      <c r="T3" s="11">
        <v>18150.907817779811</v>
      </c>
      <c r="U3" s="11">
        <v>18673.67117981843</v>
      </c>
      <c r="V3" s="11">
        <v>18826.122755271143</v>
      </c>
      <c r="W3" s="11">
        <v>19052.864008853139</v>
      </c>
      <c r="X3" s="11">
        <v>17662.103231396541</v>
      </c>
      <c r="Y3" s="11">
        <v>14925.209390385668</v>
      </c>
      <c r="Z3" s="11">
        <v>16448.013403205605</v>
      </c>
      <c r="AA3" s="11">
        <v>19570.116786844916</v>
      </c>
      <c r="AB3" s="11"/>
      <c r="AC3" s="11">
        <f t="shared" si="0"/>
        <v>74703.565761722522</v>
      </c>
      <c r="AD3" s="11">
        <f t="shared" si="1"/>
        <v>68605.44281183272</v>
      </c>
      <c r="AE3" s="30">
        <f t="shared" ref="AE3:AE17" si="2">AD3/AC3-1</f>
        <v>-8.1630948773457779E-2</v>
      </c>
    </row>
    <row r="4" spans="1:33" s="9" customFormat="1" ht="15.75" customHeight="1" x14ac:dyDescent="0.35">
      <c r="A4" s="5" t="s">
        <v>7</v>
      </c>
      <c r="B4" s="5" t="s">
        <v>540</v>
      </c>
      <c r="C4" s="10" t="s">
        <v>554</v>
      </c>
      <c r="D4" s="3" t="s">
        <v>48</v>
      </c>
      <c r="E4" s="5" t="s">
        <v>12</v>
      </c>
      <c r="F4" s="5" t="s">
        <v>12</v>
      </c>
      <c r="G4" s="11">
        <v>2715.6084033573898</v>
      </c>
      <c r="H4" s="11">
        <v>2403.8072376059763</v>
      </c>
      <c r="I4" s="11">
        <v>2622.5612652968007</v>
      </c>
      <c r="J4" s="11">
        <v>2430.7707477171966</v>
      </c>
      <c r="K4" s="11">
        <v>2333.9695242937919</v>
      </c>
      <c r="L4" s="11">
        <v>2545.446399569897</v>
      </c>
      <c r="M4" s="11">
        <v>2589.8419444994383</v>
      </c>
      <c r="N4" s="11">
        <v>2642.7361710770269</v>
      </c>
      <c r="O4" s="11">
        <v>2632.6225520828325</v>
      </c>
      <c r="P4" s="11">
        <v>2534.5348504191757</v>
      </c>
      <c r="Q4" s="11">
        <v>2474.5493164190179</v>
      </c>
      <c r="R4" s="11">
        <v>2463.6390730944054</v>
      </c>
      <c r="S4" s="11">
        <v>2411.1443534427935</v>
      </c>
      <c r="T4" s="11">
        <v>2540.952765582826</v>
      </c>
      <c r="U4" s="11">
        <v>2524.3560571841558</v>
      </c>
      <c r="V4" s="11">
        <v>2453.6462838858952</v>
      </c>
      <c r="W4" s="11">
        <v>2309.8036646083538</v>
      </c>
      <c r="X4" s="11">
        <v>2204.1853518780308</v>
      </c>
      <c r="Y4" s="11">
        <v>1677.4317488440613</v>
      </c>
      <c r="Z4" s="11">
        <v>1812.980306124507</v>
      </c>
      <c r="AA4" s="11">
        <v>2143.0636022314166</v>
      </c>
      <c r="AB4" s="11"/>
      <c r="AC4" s="11">
        <f t="shared" si="0"/>
        <v>9828.7587712612294</v>
      </c>
      <c r="AD4" s="11">
        <f t="shared" si="1"/>
        <v>7837.661009078015</v>
      </c>
      <c r="AE4" s="30">
        <f t="shared" si="2"/>
        <v>-0.20257875979264839</v>
      </c>
    </row>
    <row r="5" spans="1:33" s="16" customFormat="1" ht="15.75" customHeight="1" x14ac:dyDescent="0.35">
      <c r="A5" s="13" t="s">
        <v>7</v>
      </c>
      <c r="B5" s="13" t="s">
        <v>541</v>
      </c>
      <c r="C5" s="14" t="s">
        <v>554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542</v>
      </c>
      <c r="C6" s="10" t="s">
        <v>554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543</v>
      </c>
      <c r="C7" s="10" t="s">
        <v>554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544</v>
      </c>
      <c r="C8" s="10" t="s">
        <v>554</v>
      </c>
      <c r="D8" s="3" t="s">
        <v>52</v>
      </c>
      <c r="E8" s="5" t="s">
        <v>12</v>
      </c>
      <c r="F8" s="5" t="s">
        <v>12</v>
      </c>
      <c r="G8" s="11">
        <v>2773.5025519268283</v>
      </c>
      <c r="H8" s="11">
        <v>2604.0831962858001</v>
      </c>
      <c r="I8" s="11">
        <v>2787.2613459925774</v>
      </c>
      <c r="J8" s="11">
        <v>2624.4933461515434</v>
      </c>
      <c r="K8" s="11">
        <v>2610.6043740431437</v>
      </c>
      <c r="L8" s="11">
        <v>2699.1185134575103</v>
      </c>
      <c r="M8" s="11">
        <v>2755.5327753270935</v>
      </c>
      <c r="N8" s="11">
        <v>2856.3613373254789</v>
      </c>
      <c r="O8" s="11">
        <v>3060.1968908928347</v>
      </c>
      <c r="P8" s="11">
        <v>3056.9490664629702</v>
      </c>
      <c r="Q8" s="11">
        <v>2976.2188566533227</v>
      </c>
      <c r="R8" s="11">
        <v>2906.1172788912913</v>
      </c>
      <c r="S8" s="11">
        <v>2935.9553606485756</v>
      </c>
      <c r="T8" s="11">
        <v>3046.5065939908836</v>
      </c>
      <c r="U8" s="11">
        <v>3133.0810447626377</v>
      </c>
      <c r="V8" s="11">
        <v>2782.9947783672237</v>
      </c>
      <c r="W8" s="11">
        <v>2762.9653435843352</v>
      </c>
      <c r="X8" s="11">
        <v>2400.2920315697993</v>
      </c>
      <c r="Y8" s="11">
        <v>1909.6025903204779</v>
      </c>
      <c r="Z8" s="11">
        <v>2059.3434836118095</v>
      </c>
      <c r="AA8" s="11">
        <v>2405.5174735353617</v>
      </c>
      <c r="AB8" s="11"/>
      <c r="AC8" s="11">
        <f t="shared" si="0"/>
        <v>11725.54776070508</v>
      </c>
      <c r="AD8" s="11">
        <f t="shared" si="1"/>
        <v>8774.7555790374481</v>
      </c>
      <c r="AE8" s="30">
        <f t="shared" si="2"/>
        <v>-0.25165495394222803</v>
      </c>
    </row>
    <row r="9" spans="1:33" s="16" customFormat="1" ht="15" customHeight="1" x14ac:dyDescent="0.35">
      <c r="A9" s="13" t="s">
        <v>7</v>
      </c>
      <c r="B9" s="13" t="s">
        <v>545</v>
      </c>
      <c r="C9" s="14" t="s">
        <v>554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546</v>
      </c>
      <c r="C10" s="10" t="s">
        <v>554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547</v>
      </c>
      <c r="C11" s="10" t="s">
        <v>554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548</v>
      </c>
      <c r="C12" s="14" t="s">
        <v>554</v>
      </c>
      <c r="D12" s="18" t="s">
        <v>56</v>
      </c>
      <c r="E12" s="13" t="s">
        <v>12</v>
      </c>
      <c r="F12" s="13" t="s">
        <v>12</v>
      </c>
      <c r="G12" s="17">
        <v>1874.8558143693836</v>
      </c>
      <c r="H12" s="17">
        <v>1817.3804359509322</v>
      </c>
      <c r="I12" s="17">
        <v>2291.2904954655801</v>
      </c>
      <c r="J12" s="17">
        <v>2926.7404065908136</v>
      </c>
      <c r="K12" s="17">
        <v>2093.6713995943205</v>
      </c>
      <c r="L12" s="17">
        <v>1788.7344451787053</v>
      </c>
      <c r="M12" s="17">
        <v>2514.7757079147364</v>
      </c>
      <c r="N12" s="17">
        <v>3393.4339232014031</v>
      </c>
      <c r="O12" s="17">
        <v>2322.4569060826593</v>
      </c>
      <c r="P12" s="17">
        <v>2054.1553789886261</v>
      </c>
      <c r="Q12" s="17">
        <v>2501.0804716854905</v>
      </c>
      <c r="R12" s="17">
        <v>3186.5360256314743</v>
      </c>
      <c r="S12" s="17">
        <v>2230.8615416945481</v>
      </c>
      <c r="T12" s="17">
        <v>1824.787827193567</v>
      </c>
      <c r="U12" s="17">
        <v>2335.0690523510557</v>
      </c>
      <c r="V12" s="17">
        <v>2969.5561091018999</v>
      </c>
      <c r="W12" s="17">
        <v>2043.9599071002956</v>
      </c>
      <c r="X12" s="17">
        <v>1560.5876133111035</v>
      </c>
      <c r="Y12" s="17">
        <v>629.61759100251902</v>
      </c>
      <c r="Z12" s="17">
        <v>1192.6730199511208</v>
      </c>
      <c r="AA12" s="17">
        <v>988.03430843095771</v>
      </c>
      <c r="AB12" s="17"/>
      <c r="AC12" s="17">
        <f t="shared" si="0"/>
        <v>9173.3728957468174</v>
      </c>
      <c r="AD12" s="17">
        <f t="shared" si="1"/>
        <v>4370.912532695701</v>
      </c>
      <c r="AE12" s="31">
        <f t="shared" si="2"/>
        <v>-0.52352176430958675</v>
      </c>
      <c r="AF12" s="33">
        <f>AC12/SUM(T$20:W$20)/10</f>
        <v>1.7257650014385775</v>
      </c>
      <c r="AG12" s="33">
        <f>AD12/SUM(X$20:AA$20)/10</f>
        <v>1.7304924866758917</v>
      </c>
    </row>
    <row r="13" spans="1:33" s="9" customFormat="1" ht="15.75" customHeight="1" x14ac:dyDescent="0.35">
      <c r="A13" s="5" t="s">
        <v>7</v>
      </c>
      <c r="B13" s="5" t="s">
        <v>549</v>
      </c>
      <c r="C13" s="10" t="s">
        <v>554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550</v>
      </c>
      <c r="C14" s="10" t="s">
        <v>554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551</v>
      </c>
      <c r="C15" s="14" t="s">
        <v>554</v>
      </c>
      <c r="D15" s="18" t="s">
        <v>59</v>
      </c>
      <c r="E15" s="13" t="s">
        <v>12</v>
      </c>
      <c r="F15" s="13" t="s">
        <v>12</v>
      </c>
      <c r="G15" s="17">
        <v>3104.4225162539738</v>
      </c>
      <c r="H15" s="17">
        <v>3086.2546670640636</v>
      </c>
      <c r="I15" s="17">
        <v>3323.8232677286283</v>
      </c>
      <c r="J15" s="17">
        <v>4063.2518813540814</v>
      </c>
      <c r="K15" s="17">
        <v>3033.4370561153146</v>
      </c>
      <c r="L15" s="17">
        <v>3231.930645938105</v>
      </c>
      <c r="M15" s="17">
        <v>3638.2708342875903</v>
      </c>
      <c r="N15" s="17">
        <v>4636.1206292217266</v>
      </c>
      <c r="O15" s="17">
        <v>3556.9906842150804</v>
      </c>
      <c r="P15" s="17">
        <v>3905.6564467040107</v>
      </c>
      <c r="Q15" s="17">
        <v>3929.9562120585265</v>
      </c>
      <c r="R15" s="17">
        <v>4396.9525370687752</v>
      </c>
      <c r="S15" s="17">
        <v>3471.0524423896877</v>
      </c>
      <c r="T15" s="17">
        <v>3167.7741394689374</v>
      </c>
      <c r="U15" s="17">
        <v>3636.5760084014651</v>
      </c>
      <c r="V15" s="17">
        <v>4267.043263468373</v>
      </c>
      <c r="W15" s="17">
        <v>3277.3875754446067</v>
      </c>
      <c r="X15" s="17">
        <v>2616.1333665940906</v>
      </c>
      <c r="Y15" s="17">
        <v>686.49893099963128</v>
      </c>
      <c r="Z15" s="17">
        <v>1624.2597951646824</v>
      </c>
      <c r="AA15" s="17">
        <v>1216.4620804906301</v>
      </c>
      <c r="AB15" s="17"/>
      <c r="AC15" s="17">
        <f>SUM(T15:W15)</f>
        <v>14348.780986783382</v>
      </c>
      <c r="AD15" s="17">
        <f>SUM(X15:AA15)</f>
        <v>6143.3541732490339</v>
      </c>
      <c r="AE15" s="31">
        <f t="shared" si="2"/>
        <v>-0.57185532492915891</v>
      </c>
      <c r="AF15" s="33">
        <f>AC15/SUM(T$20:W$20)/10</f>
        <v>2.699402315998634</v>
      </c>
      <c r="AG15" s="33">
        <f>AD15/SUM(X$20:AA$20)/10</f>
        <v>2.4322216837498454</v>
      </c>
    </row>
    <row r="16" spans="1:33" s="9" customFormat="1" ht="15.75" customHeight="1" x14ac:dyDescent="0.35">
      <c r="A16" s="5" t="s">
        <v>7</v>
      </c>
      <c r="B16" s="5" t="s">
        <v>552</v>
      </c>
      <c r="C16" s="10" t="s">
        <v>554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553</v>
      </c>
      <c r="C17" s="10" t="s">
        <v>554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1.7257650014385775</v>
      </c>
      <c r="AG19" s="34">
        <f>SUM(AG12,AG5)</f>
        <v>1.7304924866758917</v>
      </c>
    </row>
    <row r="20" spans="1:33" x14ac:dyDescent="0.35">
      <c r="D20" s="10" t="s">
        <v>1253</v>
      </c>
      <c r="G20" s="28">
        <f>[3]GDP!CA$6</f>
        <v>127.82599999999999</v>
      </c>
      <c r="H20" s="28">
        <f>[3]GDP!CB$6</f>
        <v>127.94199999999999</v>
      </c>
      <c r="I20" s="28">
        <f>[3]GDP!CC$6</f>
        <v>133.45400000000001</v>
      </c>
      <c r="J20" s="28">
        <f>[3]GDP!CD$6</f>
        <v>129.72900000000001</v>
      </c>
      <c r="K20" s="28">
        <f>[3]GDP!CE$6</f>
        <v>124.836</v>
      </c>
      <c r="L20" s="28">
        <f>[3]GDP!CF$6</f>
        <v>127.38800000000001</v>
      </c>
      <c r="M20" s="28">
        <f>[3]GDP!CG$6</f>
        <v>130.56899999999999</v>
      </c>
      <c r="N20" s="28">
        <f>[3]GDP!CH$6</f>
        <v>142.554</v>
      </c>
      <c r="O20" s="28">
        <f>[3]GDP!CI$6</f>
        <v>141.62299999999999</v>
      </c>
      <c r="P20" s="28">
        <f>[3]GDP!CJ$6</f>
        <v>147.15</v>
      </c>
      <c r="Q20" s="28">
        <f>[3]GDP!CK$6</f>
        <v>138.72800000000001</v>
      </c>
      <c r="R20" s="28">
        <f>[3]GDP!CL$6</f>
        <v>134.49799999999999</v>
      </c>
      <c r="S20" s="28">
        <f>[3]GDP!CM$6</f>
        <v>135.66800000000001</v>
      </c>
      <c r="T20" s="28">
        <f>[3]GDP!CN$6</f>
        <v>135.471</v>
      </c>
      <c r="U20" s="28">
        <f>[3]GDP!CO$6</f>
        <v>132.315</v>
      </c>
      <c r="V20" s="28">
        <f>[3]GDP!CP$6</f>
        <v>132.09299999999999</v>
      </c>
      <c r="W20" s="28">
        <f>[3]GDP!CQ$6</f>
        <v>131.67500000000001</v>
      </c>
      <c r="X20" s="28">
        <f>[3]GDP!CR$6</f>
        <v>131.322</v>
      </c>
      <c r="Y20" s="28">
        <f>[3]GDP!CS$6</f>
        <v>121.26</v>
      </c>
      <c r="Z20" s="28"/>
      <c r="AA20" s="28"/>
      <c r="AB20" s="28"/>
      <c r="AC20" s="11">
        <f t="shared" ref="AC20" si="5">SUM(T20:W20)</f>
        <v>531.55400000000009</v>
      </c>
      <c r="AD20" s="11">
        <f t="shared" ref="AD20" si="6">SUM(X20:AA20)</f>
        <v>252.58199999999999</v>
      </c>
      <c r="AE20" s="30"/>
      <c r="AF20" s="34">
        <f>SUM(AF9,AF15)</f>
        <v>2.699402315998634</v>
      </c>
      <c r="AG20" s="34">
        <f>SUM(AG9,AG15)</f>
        <v>2.4322216837498454</v>
      </c>
    </row>
    <row r="21" spans="1:33" x14ac:dyDescent="0.35">
      <c r="AF21" s="34">
        <f>AF19-AF20</f>
        <v>-0.97363731456005653</v>
      </c>
      <c r="AG21" s="34">
        <f>AG19-AG20</f>
        <v>-0.70172919707395365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0.11724306941538841</v>
      </c>
      <c r="AD22" s="12">
        <f>(AD12+AD5)/AD2</f>
        <v>6.2540536598618204E-2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0.19207625285988125</v>
      </c>
      <c r="AD23" s="12">
        <f>(AD9+AD15)/AD3</f>
        <v>8.9546163124384931E-2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0.66574252602293149</v>
      </c>
      <c r="AD25" s="34">
        <f>(AD2-AD3)/AD20/10</f>
        <v>0.50828187988524964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-1.3304757523187507</v>
      </c>
      <c r="AD26" s="34">
        <f>(AD4+AD12-AD8-AD15)/AD20/10</f>
        <v>-1.0727352742922165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3.5748262014786918</v>
      </c>
      <c r="AD27" s="34">
        <f>(AD4+AD12)/AD20/10</f>
        <v>4.8335089364142005</v>
      </c>
    </row>
    <row r="28" spans="1:33" ht="16.5" x14ac:dyDescent="0.35">
      <c r="D28" s="46" t="s">
        <v>1721</v>
      </c>
      <c r="AC28" s="34">
        <f>(AC8+AC15)/AC20/10</f>
        <v>4.9053019537974425</v>
      </c>
      <c r="AD28" s="34">
        <f>(AD8+AD15)/AD20/10</f>
        <v>5.9062442107064168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162D-2426-49E2-8FB4-F72FB0C0D49D}">
  <dimension ref="A1:AG28"/>
  <sheetViews>
    <sheetView workbookViewId="0">
      <pane xSplit="6" ySplit="1" topLeftCell="AC14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127</v>
      </c>
      <c r="C2" s="10" t="s">
        <v>159</v>
      </c>
      <c r="D2" s="2" t="s">
        <v>46</v>
      </c>
      <c r="E2" s="5" t="s">
        <v>12</v>
      </c>
      <c r="F2" s="5" t="s">
        <v>12</v>
      </c>
      <c r="G2" s="11">
        <v>28339.035883076926</v>
      </c>
      <c r="H2" s="11">
        <v>25058.304648387148</v>
      </c>
      <c r="I2" s="11">
        <v>33740.424056922951</v>
      </c>
      <c r="J2" s="11">
        <v>41147.770833333394</v>
      </c>
      <c r="K2" s="11">
        <v>30697.0730859375</v>
      </c>
      <c r="L2" s="11">
        <v>25373.04587999994</v>
      </c>
      <c r="M2" s="11">
        <v>36771.486845161278</v>
      </c>
      <c r="N2" s="11">
        <v>46799.894284615315</v>
      </c>
      <c r="O2" s="11">
        <v>35468.744642857018</v>
      </c>
      <c r="P2" s="11">
        <v>31165.499000000105</v>
      </c>
      <c r="Q2" s="11">
        <v>41006.336228571541</v>
      </c>
      <c r="R2" s="11">
        <v>47477.781110769276</v>
      </c>
      <c r="S2" s="11">
        <v>35897.423125000008</v>
      </c>
      <c r="T2" s="11">
        <v>30770.319542857163</v>
      </c>
      <c r="U2" s="11">
        <v>40692.548100000007</v>
      </c>
      <c r="V2" s="11">
        <v>48426.204518182094</v>
      </c>
      <c r="W2" s="11">
        <v>37213.162381249989</v>
      </c>
      <c r="X2" s="11">
        <v>27165.154856249992</v>
      </c>
      <c r="Y2" s="11">
        <v>15390.04249677424</v>
      </c>
      <c r="Z2" s="11">
        <v>24162.551137878865</v>
      </c>
      <c r="AA2" s="11">
        <v>23255.555507692283</v>
      </c>
      <c r="AB2" s="7"/>
      <c r="AC2" s="11">
        <f t="shared" ref="AC2:AC17" si="0">SUM(T2:W2)</f>
        <v>157102.23454228922</v>
      </c>
      <c r="AD2" s="11">
        <f t="shared" ref="AD2:AD17" si="1">SUM(X2:AA2)</f>
        <v>89973.303998595366</v>
      </c>
      <c r="AE2" s="30">
        <f>AD2/AC2-1</f>
        <v>-0.42729456229105323</v>
      </c>
    </row>
    <row r="3" spans="1:33" s="9" customFormat="1" ht="15.75" customHeight="1" x14ac:dyDescent="0.35">
      <c r="A3" s="5" t="s">
        <v>7</v>
      </c>
      <c r="B3" s="5" t="s">
        <v>128</v>
      </c>
      <c r="C3" s="10" t="s">
        <v>159</v>
      </c>
      <c r="D3" s="2" t="s">
        <v>47</v>
      </c>
      <c r="E3" s="5" t="s">
        <v>12</v>
      </c>
      <c r="F3" s="5" t="s">
        <v>12</v>
      </c>
      <c r="G3" s="11">
        <v>16716.022480000003</v>
      </c>
      <c r="H3" s="11">
        <v>14660.965083870997</v>
      </c>
      <c r="I3" s="11">
        <v>15814.9415615384</v>
      </c>
      <c r="J3" s="11">
        <v>17977.72348484851</v>
      </c>
      <c r="K3" s="11">
        <v>17061.362226562502</v>
      </c>
      <c r="L3" s="11">
        <v>14887.990578461502</v>
      </c>
      <c r="M3" s="11">
        <v>16423.950874193546</v>
      </c>
      <c r="N3" s="11">
        <v>20326.586115384587</v>
      </c>
      <c r="O3" s="11">
        <v>20059.120414285644</v>
      </c>
      <c r="P3" s="11">
        <v>18955.713500000064</v>
      </c>
      <c r="Q3" s="11">
        <v>19107.932766666716</v>
      </c>
      <c r="R3" s="11">
        <v>22814.965283076945</v>
      </c>
      <c r="S3" s="11">
        <v>21134.393850000004</v>
      </c>
      <c r="T3" s="11">
        <v>18987.826742857156</v>
      </c>
      <c r="U3" s="11">
        <v>19978.262300000002</v>
      </c>
      <c r="V3" s="11">
        <v>24357.09880303044</v>
      </c>
      <c r="W3" s="11">
        <v>22288.263024999997</v>
      </c>
      <c r="X3" s="11">
        <v>17373.525731249996</v>
      </c>
      <c r="Y3" s="11">
        <v>11174.935316129067</v>
      </c>
      <c r="Z3" s="11">
        <v>15204.02025303035</v>
      </c>
      <c r="AA3" s="11">
        <v>16773.34526769229</v>
      </c>
      <c r="AB3" s="7"/>
      <c r="AC3" s="11">
        <f t="shared" si="0"/>
        <v>85611.450870887595</v>
      </c>
      <c r="AD3" s="11">
        <f t="shared" si="1"/>
        <v>60525.826568101707</v>
      </c>
      <c r="AE3" s="30">
        <f t="shared" ref="AE3:AE17" si="2">AD3/AC3-1</f>
        <v>-0.29301716122786003</v>
      </c>
    </row>
    <row r="4" spans="1:33" s="9" customFormat="1" ht="15.75" customHeight="1" x14ac:dyDescent="0.35">
      <c r="A4" s="5" t="s">
        <v>7</v>
      </c>
      <c r="B4" s="5" t="s">
        <v>129</v>
      </c>
      <c r="C4" s="10" t="s">
        <v>159</v>
      </c>
      <c r="D4" s="3" t="s">
        <v>48</v>
      </c>
      <c r="E4" s="5" t="s">
        <v>12</v>
      </c>
      <c r="F4" s="5" t="s">
        <v>12</v>
      </c>
      <c r="G4" s="11">
        <v>3376.719781538462</v>
      </c>
      <c r="H4" s="11">
        <v>3274.0324161290382</v>
      </c>
      <c r="I4" s="11">
        <v>3681.3073538461399</v>
      </c>
      <c r="J4" s="11">
        <v>3910.4340151515212</v>
      </c>
      <c r="K4" s="11">
        <v>3506.572265625</v>
      </c>
      <c r="L4" s="11">
        <v>3689.5213384615299</v>
      </c>
      <c r="M4" s="11">
        <v>4168.2580999999991</v>
      </c>
      <c r="N4" s="11">
        <v>4364.8421846153788</v>
      </c>
      <c r="O4" s="11">
        <v>4239.7659571428421</v>
      </c>
      <c r="P4" s="11">
        <v>4326.8342857142998</v>
      </c>
      <c r="Q4" s="11">
        <v>4667.0681952381074</v>
      </c>
      <c r="R4" s="11">
        <v>4591.1352738461583</v>
      </c>
      <c r="S4" s="11">
        <v>4330.5190250000005</v>
      </c>
      <c r="T4" s="11">
        <v>4300.0306285714314</v>
      </c>
      <c r="U4" s="11">
        <v>5003.8361000000014</v>
      </c>
      <c r="V4" s="11">
        <v>4832.5017757576024</v>
      </c>
      <c r="W4" s="11">
        <v>4582.3127687499991</v>
      </c>
      <c r="X4" s="11">
        <v>4255.1685578124989</v>
      </c>
      <c r="Y4" s="11">
        <v>3181.9818774193645</v>
      </c>
      <c r="Z4" s="11">
        <v>4324.9692424242567</v>
      </c>
      <c r="AA4" s="11">
        <v>4348.114892307688</v>
      </c>
      <c r="AB4" s="7"/>
      <c r="AC4" s="11">
        <f t="shared" si="0"/>
        <v>18718.681273079033</v>
      </c>
      <c r="AD4" s="11">
        <f t="shared" si="1"/>
        <v>16110.234569963806</v>
      </c>
      <c r="AE4" s="30">
        <f t="shared" si="2"/>
        <v>-0.13934991814122411</v>
      </c>
    </row>
    <row r="5" spans="1:33" s="16" customFormat="1" ht="15.75" customHeight="1" x14ac:dyDescent="0.35">
      <c r="A5" s="13" t="s">
        <v>7</v>
      </c>
      <c r="B5" s="13" t="s">
        <v>130</v>
      </c>
      <c r="C5" s="14" t="s">
        <v>159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131</v>
      </c>
      <c r="C6" s="10" t="s">
        <v>159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132</v>
      </c>
      <c r="C7" s="10" t="s">
        <v>159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133</v>
      </c>
      <c r="C8" s="10" t="s">
        <v>159</v>
      </c>
      <c r="D8" s="3" t="s">
        <v>52</v>
      </c>
      <c r="E8" s="5" t="s">
        <v>12</v>
      </c>
      <c r="F8" s="5" t="s">
        <v>12</v>
      </c>
      <c r="G8" s="11">
        <v>2522.4085815384615</v>
      </c>
      <c r="H8" s="11">
        <v>2299.8672677419399</v>
      </c>
      <c r="I8" s="11">
        <v>2488.8347876922985</v>
      </c>
      <c r="J8" s="11">
        <v>2541.4471212121252</v>
      </c>
      <c r="K8" s="11">
        <v>2488.047890625</v>
      </c>
      <c r="L8" s="11">
        <v>2679.0290584615323</v>
      </c>
      <c r="M8" s="11">
        <v>2655.0327241935479</v>
      </c>
      <c r="N8" s="11">
        <v>2944.7414846153802</v>
      </c>
      <c r="O8" s="11">
        <v>3010.5752714285609</v>
      </c>
      <c r="P8" s="11">
        <v>3096.3907857142963</v>
      </c>
      <c r="Q8" s="11">
        <v>3132.4284619047703</v>
      </c>
      <c r="R8" s="11">
        <v>3079.363273846157</v>
      </c>
      <c r="S8" s="11">
        <v>3165.1368625000009</v>
      </c>
      <c r="T8" s="11">
        <v>3122.2356571428595</v>
      </c>
      <c r="U8" s="11">
        <v>3121.6386000000007</v>
      </c>
      <c r="V8" s="11">
        <v>3137.901521212139</v>
      </c>
      <c r="W8" s="11">
        <v>3010.2218937499993</v>
      </c>
      <c r="X8" s="11">
        <v>2796.3481374999997</v>
      </c>
      <c r="Y8" s="11">
        <v>2104.8000580645225</v>
      </c>
      <c r="Z8" s="11">
        <v>2547.0562106060688</v>
      </c>
      <c r="AA8" s="11">
        <v>2707.8795076923047</v>
      </c>
      <c r="AB8" s="7"/>
      <c r="AC8" s="11">
        <f t="shared" si="0"/>
        <v>12391.997672104997</v>
      </c>
      <c r="AD8" s="11">
        <f t="shared" si="1"/>
        <v>10156.083913862896</v>
      </c>
      <c r="AE8" s="30">
        <f t="shared" si="2"/>
        <v>-0.18043206732319306</v>
      </c>
    </row>
    <row r="9" spans="1:33" s="16" customFormat="1" ht="15" customHeight="1" x14ac:dyDescent="0.35">
      <c r="A9" s="13" t="s">
        <v>7</v>
      </c>
      <c r="B9" s="13" t="s">
        <v>134</v>
      </c>
      <c r="C9" s="14" t="s">
        <v>159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135</v>
      </c>
      <c r="C10" s="10" t="s">
        <v>159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136</v>
      </c>
      <c r="C11" s="10" t="s">
        <v>159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137</v>
      </c>
      <c r="C12" s="14" t="s">
        <v>159</v>
      </c>
      <c r="D12" s="18" t="s">
        <v>56</v>
      </c>
      <c r="E12" s="13" t="s">
        <v>12</v>
      </c>
      <c r="F12" s="13" t="s">
        <v>12</v>
      </c>
      <c r="G12" s="17">
        <v>12325.081966153848</v>
      </c>
      <c r="H12" s="17">
        <v>10421.583493548407</v>
      </c>
      <c r="I12" s="17">
        <v>17879.18384461532</v>
      </c>
      <c r="J12" s="17">
        <v>25241.393750000039</v>
      </c>
      <c r="K12" s="17">
        <v>13439.342812499999</v>
      </c>
      <c r="L12" s="17">
        <v>11091.989547692279</v>
      </c>
      <c r="M12" s="17">
        <v>19923.215672580638</v>
      </c>
      <c r="N12" s="17">
        <v>29588.367769230728</v>
      </c>
      <c r="O12" s="17">
        <v>15302.482128571375</v>
      </c>
      <c r="P12" s="17">
        <v>13919.622571428619</v>
      </c>
      <c r="Q12" s="17">
        <v>22090.233428571486</v>
      </c>
      <c r="R12" s="17">
        <v>29645.848920000029</v>
      </c>
      <c r="S12" s="17">
        <v>15764.048037500004</v>
      </c>
      <c r="T12" s="17">
        <v>13281.711085714294</v>
      </c>
      <c r="U12" s="17">
        <v>21608.751000000004</v>
      </c>
      <c r="V12" s="17">
        <v>29174.033384848648</v>
      </c>
      <c r="W12" s="17">
        <v>15545.985962499995</v>
      </c>
      <c r="X12" s="17">
        <v>9844.5568499999972</v>
      </c>
      <c r="Y12" s="17">
        <v>164.11052258064569</v>
      </c>
      <c r="Z12" s="17">
        <v>6144.9630560606247</v>
      </c>
      <c r="AA12" s="17">
        <v>2198.5118646153824</v>
      </c>
      <c r="AB12" s="19"/>
      <c r="AC12" s="17">
        <f t="shared" si="0"/>
        <v>79610.481433062945</v>
      </c>
      <c r="AD12" s="17">
        <f t="shared" si="1"/>
        <v>18352.142293256649</v>
      </c>
      <c r="AE12" s="31">
        <f t="shared" si="2"/>
        <v>-0.76947580314927178</v>
      </c>
      <c r="AF12" s="33">
        <f>AC12/SUM(T$20:W$20)/10</f>
        <v>5.7128768537002106</v>
      </c>
      <c r="AG12" s="33">
        <f>AD12/SUM(X$20:AA$20)/10</f>
        <v>1.4318940610451409</v>
      </c>
    </row>
    <row r="13" spans="1:33" s="9" customFormat="1" ht="15.75" customHeight="1" x14ac:dyDescent="0.35">
      <c r="A13" s="5" t="s">
        <v>7</v>
      </c>
      <c r="B13" s="5" t="s">
        <v>138</v>
      </c>
      <c r="C13" s="10" t="s">
        <v>159</v>
      </c>
      <c r="D13" s="4" t="s">
        <v>57</v>
      </c>
      <c r="E13" s="5" t="s">
        <v>12</v>
      </c>
      <c r="F13" s="5" t="s">
        <v>12</v>
      </c>
      <c r="G13" s="11">
        <v>1145.6532246153847</v>
      </c>
      <c r="H13" s="11">
        <v>1038.0809612903245</v>
      </c>
      <c r="I13" s="11">
        <v>1267.0021015384566</v>
      </c>
      <c r="J13" s="11">
        <v>751.49117424242547</v>
      </c>
      <c r="K13" s="11">
        <v>1096.2084374999999</v>
      </c>
      <c r="L13" s="11">
        <v>917.85494769230547</v>
      </c>
      <c r="M13" s="11">
        <v>1227.7735387096773</v>
      </c>
      <c r="N13" s="11">
        <v>1075.9406461538447</v>
      </c>
      <c r="O13" s="11">
        <v>1089.0817857142818</v>
      </c>
      <c r="P13" s="11">
        <v>1127.1895000000038</v>
      </c>
      <c r="Q13" s="11">
        <v>1236.7671142857178</v>
      </c>
      <c r="R13" s="11">
        <v>911.71480615384712</v>
      </c>
      <c r="S13" s="11">
        <v>1204.1901875000003</v>
      </c>
      <c r="T13" s="11">
        <v>1038.0950857142864</v>
      </c>
      <c r="U13" s="11">
        <v>1333.8319000000001</v>
      </c>
      <c r="V13" s="11">
        <v>1070.8005545454605</v>
      </c>
      <c r="W13" s="11">
        <v>1356.2051562499998</v>
      </c>
      <c r="X13" s="11">
        <v>694.67639062499984</v>
      </c>
      <c r="Y13" s="11">
        <v>9.9127161290322885</v>
      </c>
      <c r="Z13" s="11">
        <v>201.05262424242488</v>
      </c>
      <c r="AA13" s="11">
        <v>246.92998153846128</v>
      </c>
      <c r="AB13" s="7"/>
      <c r="AC13" s="11">
        <f t="shared" si="0"/>
        <v>4798.9326965097471</v>
      </c>
      <c r="AD13" s="11">
        <f t="shared" si="1"/>
        <v>1152.5717125349183</v>
      </c>
      <c r="AE13" s="30">
        <f t="shared" si="2"/>
        <v>-0.75982748968886749</v>
      </c>
    </row>
    <row r="14" spans="1:33" s="9" customFormat="1" ht="15.75" customHeight="1" x14ac:dyDescent="0.35">
      <c r="A14" s="5" t="s">
        <v>7</v>
      </c>
      <c r="B14" s="5" t="s">
        <v>139</v>
      </c>
      <c r="C14" s="10" t="s">
        <v>159</v>
      </c>
      <c r="D14" s="4" t="s">
        <v>58</v>
      </c>
      <c r="E14" s="5" t="s">
        <v>12</v>
      </c>
      <c r="F14" s="5" t="s">
        <v>12</v>
      </c>
      <c r="G14" s="11">
        <v>11179.428741538464</v>
      </c>
      <c r="H14" s="11">
        <v>9384.6045290322763</v>
      </c>
      <c r="I14" s="11">
        <v>16611.052507692246</v>
      </c>
      <c r="J14" s="11">
        <v>24489.902575757613</v>
      </c>
      <c r="K14" s="11">
        <v>12343.134375</v>
      </c>
      <c r="L14" s="11">
        <v>10174.134599999976</v>
      </c>
      <c r="M14" s="11">
        <v>18696.544264516124</v>
      </c>
      <c r="N14" s="11">
        <v>28512.427123076883</v>
      </c>
      <c r="O14" s="11">
        <v>14213.400342857092</v>
      </c>
      <c r="P14" s="11">
        <v>12792.433071428615</v>
      </c>
      <c r="Q14" s="11">
        <v>20854.657804761962</v>
      </c>
      <c r="R14" s="11">
        <v>28734.134113846183</v>
      </c>
      <c r="S14" s="11">
        <v>14559.857850000004</v>
      </c>
      <c r="T14" s="11">
        <v>12243.616000000007</v>
      </c>
      <c r="U14" s="11">
        <v>20274.919100000003</v>
      </c>
      <c r="V14" s="11">
        <v>28103.23283030319</v>
      </c>
      <c r="W14" s="11">
        <v>14188.673699999996</v>
      </c>
      <c r="X14" s="11">
        <v>9148.7777984374989</v>
      </c>
      <c r="Y14" s="11">
        <v>154.19780645161336</v>
      </c>
      <c r="Z14" s="11">
        <v>5943.9104318181999</v>
      </c>
      <c r="AA14" s="11">
        <v>1951.581883076921</v>
      </c>
      <c r="AB14" s="7"/>
      <c r="AC14" s="11">
        <f t="shared" si="0"/>
        <v>74810.44163030319</v>
      </c>
      <c r="AD14" s="11">
        <f t="shared" si="1"/>
        <v>17198.467919784234</v>
      </c>
      <c r="AE14" s="30">
        <f t="shared" si="2"/>
        <v>-0.77010605010493993</v>
      </c>
    </row>
    <row r="15" spans="1:33" s="16" customFormat="1" ht="15.75" customHeight="1" x14ac:dyDescent="0.35">
      <c r="A15" s="13" t="s">
        <v>7</v>
      </c>
      <c r="B15" s="13" t="s">
        <v>140</v>
      </c>
      <c r="C15" s="14" t="s">
        <v>159</v>
      </c>
      <c r="D15" s="18" t="s">
        <v>59</v>
      </c>
      <c r="E15" s="13" t="s">
        <v>12</v>
      </c>
      <c r="F15" s="13" t="s">
        <v>12</v>
      </c>
      <c r="G15" s="17">
        <v>4593.5656061538466</v>
      </c>
      <c r="H15" s="17">
        <v>3574.8775354838776</v>
      </c>
      <c r="I15" s="17">
        <v>3980.5547307692154</v>
      </c>
      <c r="J15" s="17">
        <v>6245.3048106060705</v>
      </c>
      <c r="K15" s="17">
        <v>5001.9904687500002</v>
      </c>
      <c r="L15" s="17">
        <v>3803.4546092307601</v>
      </c>
      <c r="M15" s="17">
        <v>4716.01703064516</v>
      </c>
      <c r="N15" s="17">
        <v>7632.6007846153734</v>
      </c>
      <c r="O15" s="17">
        <v>6194.2262428571203</v>
      </c>
      <c r="P15" s="17">
        <v>5211.8685714285884</v>
      </c>
      <c r="Q15" s="17">
        <v>5401.0263285714436</v>
      </c>
      <c r="R15" s="17">
        <v>9034.5820523077018</v>
      </c>
      <c r="S15" s="17">
        <v>6681.8287750000018</v>
      </c>
      <c r="T15" s="17">
        <v>5080.3056000000042</v>
      </c>
      <c r="U15" s="17">
        <v>5663.4480000000012</v>
      </c>
      <c r="V15" s="17">
        <v>10051.959515151571</v>
      </c>
      <c r="W15" s="17">
        <v>7062.2307687499979</v>
      </c>
      <c r="X15" s="17">
        <v>4270.605810937499</v>
      </c>
      <c r="Y15" s="17">
        <v>138.77802580645204</v>
      </c>
      <c r="Z15" s="17">
        <v>2811.2300075757662</v>
      </c>
      <c r="AA15" s="17">
        <v>1520.9455384615369</v>
      </c>
      <c r="AB15" s="19"/>
      <c r="AC15" s="17">
        <f>SUM(T15:W15)</f>
        <v>27857.943883901578</v>
      </c>
      <c r="AD15" s="17">
        <f>SUM(X15:AA15)</f>
        <v>8741.5593827812554</v>
      </c>
      <c r="AE15" s="31">
        <f t="shared" si="2"/>
        <v>-0.68620945539944223</v>
      </c>
      <c r="AF15" s="33">
        <f>AC15/SUM(T$20:W$20)/10</f>
        <v>1.9990960981668511</v>
      </c>
      <c r="AG15" s="33">
        <f>AD15/SUM(X$20:AA$20)/10</f>
        <v>0.68204500403624135</v>
      </c>
    </row>
    <row r="16" spans="1:33" s="9" customFormat="1" ht="15.75" customHeight="1" x14ac:dyDescent="0.35">
      <c r="A16" s="5" t="s">
        <v>7</v>
      </c>
      <c r="B16" s="5" t="s">
        <v>141</v>
      </c>
      <c r="C16" s="10" t="s">
        <v>159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142</v>
      </c>
      <c r="C17" s="10" t="s">
        <v>159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5.7128768537002106</v>
      </c>
      <c r="AG19" s="34">
        <f>SUM(AG12,AG5)</f>
        <v>1.4318940610451409</v>
      </c>
    </row>
    <row r="20" spans="1:33" x14ac:dyDescent="0.35">
      <c r="D20" s="10" t="s">
        <v>1253</v>
      </c>
      <c r="G20" s="28">
        <f>[4]GDP!CA$14</f>
        <v>298.80200000000002</v>
      </c>
      <c r="H20" s="28">
        <f>[4]GDP!CB$14</f>
        <v>303.286</v>
      </c>
      <c r="I20" s="28">
        <f>[4]GDP!CC$14</f>
        <v>312.64699999999999</v>
      </c>
      <c r="J20" s="28">
        <f>[4]GDP!CD$14</f>
        <v>312.642</v>
      </c>
      <c r="K20" s="28">
        <f>[4]GDP!CE$14</f>
        <v>303.98700000000002</v>
      </c>
      <c r="L20" s="28">
        <f>[4]GDP!CF$14</f>
        <v>304.54300000000001</v>
      </c>
      <c r="M20" s="28">
        <f>[4]GDP!CG$14</f>
        <v>318.37799999999999</v>
      </c>
      <c r="N20" s="28">
        <f>[4]GDP!CH$14</f>
        <v>342.25799999999998</v>
      </c>
      <c r="O20" s="28">
        <f>[4]GDP!CI$14</f>
        <v>347.98</v>
      </c>
      <c r="P20" s="28">
        <f>[4]GDP!CJ$14</f>
        <v>364.721</v>
      </c>
      <c r="Q20" s="28">
        <f>[4]GDP!CK$14</f>
        <v>357.37099999999998</v>
      </c>
      <c r="R20" s="28">
        <f>[4]GDP!CL$14</f>
        <v>351.36</v>
      </c>
      <c r="S20" s="28">
        <f>[4]GDP!CM$14</f>
        <v>348.87299999999999</v>
      </c>
      <c r="T20" s="28">
        <f>[4]GDP!CN$14</f>
        <v>348.62900000000002</v>
      </c>
      <c r="U20" s="28">
        <f>[4]GDP!CO$14</f>
        <v>348.64600000000002</v>
      </c>
      <c r="V20" s="28">
        <f>[4]GDP!CP$14</f>
        <v>346.488</v>
      </c>
      <c r="W20" s="28">
        <f>[4]GDP!CQ$14</f>
        <v>349.76400000000001</v>
      </c>
      <c r="X20" s="28">
        <v>327.33699999999999</v>
      </c>
      <c r="Y20" s="28">
        <v>270.71800000000002</v>
      </c>
      <c r="Z20" s="28">
        <v>337.88099999999997</v>
      </c>
      <c r="AA20" s="28">
        <v>345.733</v>
      </c>
      <c r="AC20" s="11">
        <f t="shared" ref="AC20" si="5">SUM(T20:W20)</f>
        <v>1393.527</v>
      </c>
      <c r="AD20" s="11">
        <f t="shared" ref="AD20" si="6">SUM(X20:AA20)</f>
        <v>1281.6690000000001</v>
      </c>
      <c r="AE20" s="30"/>
      <c r="AF20" s="34">
        <f>SUM(AF9,AF15)</f>
        <v>1.9990960981668511</v>
      </c>
      <c r="AG20" s="34">
        <f>SUM(AG9,AG15)</f>
        <v>0.68204500403624135</v>
      </c>
    </row>
    <row r="21" spans="1:33" x14ac:dyDescent="0.35">
      <c r="AF21" s="34">
        <f>AF19-AF20</f>
        <v>3.7137807555333593</v>
      </c>
      <c r="AG21" s="34">
        <f>AG19-AG20</f>
        <v>0.74984905700889959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0.50674315145806004</v>
      </c>
      <c r="AD22" s="12">
        <f>(AD12+AD5)/AD2</f>
        <v>0.20397319513289361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0.32539974034448643</v>
      </c>
      <c r="AD23" s="12">
        <f>(AD9+AD15)/AD3</f>
        <v>0.14442693108776522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5.1302044145109225</v>
      </c>
      <c r="AD25" s="34">
        <f>(AD2-AD3)/AD20/10</f>
        <v>2.2975883344680765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4.1677858520240649</v>
      </c>
      <c r="AD26" s="34">
        <f>(AD4+AD12-AD8-AD15)/AD20/10</f>
        <v>1.2144113313637379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7.0561361714657824</v>
      </c>
      <c r="AD27" s="34">
        <f>(AD4+AD12)/AD20/10</f>
        <v>2.6888671617414834</v>
      </c>
    </row>
    <row r="28" spans="1:33" ht="16.5" x14ac:dyDescent="0.35">
      <c r="D28" s="46" t="s">
        <v>1721</v>
      </c>
      <c r="AC28" s="27">
        <f>(AC8+AC15)/AC20/10</f>
        <v>2.8883503194417171</v>
      </c>
      <c r="AD28" s="27">
        <f>(AD8+AD15)/AD20/10</f>
        <v>1.4744558303777455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06B1-116A-4252-A80C-7B599EC9C081}">
  <dimension ref="A1:AG28"/>
  <sheetViews>
    <sheetView topLeftCell="C1" workbookViewId="0">
      <pane xSplit="4" ySplit="1" topLeftCell="AB11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95</v>
      </c>
      <c r="C2" s="10" t="s">
        <v>161</v>
      </c>
      <c r="D2" s="2" t="s">
        <v>46</v>
      </c>
      <c r="E2" s="5" t="s">
        <v>12</v>
      </c>
      <c r="F2" s="5" t="s">
        <v>12</v>
      </c>
      <c r="G2" s="11">
        <v>96655.719306045517</v>
      </c>
      <c r="H2" s="11">
        <v>84593.509473765022</v>
      </c>
      <c r="I2" s="11">
        <v>94730.943186272678</v>
      </c>
      <c r="J2" s="11">
        <v>89163.68267752706</v>
      </c>
      <c r="K2" s="11">
        <v>90226.29372021032</v>
      </c>
      <c r="L2" s="11">
        <v>82146.94627450018</v>
      </c>
      <c r="M2" s="11">
        <v>92584.785518660268</v>
      </c>
      <c r="N2" s="11">
        <v>97637.417621248373</v>
      </c>
      <c r="O2" s="11">
        <v>97222.802968084725</v>
      </c>
      <c r="P2" s="11">
        <v>100083.38953602102</v>
      </c>
      <c r="Q2" s="11">
        <v>105411.53020342064</v>
      </c>
      <c r="R2" s="11">
        <v>102763.57608140114</v>
      </c>
      <c r="S2" s="11">
        <v>105787.69895754193</v>
      </c>
      <c r="T2" s="11">
        <v>92140.655927388696</v>
      </c>
      <c r="U2" s="11">
        <v>101922.16866946085</v>
      </c>
      <c r="V2" s="11">
        <v>101180.22730302766</v>
      </c>
      <c r="W2" s="11">
        <v>108402.87234829491</v>
      </c>
      <c r="X2" s="11">
        <v>91003.563141925988</v>
      </c>
      <c r="Y2" s="11">
        <v>79265.420576555131</v>
      </c>
      <c r="Z2" s="11">
        <v>81952.899765307462</v>
      </c>
      <c r="AA2" s="11">
        <v>90522.966180927528</v>
      </c>
      <c r="AB2" s="7"/>
      <c r="AC2" s="11">
        <f t="shared" ref="AC2:AC17" si="0">SUM(T2:W2)</f>
        <v>403645.92424817209</v>
      </c>
      <c r="AD2" s="11">
        <f t="shared" ref="AD2:AD17" si="1">SUM(X2:AA2)</f>
        <v>342744.84966471611</v>
      </c>
      <c r="AE2" s="30">
        <f>AD2/AC2-1</f>
        <v>-0.15087746692076698</v>
      </c>
    </row>
    <row r="3" spans="1:33" s="9" customFormat="1" ht="15.75" customHeight="1" x14ac:dyDescent="0.35">
      <c r="A3" s="5" t="s">
        <v>7</v>
      </c>
      <c r="B3" s="5" t="s">
        <v>96</v>
      </c>
      <c r="C3" s="10" t="s">
        <v>161</v>
      </c>
      <c r="D3" s="2" t="s">
        <v>47</v>
      </c>
      <c r="E3" s="5" t="s">
        <v>12</v>
      </c>
      <c r="F3" s="5" t="s">
        <v>12</v>
      </c>
      <c r="G3" s="11">
        <v>56389.554708018579</v>
      </c>
      <c r="H3" s="11">
        <v>52417.275981739876</v>
      </c>
      <c r="I3" s="11">
        <v>57588.415823156756</v>
      </c>
      <c r="J3" s="11">
        <v>64951.510231809531</v>
      </c>
      <c r="K3" s="11">
        <v>53085.032727850245</v>
      </c>
      <c r="L3" s="11">
        <v>50768.413263613365</v>
      </c>
      <c r="M3" s="11">
        <v>58020.856004139154</v>
      </c>
      <c r="N3" s="11">
        <v>67439.751800147613</v>
      </c>
      <c r="O3" s="11">
        <v>57369.907677141666</v>
      </c>
      <c r="P3" s="11">
        <v>61773.239093820266</v>
      </c>
      <c r="Q3" s="11">
        <v>66371.432366140347</v>
      </c>
      <c r="R3" s="11">
        <v>72161.053431050357</v>
      </c>
      <c r="S3" s="11">
        <v>65067.274367018021</v>
      </c>
      <c r="T3" s="11">
        <v>60805.930990284229</v>
      </c>
      <c r="U3" s="11">
        <v>66837.26396720609</v>
      </c>
      <c r="V3" s="11">
        <v>76509.397439303706</v>
      </c>
      <c r="W3" s="11">
        <v>67245.767884131143</v>
      </c>
      <c r="X3" s="11">
        <v>58656.409971129739</v>
      </c>
      <c r="Y3" s="11">
        <v>46859.02295846706</v>
      </c>
      <c r="Z3" s="11">
        <v>49655.115095099842</v>
      </c>
      <c r="AA3" s="11">
        <v>49653.063465450665</v>
      </c>
      <c r="AB3" s="7"/>
      <c r="AC3" s="11">
        <f t="shared" si="0"/>
        <v>271398.36028092518</v>
      </c>
      <c r="AD3" s="11">
        <f t="shared" si="1"/>
        <v>204823.6114901473</v>
      </c>
      <c r="AE3" s="30">
        <f t="shared" ref="AE3:AE17" si="2">AD3/AC3-1</f>
        <v>-0.24530269350878231</v>
      </c>
    </row>
    <row r="4" spans="1:33" s="9" customFormat="1" ht="15.75" customHeight="1" x14ac:dyDescent="0.35">
      <c r="A4" s="5" t="s">
        <v>7</v>
      </c>
      <c r="B4" s="5" t="s">
        <v>97</v>
      </c>
      <c r="C4" s="10" t="s">
        <v>161</v>
      </c>
      <c r="D4" s="3" t="s">
        <v>48</v>
      </c>
      <c r="E4" s="5" t="s">
        <v>12</v>
      </c>
      <c r="F4" s="5" t="s">
        <v>12</v>
      </c>
      <c r="G4" s="11">
        <v>7807.8309932827397</v>
      </c>
      <c r="H4" s="11">
        <v>7540.5000327433991</v>
      </c>
      <c r="I4" s="11">
        <v>7978.9882499619189</v>
      </c>
      <c r="J4" s="11">
        <v>8027.818052957874</v>
      </c>
      <c r="K4" s="11">
        <v>7281.1630155608409</v>
      </c>
      <c r="L4" s="11">
        <v>6954.7296460471644</v>
      </c>
      <c r="M4" s="11">
        <v>7839.8613338338509</v>
      </c>
      <c r="N4" s="11">
        <v>8502.7892447240356</v>
      </c>
      <c r="O4" s="11">
        <v>7803.6239738501199</v>
      </c>
      <c r="P4" s="11">
        <v>7840.9740571626171</v>
      </c>
      <c r="Q4" s="11">
        <v>8444.0813957168211</v>
      </c>
      <c r="R4" s="11">
        <v>8960.3331217153518</v>
      </c>
      <c r="S4" s="11">
        <v>8153.3456988322769</v>
      </c>
      <c r="T4" s="11">
        <v>8878.7363735840026</v>
      </c>
      <c r="U4" s="11">
        <v>9700.7531665122879</v>
      </c>
      <c r="V4" s="11">
        <v>9693.0800718447754</v>
      </c>
      <c r="W4" s="11">
        <v>10028.453882392789</v>
      </c>
      <c r="X4" s="11">
        <v>7989.5267148789762</v>
      </c>
      <c r="Y4" s="11">
        <v>4732.3194867209158</v>
      </c>
      <c r="Z4" s="11">
        <v>3658.2540569542857</v>
      </c>
      <c r="AA4" s="11">
        <v>4008.0419928977112</v>
      </c>
      <c r="AB4" s="7"/>
      <c r="AC4" s="11">
        <f t="shared" si="0"/>
        <v>38301.023494333858</v>
      </c>
      <c r="AD4" s="11">
        <f t="shared" si="1"/>
        <v>20388.142251451889</v>
      </c>
      <c r="AE4" s="30">
        <f t="shared" si="2"/>
        <v>-0.46768675112642744</v>
      </c>
    </row>
    <row r="5" spans="1:33" s="16" customFormat="1" ht="15.75" customHeight="1" x14ac:dyDescent="0.35">
      <c r="A5" s="13" t="s">
        <v>7</v>
      </c>
      <c r="B5" s="13" t="s">
        <v>98</v>
      </c>
      <c r="C5" s="14" t="s">
        <v>161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99</v>
      </c>
      <c r="C6" s="10" t="s">
        <v>161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100</v>
      </c>
      <c r="C7" s="10" t="s">
        <v>161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101</v>
      </c>
      <c r="C8" s="10" t="s">
        <v>161</v>
      </c>
      <c r="D8" s="3" t="s">
        <v>52</v>
      </c>
      <c r="E8" s="5" t="s">
        <v>12</v>
      </c>
      <c r="F8" s="5" t="s">
        <v>12</v>
      </c>
      <c r="G8" s="11">
        <v>8143.2942176893139</v>
      </c>
      <c r="H8" s="11">
        <v>7697.8620140755511</v>
      </c>
      <c r="I8" s="11">
        <v>8086.5604445955951</v>
      </c>
      <c r="J8" s="11">
        <v>8892.0694074811527</v>
      </c>
      <c r="K8" s="11">
        <v>7302.2822394585601</v>
      </c>
      <c r="L8" s="11">
        <v>7287.4385691819125</v>
      </c>
      <c r="M8" s="11">
        <v>7718.3824842637614</v>
      </c>
      <c r="N8" s="11">
        <v>8809.1253006540483</v>
      </c>
      <c r="O8" s="11">
        <v>7721.3408639217678</v>
      </c>
      <c r="P8" s="11">
        <v>9116.9586552847322</v>
      </c>
      <c r="Q8" s="11">
        <v>8795.1809928312359</v>
      </c>
      <c r="R8" s="11">
        <v>9769.8133179017386</v>
      </c>
      <c r="S8" s="11">
        <v>8193.2185047423263</v>
      </c>
      <c r="T8" s="11">
        <v>8402.1130950959214</v>
      </c>
      <c r="U8" s="11">
        <v>8450.2453722599748</v>
      </c>
      <c r="V8" s="11">
        <v>9603.1125136445662</v>
      </c>
      <c r="W8" s="11">
        <v>8288.350980374722</v>
      </c>
      <c r="X8" s="11">
        <v>7983.1279268644967</v>
      </c>
      <c r="Y8" s="11">
        <v>4117.9743133857846</v>
      </c>
      <c r="Z8" s="11">
        <v>4690.3674014127864</v>
      </c>
      <c r="AA8" s="11">
        <v>4757.9847400068202</v>
      </c>
      <c r="AB8" s="7"/>
      <c r="AC8" s="11">
        <f t="shared" si="0"/>
        <v>34743.821961375186</v>
      </c>
      <c r="AD8" s="11">
        <f t="shared" si="1"/>
        <v>21549.45438166989</v>
      </c>
      <c r="AE8" s="30">
        <f t="shared" si="2"/>
        <v>-0.37976154708522036</v>
      </c>
    </row>
    <row r="9" spans="1:33" s="16" customFormat="1" ht="15" customHeight="1" x14ac:dyDescent="0.35">
      <c r="A9" s="13" t="s">
        <v>7</v>
      </c>
      <c r="B9" s="13" t="s">
        <v>102</v>
      </c>
      <c r="C9" s="14" t="s">
        <v>161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103</v>
      </c>
      <c r="C10" s="10" t="s">
        <v>161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104</v>
      </c>
      <c r="C11" s="10" t="s">
        <v>161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105</v>
      </c>
      <c r="C12" s="14" t="s">
        <v>161</v>
      </c>
      <c r="D12" s="18" t="s">
        <v>56</v>
      </c>
      <c r="E12" s="13" t="s">
        <v>12</v>
      </c>
      <c r="F12" s="13" t="s">
        <v>12</v>
      </c>
      <c r="G12" s="17">
        <v>12773.291152742211</v>
      </c>
      <c r="H12" s="17">
        <v>8556.2000940691087</v>
      </c>
      <c r="I12" s="17">
        <v>13350.426502003513</v>
      </c>
      <c r="J12" s="17">
        <v>15666.85434157093</v>
      </c>
      <c r="K12" s="17">
        <v>11183.250207486553</v>
      </c>
      <c r="L12" s="17">
        <v>8493.3538110271875</v>
      </c>
      <c r="M12" s="17">
        <v>12820.4941662075</v>
      </c>
      <c r="N12" s="17">
        <v>16040.750826112951</v>
      </c>
      <c r="O12" s="17">
        <v>10833.500424921518</v>
      </c>
      <c r="P12" s="17">
        <v>10074.294973177879</v>
      </c>
      <c r="Q12" s="17">
        <v>13220.668937854782</v>
      </c>
      <c r="R12" s="17">
        <v>15197.63221793414</v>
      </c>
      <c r="S12" s="17">
        <v>11447.353954820519</v>
      </c>
      <c r="T12" s="17">
        <v>8471.1323130190576</v>
      </c>
      <c r="U12" s="17">
        <v>13165.675071244286</v>
      </c>
      <c r="V12" s="17">
        <v>16295.219924975414</v>
      </c>
      <c r="W12" s="17">
        <v>14597.029007084184</v>
      </c>
      <c r="X12" s="17">
        <v>5732.0343033706449</v>
      </c>
      <c r="Y12" s="17">
        <v>1697.826660853452</v>
      </c>
      <c r="Z12" s="17">
        <v>4417.806806067676</v>
      </c>
      <c r="AA12" s="17">
        <v>7250.3252229300597</v>
      </c>
      <c r="AB12" s="19"/>
      <c r="AC12" s="17">
        <f t="shared" si="0"/>
        <v>52529.056316322938</v>
      </c>
      <c r="AD12" s="17">
        <f t="shared" si="1"/>
        <v>19097.992993221833</v>
      </c>
      <c r="AE12" s="31">
        <f t="shared" si="2"/>
        <v>-0.63642992407447263</v>
      </c>
      <c r="AF12" s="33">
        <f>AC12/SUM(T$20:W$20)/10</f>
        <v>1.8538825054411507</v>
      </c>
      <c r="AG12" s="33">
        <f>AD12/SUM(X$20:AA$20)/10</f>
        <v>0.70330651378963815</v>
      </c>
    </row>
    <row r="13" spans="1:33" s="9" customFormat="1" ht="15.75" customHeight="1" x14ac:dyDescent="0.35">
      <c r="A13" s="5" t="s">
        <v>7</v>
      </c>
      <c r="B13" s="5" t="s">
        <v>106</v>
      </c>
      <c r="C13" s="10" t="s">
        <v>161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107</v>
      </c>
      <c r="C14" s="10" t="s">
        <v>161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108</v>
      </c>
      <c r="C15" s="14" t="s">
        <v>161</v>
      </c>
      <c r="D15" s="18" t="s">
        <v>59</v>
      </c>
      <c r="E15" s="13" t="s">
        <v>12</v>
      </c>
      <c r="F15" s="13" t="s">
        <v>12</v>
      </c>
      <c r="G15" s="17">
        <v>13572.660728017334</v>
      </c>
      <c r="H15" s="17">
        <v>12899.390778836509</v>
      </c>
      <c r="I15" s="17">
        <v>17900.013187043816</v>
      </c>
      <c r="J15" s="17">
        <v>23023.498470271366</v>
      </c>
      <c r="K15" s="17">
        <v>13285.2341389537</v>
      </c>
      <c r="L15" s="17">
        <v>12430.203262097459</v>
      </c>
      <c r="M15" s="17">
        <v>17035.170883923431</v>
      </c>
      <c r="N15" s="17">
        <v>23612.749747049646</v>
      </c>
      <c r="O15" s="17">
        <v>13560.787374966074</v>
      </c>
      <c r="P15" s="17">
        <v>14187.501594823432</v>
      </c>
      <c r="Q15" s="17">
        <v>18231.322878069019</v>
      </c>
      <c r="R15" s="17">
        <v>24412.149942316715</v>
      </c>
      <c r="S15" s="17">
        <v>13897.602188970302</v>
      </c>
      <c r="T15" s="17">
        <v>13329.824804928989</v>
      </c>
      <c r="U15" s="17">
        <v>18007.055195548972</v>
      </c>
      <c r="V15" s="17">
        <v>24918.548756850545</v>
      </c>
      <c r="W15" s="17">
        <v>15259.066676689872</v>
      </c>
      <c r="X15" s="17">
        <v>10884.338412629455</v>
      </c>
      <c r="Y15" s="17">
        <v>1880.2685608135816</v>
      </c>
      <c r="Z15" s="17">
        <v>5843.9058452193458</v>
      </c>
      <c r="AA15" s="17">
        <v>3089.3950777218793</v>
      </c>
      <c r="AB15" s="19"/>
      <c r="AC15" s="17">
        <f>SUM(T15:W15)</f>
        <v>71514.495434018376</v>
      </c>
      <c r="AD15" s="17">
        <f>SUM(X15:AA15)</f>
        <v>21697.907896384262</v>
      </c>
      <c r="AE15" s="31">
        <f t="shared" si="2"/>
        <v>-0.69659426715240591</v>
      </c>
      <c r="AF15" s="33">
        <f>AC15/SUM(T$20:W$20)/10</f>
        <v>2.5239263993665126</v>
      </c>
      <c r="AG15" s="33">
        <f>AD15/SUM(X$20:AA$20)/10</f>
        <v>0.79905150057133123</v>
      </c>
    </row>
    <row r="16" spans="1:33" s="9" customFormat="1" ht="15.75" customHeight="1" x14ac:dyDescent="0.35">
      <c r="A16" s="5" t="s">
        <v>7</v>
      </c>
      <c r="B16" s="5" t="s">
        <v>109</v>
      </c>
      <c r="C16" s="10" t="s">
        <v>161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110</v>
      </c>
      <c r="C17" s="10" t="s">
        <v>161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1.8538825054411507</v>
      </c>
      <c r="AG19" s="34">
        <f>SUM(AG12,AG5)</f>
        <v>0.70330651378963815</v>
      </c>
    </row>
    <row r="20" spans="1:33" x14ac:dyDescent="0.35">
      <c r="D20" s="10" t="s">
        <v>1253</v>
      </c>
      <c r="G20" s="28">
        <f>[3]GDP!CA$3</f>
        <v>733.06100000000004</v>
      </c>
      <c r="H20" s="28">
        <f>[3]GDP!CB$3</f>
        <v>700.87699999999995</v>
      </c>
      <c r="I20" s="28">
        <f>[3]GDP!CC$3</f>
        <v>713.28</v>
      </c>
      <c r="J20" s="28">
        <f>[3]GDP!CD$3</f>
        <v>657.05499999999995</v>
      </c>
      <c r="K20" s="28">
        <f>[3]GDP!CE$3</f>
        <v>629.63199999999995</v>
      </c>
      <c r="L20" s="28">
        <f>[3]GDP!CF$3</f>
        <v>635.13900000000001</v>
      </c>
      <c r="M20" s="28">
        <f>[3]GDP!CG$3</f>
        <v>657.48299999999995</v>
      </c>
      <c r="N20" s="28">
        <f>[3]GDP!CH$3</f>
        <v>677.69399999999996</v>
      </c>
      <c r="O20" s="28">
        <f>[3]GDP!CI$3</f>
        <v>697.21699999999998</v>
      </c>
      <c r="P20" s="28">
        <f>[3]GDP!CJ$3</f>
        <v>734.81100000000004</v>
      </c>
      <c r="Q20" s="28">
        <f>[3]GDP!CK$3</f>
        <v>725.59799999999996</v>
      </c>
      <c r="R20" s="28">
        <f>[3]GDP!CL$3</f>
        <v>702.97900000000004</v>
      </c>
      <c r="S20" s="28">
        <f>[3]GDP!CM$3</f>
        <v>696.51499999999999</v>
      </c>
      <c r="T20" s="28">
        <f>[3]GDP!CN$3</f>
        <v>714.97900000000004</v>
      </c>
      <c r="U20" s="28">
        <f>[3]GDP!CO$3</f>
        <v>709.43899999999996</v>
      </c>
      <c r="V20" s="28">
        <f>[3]GDP!CP$3</f>
        <v>688.36699999999996</v>
      </c>
      <c r="W20" s="28">
        <f>[3]GDP!CQ$3</f>
        <v>720.67700000000002</v>
      </c>
      <c r="X20" s="28">
        <f>[3]GDP!CR$3</f>
        <v>704.50900000000001</v>
      </c>
      <c r="Y20" s="28">
        <f>[3]GDP!CS$3</f>
        <v>591.44100000000003</v>
      </c>
      <c r="Z20" s="28">
        <f>[3]GDP!CT$3</f>
        <v>696.77300000000002</v>
      </c>
      <c r="AA20" s="28">
        <f>[3]GDP!CU$3</f>
        <v>722.73500000000001</v>
      </c>
      <c r="AC20" s="11">
        <f t="shared" ref="AC20" si="5">SUM(T20:W20)</f>
        <v>2833.462</v>
      </c>
      <c r="AD20" s="11">
        <f t="shared" ref="AD20" si="6">SUM(X20:AA20)</f>
        <v>2715.4580000000001</v>
      </c>
      <c r="AE20" s="30"/>
      <c r="AF20" s="34">
        <f>SUM(AF9,AF15)</f>
        <v>2.5239263993665126</v>
      </c>
      <c r="AG20" s="34">
        <f>SUM(AG9,AG15)</f>
        <v>0.79905150057133123</v>
      </c>
    </row>
    <row r="21" spans="1:33" x14ac:dyDescent="0.35">
      <c r="AF21" s="34">
        <f>AF19-AF20</f>
        <v>-0.6700438939253619</v>
      </c>
      <c r="AG21" s="34">
        <f>AG19-AG20</f>
        <v>-9.5744986781693076E-2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0.13013647149828941</v>
      </c>
      <c r="AD22" s="12">
        <f>(AD12+AD5)/AD2</f>
        <v>5.5720729317753702E-2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0.26350378594768786</v>
      </c>
      <c r="AD23" s="12">
        <f>(AD9+AD15)/AD3</f>
        <v>0.1059346026492068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4.6673491286365199</v>
      </c>
      <c r="AD25" s="34">
        <f>(AD2-AD3)/AD20/10</f>
        <v>5.0791151317593126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-0.54450130563730048</v>
      </c>
      <c r="AD26" s="34">
        <f>(AD4+AD12-AD8-AD15)/AD20/10</f>
        <v>-0.13851169980829864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3.2056219497793443</v>
      </c>
      <c r="AD27" s="34">
        <f>(AD4+AD12)/AD20/10</f>
        <v>1.4541243224779659</v>
      </c>
    </row>
    <row r="28" spans="1:33" ht="16.5" x14ac:dyDescent="0.35">
      <c r="D28" s="46" t="s">
        <v>1721</v>
      </c>
      <c r="AC28" s="34">
        <f>(AC8+AC15)/AC20/10</f>
        <v>3.7501232554166442</v>
      </c>
      <c r="AD28" s="34">
        <f>(AD8+AD15)/AD20/10</f>
        <v>1.5926360222862643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8AD1-CCE2-484E-AF12-99DC219166C9}">
  <dimension ref="A1:AG28"/>
  <sheetViews>
    <sheetView topLeftCell="C1" workbookViewId="0">
      <pane xSplit="4" ySplit="1" topLeftCell="Z14" activePane="bottomRight" state="frozen"/>
      <selection activeCell="C1" sqref="C1"/>
      <selection pane="topRight" activeCell="G1" sqref="G1"/>
      <selection pane="bottomLeft" activeCell="C2" sqref="C2"/>
      <selection pane="bottomRight" activeCell="X25" sqref="X25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1629</v>
      </c>
      <c r="C2" s="10" t="s">
        <v>1645</v>
      </c>
      <c r="D2" s="2" t="s">
        <v>46</v>
      </c>
      <c r="E2" s="5" t="s">
        <v>12</v>
      </c>
      <c r="F2" s="5" t="s">
        <v>12</v>
      </c>
      <c r="G2" s="11">
        <v>1664.7064232369232</v>
      </c>
      <c r="H2" s="11">
        <v>1521.919256980648</v>
      </c>
      <c r="I2" s="11">
        <v>1752.1250104753781</v>
      </c>
      <c r="J2" s="11">
        <v>2097.5715452272757</v>
      </c>
      <c r="K2" s="11">
        <v>1840.173598828125</v>
      </c>
      <c r="L2" s="11">
        <v>1659.7053527815344</v>
      </c>
      <c r="M2" s="11">
        <v>1967.0904903983867</v>
      </c>
      <c r="N2" s="11">
        <v>2521.5773173846114</v>
      </c>
      <c r="O2" s="11">
        <v>2240.9888731428496</v>
      </c>
      <c r="P2" s="11">
        <v>2068.37183585715</v>
      </c>
      <c r="Q2" s="11">
        <v>2326.5591123714353</v>
      </c>
      <c r="R2" s="11">
        <v>2697.8408629107716</v>
      </c>
      <c r="S2" s="11">
        <v>2452.1272918875006</v>
      </c>
      <c r="T2" s="11">
        <v>2037.4047129142871</v>
      </c>
      <c r="U2" s="11">
        <v>2356.0988721000003</v>
      </c>
      <c r="V2" s="11">
        <v>2702.8273611091063</v>
      </c>
      <c r="W2" s="11">
        <v>2465.4580852687491</v>
      </c>
      <c r="X2" s="11">
        <v>1955.0134315437497</v>
      </c>
      <c r="Y2" s="11">
        <v>1595.3712578258114</v>
      </c>
      <c r="Z2" s="11">
        <v>2099.2161657484912</v>
      </c>
      <c r="AA2" s="11">
        <v>2211.6325547938436</v>
      </c>
      <c r="AB2" s="11"/>
      <c r="AC2" s="11">
        <f t="shared" ref="AC2:AC17" si="0">SUM(T2:W2)</f>
        <v>9561.7890313921434</v>
      </c>
      <c r="AD2" s="11">
        <f t="shared" ref="AD2:AD17" si="1">SUM(X2:AA2)</f>
        <v>7861.2334099118962</v>
      </c>
      <c r="AE2" s="30">
        <f>AD2/AC2-1</f>
        <v>-0.17784910500505524</v>
      </c>
    </row>
    <row r="3" spans="1:33" s="9" customFormat="1" ht="15.75" customHeight="1" x14ac:dyDescent="0.35">
      <c r="A3" s="5" t="s">
        <v>7</v>
      </c>
      <c r="B3" s="5" t="s">
        <v>1630</v>
      </c>
      <c r="C3" s="10" t="s">
        <v>1645</v>
      </c>
      <c r="D3" s="2" t="s">
        <v>47</v>
      </c>
      <c r="E3" s="5" t="s">
        <v>12</v>
      </c>
      <c r="F3" s="5" t="s">
        <v>12</v>
      </c>
      <c r="G3" s="11">
        <v>1192.9809698246154</v>
      </c>
      <c r="H3" s="11">
        <v>1060.5418595419376</v>
      </c>
      <c r="I3" s="11">
        <v>1225.0205176446107</v>
      </c>
      <c r="J3" s="11">
        <v>1434.8344935606081</v>
      </c>
      <c r="K3" s="11">
        <v>1341.4235755078125</v>
      </c>
      <c r="L3" s="11">
        <v>1158.5011819015358</v>
      </c>
      <c r="M3" s="11">
        <v>1323.5090150709675</v>
      </c>
      <c r="N3" s="11">
        <v>1713.7361785692285</v>
      </c>
      <c r="O3" s="11">
        <v>1638.915027357137</v>
      </c>
      <c r="P3" s="11">
        <v>1422.5045445000048</v>
      </c>
      <c r="Q3" s="11">
        <v>1577.9599440666709</v>
      </c>
      <c r="R3" s="11">
        <v>1791.984754707694</v>
      </c>
      <c r="S3" s="11">
        <v>1661.7071255250003</v>
      </c>
      <c r="T3" s="11">
        <v>1431.260538057144</v>
      </c>
      <c r="U3" s="11">
        <v>1580.0772706000005</v>
      </c>
      <c r="V3" s="11">
        <v>1779.1846028151615</v>
      </c>
      <c r="W3" s="11">
        <v>1655.5212948937497</v>
      </c>
      <c r="X3" s="11">
        <v>1390.434491629687</v>
      </c>
      <c r="Y3" s="11">
        <v>1156.7875383483906</v>
      </c>
      <c r="Z3" s="11">
        <v>1472.4439609575804</v>
      </c>
      <c r="AA3" s="11">
        <v>1569.6933340923058</v>
      </c>
      <c r="AB3" s="11"/>
      <c r="AC3" s="11">
        <f t="shared" si="0"/>
        <v>6446.0437063660556</v>
      </c>
      <c r="AD3" s="11">
        <f t="shared" si="1"/>
        <v>5589.3593250279637</v>
      </c>
      <c r="AE3" s="30">
        <f t="shared" ref="AE3:AE17" si="2">AD3/AC3-1</f>
        <v>-0.13290080247083003</v>
      </c>
    </row>
    <row r="4" spans="1:33" s="9" customFormat="1" ht="15.75" customHeight="1" x14ac:dyDescent="0.35">
      <c r="A4" s="5" t="s">
        <v>7</v>
      </c>
      <c r="B4" s="5" t="s">
        <v>1631</v>
      </c>
      <c r="C4" s="10" t="s">
        <v>1645</v>
      </c>
      <c r="D4" s="3" t="s">
        <v>48</v>
      </c>
      <c r="E4" s="5" t="s">
        <v>12</v>
      </c>
      <c r="F4" s="5" t="s">
        <v>12</v>
      </c>
      <c r="G4" s="11">
        <v>478.35512737846159</v>
      </c>
      <c r="H4" s="11">
        <v>470.61213040645254</v>
      </c>
      <c r="I4" s="11">
        <v>515.41351889384418</v>
      </c>
      <c r="J4" s="11">
        <v>513.54204606060682</v>
      </c>
      <c r="K4" s="11">
        <v>534.91303335937505</v>
      </c>
      <c r="L4" s="11">
        <v>530.51057659384492</v>
      </c>
      <c r="M4" s="11">
        <v>581.46429003548371</v>
      </c>
      <c r="N4" s="11">
        <v>639.44585622307602</v>
      </c>
      <c r="O4" s="11">
        <v>699.43422527142604</v>
      </c>
      <c r="P4" s="11">
        <v>712.76236200000244</v>
      </c>
      <c r="Q4" s="11">
        <v>728.00425542381151</v>
      </c>
      <c r="R4" s="11">
        <v>696.52336516615446</v>
      </c>
      <c r="S4" s="11">
        <v>739.65812825000012</v>
      </c>
      <c r="T4" s="11">
        <v>700.38821645714336</v>
      </c>
      <c r="U4" s="11">
        <v>717.58583040000008</v>
      </c>
      <c r="V4" s="11">
        <v>686.0317816575797</v>
      </c>
      <c r="W4" s="11">
        <v>698.14562967499978</v>
      </c>
      <c r="X4" s="11">
        <v>668.25222391874979</v>
      </c>
      <c r="Y4" s="11">
        <v>566.402686896776</v>
      </c>
      <c r="Z4" s="11">
        <v>658.8517874636384</v>
      </c>
      <c r="AA4" s="11">
        <v>765.11553004307609</v>
      </c>
      <c r="AB4" s="11"/>
      <c r="AC4" s="11">
        <f t="shared" si="0"/>
        <v>2802.1514581897231</v>
      </c>
      <c r="AD4" s="11">
        <f t="shared" si="1"/>
        <v>2658.6222283222405</v>
      </c>
      <c r="AE4" s="30">
        <f t="shared" si="2"/>
        <v>-5.1221082089619396E-2</v>
      </c>
    </row>
    <row r="5" spans="1:33" s="16" customFormat="1" ht="15.75" customHeight="1" x14ac:dyDescent="0.35">
      <c r="A5" s="13" t="s">
        <v>7</v>
      </c>
      <c r="B5" s="13" t="s">
        <v>1632</v>
      </c>
      <c r="C5" s="14" t="s">
        <v>1645</v>
      </c>
      <c r="D5" s="15" t="s">
        <v>49</v>
      </c>
      <c r="E5" s="13" t="s">
        <v>12</v>
      </c>
      <c r="F5" s="13" t="s">
        <v>12</v>
      </c>
      <c r="G5" s="17">
        <v>52.183080529230772</v>
      </c>
      <c r="H5" s="17">
        <v>43.560830487096858</v>
      </c>
      <c r="I5" s="17">
        <v>57.02412845230748</v>
      </c>
      <c r="J5" s="17">
        <v>53.402771780303112</v>
      </c>
      <c r="K5" s="17">
        <v>46.224175078125</v>
      </c>
      <c r="L5" s="17">
        <v>37.207198883076835</v>
      </c>
      <c r="M5" s="17">
        <v>47.581184212903217</v>
      </c>
      <c r="N5" s="17">
        <v>53.378871969230687</v>
      </c>
      <c r="O5" s="17">
        <v>47.964339228571255</v>
      </c>
      <c r="P5" s="17">
        <v>53.022158214285895</v>
      </c>
      <c r="Q5" s="17">
        <v>54.677497952381103</v>
      </c>
      <c r="R5" s="17">
        <v>44.907768710769275</v>
      </c>
      <c r="S5" s="17">
        <v>43.722947225000006</v>
      </c>
      <c r="T5" s="17">
        <v>39.552104228571451</v>
      </c>
      <c r="U5" s="17">
        <v>59.474069900000011</v>
      </c>
      <c r="V5" s="17">
        <v>47.65562841818209</v>
      </c>
      <c r="W5" s="17">
        <v>16.752731774999997</v>
      </c>
      <c r="X5" s="17"/>
      <c r="Y5" s="17"/>
      <c r="Z5" s="17"/>
      <c r="AA5" s="17"/>
      <c r="AB5" s="17"/>
      <c r="AC5" s="17">
        <f t="shared" si="0"/>
        <v>163.43453432175355</v>
      </c>
      <c r="AD5" s="17">
        <f t="shared" si="1"/>
        <v>0</v>
      </c>
      <c r="AE5" s="31">
        <f t="shared" si="2"/>
        <v>-1</v>
      </c>
      <c r="AF5" s="33">
        <f>AC5/SUM(T$20:W$20)/10</f>
        <v>0.30061348671391386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1633</v>
      </c>
      <c r="C6" s="10" t="s">
        <v>1645</v>
      </c>
      <c r="D6" s="4" t="s">
        <v>50</v>
      </c>
      <c r="E6" s="5" t="s">
        <v>12</v>
      </c>
      <c r="F6" s="5" t="s">
        <v>12</v>
      </c>
      <c r="G6" s="11">
        <v>297.21596175076928</v>
      </c>
      <c r="H6" s="11">
        <v>300.00209182258124</v>
      </c>
      <c r="I6" s="11">
        <v>332.27638268769101</v>
      </c>
      <c r="J6" s="11">
        <v>327.56305492424292</v>
      </c>
      <c r="K6" s="11">
        <v>354.78419238281248</v>
      </c>
      <c r="L6" s="11">
        <v>364.90058155384531</v>
      </c>
      <c r="M6" s="11">
        <v>392.6483700370967</v>
      </c>
      <c r="N6" s="11">
        <v>422.97740460769171</v>
      </c>
      <c r="O6" s="11">
        <v>475.04216891428405</v>
      </c>
      <c r="P6" s="11">
        <v>487.95136128571596</v>
      </c>
      <c r="Q6" s="11">
        <v>510.07468987619188</v>
      </c>
      <c r="R6" s="11">
        <v>485.75560163076972</v>
      </c>
      <c r="S6" s="11">
        <v>532.56480990000011</v>
      </c>
      <c r="T6" s="11">
        <v>511.41288731428608</v>
      </c>
      <c r="U6" s="11">
        <v>505.86614230000009</v>
      </c>
      <c r="V6" s="11">
        <v>472.87353087272993</v>
      </c>
      <c r="W6" s="11">
        <v>528.72405313124989</v>
      </c>
      <c r="X6" s="11"/>
      <c r="Y6" s="11"/>
      <c r="Z6" s="11"/>
      <c r="AA6" s="11"/>
      <c r="AB6" s="11"/>
      <c r="AC6" s="11">
        <f t="shared" si="0"/>
        <v>2018.8766136182662</v>
      </c>
      <c r="AD6" s="11">
        <f t="shared" si="1"/>
        <v>0</v>
      </c>
      <c r="AE6" s="30">
        <f t="shared" si="2"/>
        <v>-1</v>
      </c>
    </row>
    <row r="7" spans="1:33" s="9" customFormat="1" ht="15.75" customHeight="1" x14ac:dyDescent="0.35">
      <c r="A7" s="5" t="s">
        <v>7</v>
      </c>
      <c r="B7" s="5" t="s">
        <v>1634</v>
      </c>
      <c r="C7" s="10" t="s">
        <v>1645</v>
      </c>
      <c r="D7" s="4" t="s">
        <v>51</v>
      </c>
      <c r="E7" s="5" t="s">
        <v>12</v>
      </c>
      <c r="F7" s="5" t="s">
        <v>12</v>
      </c>
      <c r="G7" s="11">
        <v>131.88045805230772</v>
      </c>
      <c r="H7" s="11">
        <v>134.01162371612929</v>
      </c>
      <c r="I7" s="11">
        <v>129.83609681692258</v>
      </c>
      <c r="J7" s="11">
        <v>135.64248200757595</v>
      </c>
      <c r="K7" s="11">
        <v>138.719998828125</v>
      </c>
      <c r="L7" s="11">
        <v>130.75706215384582</v>
      </c>
      <c r="M7" s="11">
        <v>143.87984933387094</v>
      </c>
      <c r="N7" s="11">
        <v>164.79745923076902</v>
      </c>
      <c r="O7" s="11">
        <v>185.19099899999935</v>
      </c>
      <c r="P7" s="11">
        <v>178.63187842857204</v>
      </c>
      <c r="Q7" s="11">
        <v>167.01836899047663</v>
      </c>
      <c r="R7" s="11">
        <v>168.73701323076941</v>
      </c>
      <c r="S7" s="11">
        <v>166.03899355000004</v>
      </c>
      <c r="T7" s="11">
        <v>154.74885714285725</v>
      </c>
      <c r="U7" s="11">
        <v>156.26284570000001</v>
      </c>
      <c r="V7" s="11">
        <v>174.6194383030313</v>
      </c>
      <c r="W7" s="11">
        <v>161.13931468749993</v>
      </c>
      <c r="X7" s="11"/>
      <c r="Y7" s="11"/>
      <c r="Z7" s="11"/>
      <c r="AA7" s="11"/>
      <c r="AB7" s="11"/>
      <c r="AC7" s="11">
        <f t="shared" si="0"/>
        <v>646.7704558333885</v>
      </c>
      <c r="AD7" s="11">
        <f t="shared" si="1"/>
        <v>0</v>
      </c>
      <c r="AE7" s="30">
        <f t="shared" si="2"/>
        <v>-1</v>
      </c>
    </row>
    <row r="8" spans="1:33" s="9" customFormat="1" ht="15" customHeight="1" x14ac:dyDescent="0.35">
      <c r="A8" s="5" t="s">
        <v>7</v>
      </c>
      <c r="B8" s="5" t="s">
        <v>1635</v>
      </c>
      <c r="C8" s="10" t="s">
        <v>1645</v>
      </c>
      <c r="D8" s="3" t="s">
        <v>52</v>
      </c>
      <c r="E8" s="5" t="s">
        <v>12</v>
      </c>
      <c r="F8" s="5" t="s">
        <v>12</v>
      </c>
      <c r="G8" s="11">
        <v>251.50264565538467</v>
      </c>
      <c r="H8" s="11">
        <v>236.21631453871012</v>
      </c>
      <c r="I8" s="11">
        <v>240.56778939692217</v>
      </c>
      <c r="J8" s="11">
        <v>244.8108120833337</v>
      </c>
      <c r="K8" s="11">
        <v>292.14386437500002</v>
      </c>
      <c r="L8" s="11">
        <v>280.97754726461471</v>
      </c>
      <c r="M8" s="11">
        <v>293.64397418225803</v>
      </c>
      <c r="N8" s="11">
        <v>309.08274433076878</v>
      </c>
      <c r="O8" s="11">
        <v>358.15249258571305</v>
      </c>
      <c r="P8" s="11">
        <v>319.01060828571542</v>
      </c>
      <c r="Q8" s="11">
        <v>330.13460667142948</v>
      </c>
      <c r="R8" s="11">
        <v>310.84009252615414</v>
      </c>
      <c r="S8" s="11">
        <v>345.32522057500012</v>
      </c>
      <c r="T8" s="11">
        <v>321.32336640000022</v>
      </c>
      <c r="U8" s="11">
        <v>340.98564130000005</v>
      </c>
      <c r="V8" s="11">
        <v>322.24091454545635</v>
      </c>
      <c r="W8" s="11">
        <v>342.11133073749988</v>
      </c>
      <c r="X8" s="11">
        <v>302.1478421109374</v>
      </c>
      <c r="Y8" s="11">
        <v>288.73208834193633</v>
      </c>
      <c r="Z8" s="11">
        <v>300.00207595606156</v>
      </c>
      <c r="AA8" s="11">
        <v>389.77002911999961</v>
      </c>
      <c r="AB8" s="11"/>
      <c r="AC8" s="11">
        <f t="shared" si="0"/>
        <v>1326.6612529829565</v>
      </c>
      <c r="AD8" s="11">
        <f t="shared" si="1"/>
        <v>1280.6520355289349</v>
      </c>
      <c r="AE8" s="30">
        <f t="shared" si="2"/>
        <v>-3.4680456183197705E-2</v>
      </c>
    </row>
    <row r="9" spans="1:33" s="16" customFormat="1" ht="15" customHeight="1" x14ac:dyDescent="0.35">
      <c r="A9" s="13" t="s">
        <v>7</v>
      </c>
      <c r="B9" s="13" t="s">
        <v>1636</v>
      </c>
      <c r="C9" s="14" t="s">
        <v>1645</v>
      </c>
      <c r="D9" s="15" t="s">
        <v>53</v>
      </c>
      <c r="E9" s="13" t="s">
        <v>12</v>
      </c>
      <c r="F9" s="13" t="s">
        <v>12</v>
      </c>
      <c r="G9" s="17">
        <v>37.368448104615389</v>
      </c>
      <c r="H9" s="17">
        <v>41.593766245161369</v>
      </c>
      <c r="I9" s="17">
        <v>50.358251976922887</v>
      </c>
      <c r="J9" s="17">
        <v>46.903992234848559</v>
      </c>
      <c r="K9" s="17">
        <v>39.416030156250002</v>
      </c>
      <c r="L9" s="17">
        <v>36.100874879999914</v>
      </c>
      <c r="M9" s="17">
        <v>39.795733335483867</v>
      </c>
      <c r="N9" s="17">
        <v>31.204627953846106</v>
      </c>
      <c r="O9" s="17">
        <v>27.709772785714186</v>
      </c>
      <c r="P9" s="17">
        <v>29.451974285714385</v>
      </c>
      <c r="Q9" s="17">
        <v>32.680200780952475</v>
      </c>
      <c r="R9" s="17">
        <v>27.456105323076951</v>
      </c>
      <c r="S9" s="17">
        <v>31.381995275000005</v>
      </c>
      <c r="T9" s="17">
        <v>24.554242514285733</v>
      </c>
      <c r="U9" s="17">
        <v>28.653226300000004</v>
      </c>
      <c r="V9" s="17">
        <v>27.102484648484999</v>
      </c>
      <c r="W9" s="17">
        <v>13.231026793749997</v>
      </c>
      <c r="X9" s="17"/>
      <c r="Y9" s="17"/>
      <c r="Z9" s="17"/>
      <c r="AA9" s="17"/>
      <c r="AB9" s="17"/>
      <c r="AC9" s="17">
        <f t="shared" si="0"/>
        <v>93.540980256520726</v>
      </c>
      <c r="AD9" s="17">
        <f t="shared" si="1"/>
        <v>0</v>
      </c>
      <c r="AE9" s="31">
        <f t="shared" si="2"/>
        <v>-1</v>
      </c>
      <c r="AF9" s="33">
        <f>AC9/SUM(T$20:W$20)/10</f>
        <v>0.17205470277285989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1637</v>
      </c>
      <c r="C10" s="10" t="s">
        <v>1645</v>
      </c>
      <c r="D10" s="4" t="s">
        <v>54</v>
      </c>
      <c r="E10" s="5" t="s">
        <v>12</v>
      </c>
      <c r="F10" s="5" t="s">
        <v>12</v>
      </c>
      <c r="G10" s="11">
        <v>128.47745177230772</v>
      </c>
      <c r="H10" s="11">
        <v>107.19783820645182</v>
      </c>
      <c r="I10" s="11">
        <v>115.63370338461495</v>
      </c>
      <c r="J10" s="11">
        <v>115.10656196969715</v>
      </c>
      <c r="K10" s="11">
        <v>140.0978119921875</v>
      </c>
      <c r="L10" s="11">
        <v>159.53639339076886</v>
      </c>
      <c r="M10" s="11">
        <v>162.99850963548383</v>
      </c>
      <c r="N10" s="11">
        <v>174.72289423076899</v>
      </c>
      <c r="O10" s="11">
        <v>205.51149904285643</v>
      </c>
      <c r="P10" s="11">
        <v>181.51315671428634</v>
      </c>
      <c r="Q10" s="11">
        <v>200.19542130000056</v>
      </c>
      <c r="R10" s="11">
        <v>192.98234740615405</v>
      </c>
      <c r="S10" s="11">
        <v>215.97350760000006</v>
      </c>
      <c r="T10" s="11">
        <v>203.80623245714301</v>
      </c>
      <c r="U10" s="11">
        <v>212.66359610000006</v>
      </c>
      <c r="V10" s="11">
        <v>198.88535782727385</v>
      </c>
      <c r="W10" s="11">
        <v>236.96280753749994</v>
      </c>
      <c r="X10" s="11"/>
      <c r="Y10" s="11"/>
      <c r="Z10" s="11"/>
      <c r="AA10" s="11"/>
      <c r="AB10" s="11"/>
      <c r="AC10" s="11">
        <f t="shared" si="0"/>
        <v>852.31799392191692</v>
      </c>
      <c r="AD10" s="11">
        <f t="shared" si="1"/>
        <v>0</v>
      </c>
      <c r="AE10" s="30">
        <f t="shared" si="2"/>
        <v>-1</v>
      </c>
    </row>
    <row r="11" spans="1:33" s="9" customFormat="1" ht="15.75" customHeight="1" x14ac:dyDescent="0.35">
      <c r="A11" s="5" t="s">
        <v>7</v>
      </c>
      <c r="B11" s="5" t="s">
        <v>1638</v>
      </c>
      <c r="C11" s="10" t="s">
        <v>1645</v>
      </c>
      <c r="D11" s="4" t="s">
        <v>55</v>
      </c>
      <c r="E11" s="5" t="s">
        <v>12</v>
      </c>
      <c r="F11" s="5" t="s">
        <v>12</v>
      </c>
      <c r="G11" s="11">
        <v>90.776041353846168</v>
      </c>
      <c r="H11" s="11">
        <v>92.92477598709695</v>
      </c>
      <c r="I11" s="11">
        <v>78.075334492307391</v>
      </c>
      <c r="J11" s="11">
        <v>86.235008030303163</v>
      </c>
      <c r="K11" s="11">
        <v>117.6471179296875</v>
      </c>
      <c r="L11" s="11">
        <v>89.929553732307483</v>
      </c>
      <c r="M11" s="11">
        <v>93.888305399999979</v>
      </c>
      <c r="N11" s="11">
        <v>106.70371198461524</v>
      </c>
      <c r="O11" s="11">
        <v>132.08972589999954</v>
      </c>
      <c r="P11" s="11">
        <v>114.78157157142897</v>
      </c>
      <c r="Q11" s="11">
        <v>101.7461377238098</v>
      </c>
      <c r="R11" s="11">
        <v>95.15209258153854</v>
      </c>
      <c r="S11" s="11">
        <v>104.89466733750002</v>
      </c>
      <c r="T11" s="11">
        <v>99.903590628571493</v>
      </c>
      <c r="U11" s="11">
        <v>104.00630090000003</v>
      </c>
      <c r="V11" s="11">
        <v>105.00739477575817</v>
      </c>
      <c r="W11" s="11">
        <v>99.953980674999983</v>
      </c>
      <c r="X11" s="11"/>
      <c r="Y11" s="11"/>
      <c r="Z11" s="11"/>
      <c r="AA11" s="11"/>
      <c r="AB11" s="11"/>
      <c r="AC11" s="11">
        <f t="shared" si="0"/>
        <v>408.87126697932962</v>
      </c>
      <c r="AD11" s="11">
        <f t="shared" si="1"/>
        <v>0</v>
      </c>
      <c r="AE11" s="30">
        <f t="shared" si="2"/>
        <v>-1</v>
      </c>
    </row>
    <row r="12" spans="1:33" s="16" customFormat="1" ht="15.75" customHeight="1" x14ac:dyDescent="0.35">
      <c r="A12" s="13" t="s">
        <v>7</v>
      </c>
      <c r="B12" s="13" t="s">
        <v>1639</v>
      </c>
      <c r="C12" s="14" t="s">
        <v>1645</v>
      </c>
      <c r="D12" s="18" t="s">
        <v>56</v>
      </c>
      <c r="E12" s="13" t="s">
        <v>12</v>
      </c>
      <c r="F12" s="13" t="s">
        <v>12</v>
      </c>
      <c r="G12" s="17">
        <v>508.88470480000007</v>
      </c>
      <c r="H12" s="17">
        <v>478.97187793548477</v>
      </c>
      <c r="I12" s="17">
        <v>580.84141707845936</v>
      </c>
      <c r="J12" s="17">
        <v>930.07361628788021</v>
      </c>
      <c r="K12" s="17">
        <v>527.14031132812499</v>
      </c>
      <c r="L12" s="17">
        <v>494.88140675076801</v>
      </c>
      <c r="M12" s="17">
        <v>658.36876219354815</v>
      </c>
      <c r="N12" s="17">
        <v>1093.2637603999983</v>
      </c>
      <c r="O12" s="17">
        <v>624.33938702856926</v>
      </c>
      <c r="P12" s="17">
        <v>582.12392614285909</v>
      </c>
      <c r="Q12" s="17">
        <v>758.73756076666882</v>
      </c>
      <c r="R12" s="17">
        <v>1177.8785473753858</v>
      </c>
      <c r="S12" s="17">
        <v>662.45526957500022</v>
      </c>
      <c r="T12" s="17">
        <v>552.14732960000038</v>
      </c>
      <c r="U12" s="17">
        <v>751.7238364000001</v>
      </c>
      <c r="V12" s="17">
        <v>1157.3919588909157</v>
      </c>
      <c r="W12" s="17">
        <v>615.8743500249999</v>
      </c>
      <c r="X12" s="17">
        <v>418.78621341874992</v>
      </c>
      <c r="Y12" s="17">
        <v>131.46574554193589</v>
      </c>
      <c r="Z12" s="17">
        <v>527.62871391666829</v>
      </c>
      <c r="AA12" s="17">
        <v>156.21601803076905</v>
      </c>
      <c r="AB12" s="17"/>
      <c r="AC12" s="17">
        <f t="shared" si="0"/>
        <v>3077.1374749159158</v>
      </c>
      <c r="AD12" s="17">
        <f t="shared" si="1"/>
        <v>1234.096690908123</v>
      </c>
      <c r="AE12" s="31">
        <f t="shared" si="2"/>
        <v>-0.59894652059968645</v>
      </c>
      <c r="AF12" s="33">
        <f>AC12/SUM(T$20:W$20)/10</f>
        <v>5.6599361283791936</v>
      </c>
      <c r="AG12" s="33">
        <f>AD12/SUM(X$20:AA$20)/10</f>
        <v>2.4104680278500474</v>
      </c>
    </row>
    <row r="13" spans="1:33" s="9" customFormat="1" ht="15.75" customHeight="1" x14ac:dyDescent="0.35">
      <c r="A13" s="5" t="s">
        <v>7</v>
      </c>
      <c r="B13" s="5" t="s">
        <v>1640</v>
      </c>
      <c r="C13" s="10" t="s">
        <v>1645</v>
      </c>
      <c r="D13" s="4" t="s">
        <v>57</v>
      </c>
      <c r="E13" s="5" t="s">
        <v>12</v>
      </c>
      <c r="F13" s="5" t="s">
        <v>12</v>
      </c>
      <c r="G13" s="11">
        <v>48.378109876923084</v>
      </c>
      <c r="H13" s="11">
        <v>52.414272570967846</v>
      </c>
      <c r="I13" s="11">
        <v>32.573923904615263</v>
      </c>
      <c r="J13" s="11">
        <v>48.314294393939463</v>
      </c>
      <c r="K13" s="11">
        <v>56.244340195312503</v>
      </c>
      <c r="L13" s="11">
        <v>54.527185633846024</v>
      </c>
      <c r="M13" s="11">
        <v>41.850104858064505</v>
      </c>
      <c r="N13" s="11">
        <v>59.02168732307684</v>
      </c>
      <c r="O13" s="11">
        <v>68.063490757142617</v>
      </c>
      <c r="P13" s="11">
        <v>66.955302142857377</v>
      </c>
      <c r="Q13" s="11">
        <v>50.778941114285857</v>
      </c>
      <c r="R13" s="11">
        <v>68.825164652307762</v>
      </c>
      <c r="S13" s="11">
        <v>80.274399712500028</v>
      </c>
      <c r="T13" s="11">
        <v>63.243160457142899</v>
      </c>
      <c r="U13" s="11">
        <v>52.435213100000006</v>
      </c>
      <c r="V13" s="11">
        <v>65.63907324545491</v>
      </c>
      <c r="W13" s="11">
        <v>72.948337918749985</v>
      </c>
      <c r="X13" s="11"/>
      <c r="Y13" s="11"/>
      <c r="Z13" s="11"/>
      <c r="AA13" s="11"/>
      <c r="AB13" s="11"/>
      <c r="AC13" s="11">
        <f t="shared" si="0"/>
        <v>254.26578472134781</v>
      </c>
      <c r="AD13" s="11">
        <f t="shared" si="1"/>
        <v>0</v>
      </c>
      <c r="AE13" s="30">
        <f t="shared" si="2"/>
        <v>-1</v>
      </c>
    </row>
    <row r="14" spans="1:33" s="9" customFormat="1" ht="15.75" customHeight="1" x14ac:dyDescent="0.35">
      <c r="A14" s="5" t="s">
        <v>7</v>
      </c>
      <c r="B14" s="5" t="s">
        <v>1641</v>
      </c>
      <c r="C14" s="10" t="s">
        <v>1645</v>
      </c>
      <c r="D14" s="4" t="s">
        <v>58</v>
      </c>
      <c r="E14" s="5" t="s">
        <v>12</v>
      </c>
      <c r="F14" s="5" t="s">
        <v>12</v>
      </c>
      <c r="G14" s="11">
        <v>460.5076901938462</v>
      </c>
      <c r="H14" s="11">
        <v>426.55760536451697</v>
      </c>
      <c r="I14" s="11">
        <v>548.26749317384406</v>
      </c>
      <c r="J14" s="11">
        <v>881.75932189394064</v>
      </c>
      <c r="K14" s="11">
        <v>470.89597113281252</v>
      </c>
      <c r="L14" s="11">
        <v>440.35422111692202</v>
      </c>
      <c r="M14" s="11">
        <v>616.51865733548368</v>
      </c>
      <c r="N14" s="11">
        <v>1034.2408984692293</v>
      </c>
      <c r="O14" s="11">
        <v>556.27707365714082</v>
      </c>
      <c r="P14" s="11">
        <v>515.16862400000173</v>
      </c>
      <c r="Q14" s="11">
        <v>707.95861965238282</v>
      </c>
      <c r="R14" s="11">
        <v>1109.0545456246164</v>
      </c>
      <c r="S14" s="11">
        <v>582.18086986250023</v>
      </c>
      <c r="T14" s="11">
        <v>488.90303337142893</v>
      </c>
      <c r="U14" s="11">
        <v>699.28974700000015</v>
      </c>
      <c r="V14" s="11">
        <v>1091.7528856454605</v>
      </c>
      <c r="W14" s="11">
        <v>542.92601210624991</v>
      </c>
      <c r="X14" s="11"/>
      <c r="Y14" s="11"/>
      <c r="Z14" s="11"/>
      <c r="AA14" s="11"/>
      <c r="AB14" s="11"/>
      <c r="AC14" s="11">
        <f t="shared" si="0"/>
        <v>2822.8716781231396</v>
      </c>
      <c r="AD14" s="11">
        <f t="shared" si="1"/>
        <v>0</v>
      </c>
      <c r="AE14" s="30">
        <f t="shared" si="2"/>
        <v>-1</v>
      </c>
    </row>
    <row r="15" spans="1:33" s="16" customFormat="1" ht="15.75" customHeight="1" x14ac:dyDescent="0.35">
      <c r="A15" s="13" t="s">
        <v>7</v>
      </c>
      <c r="B15" s="13" t="s">
        <v>1642</v>
      </c>
      <c r="C15" s="14" t="s">
        <v>1645</v>
      </c>
      <c r="D15" s="18" t="s">
        <v>59</v>
      </c>
      <c r="E15" s="13" t="s">
        <v>12</v>
      </c>
      <c r="F15" s="13" t="s">
        <v>12</v>
      </c>
      <c r="G15" s="17">
        <v>230.58625977538463</v>
      </c>
      <c r="H15" s="17">
        <v>193.33100807419393</v>
      </c>
      <c r="I15" s="17">
        <v>327.26257757999872</v>
      </c>
      <c r="J15" s="17">
        <v>535.73727647727355</v>
      </c>
      <c r="K15" s="17">
        <v>249.4780509375</v>
      </c>
      <c r="L15" s="17">
        <v>236.31996431076865</v>
      </c>
      <c r="M15" s="17">
        <v>326.64286782903218</v>
      </c>
      <c r="N15" s="17">
        <v>633.22395927692219</v>
      </c>
      <c r="O15" s="17">
        <v>311.96365101428461</v>
      </c>
      <c r="P15" s="17">
        <v>290.66738528571528</v>
      </c>
      <c r="Q15" s="17">
        <v>417.84856105714397</v>
      </c>
      <c r="R15" s="17">
        <v>705.53468918769295</v>
      </c>
      <c r="S15" s="17">
        <v>329.48926355000009</v>
      </c>
      <c r="T15" s="17">
        <v>317.87743588571453</v>
      </c>
      <c r="U15" s="17">
        <v>424.00572100000005</v>
      </c>
      <c r="V15" s="17">
        <v>642.4358550303067</v>
      </c>
      <c r="W15" s="17">
        <v>293.02223961249996</v>
      </c>
      <c r="X15" s="17">
        <v>262.37045145156242</v>
      </c>
      <c r="Y15" s="17">
        <v>79.062722432258312</v>
      </c>
      <c r="Z15" s="17">
        <v>357.8280836378799</v>
      </c>
      <c r="AA15" s="17">
        <v>52.550755926153784</v>
      </c>
      <c r="AB15" s="17"/>
      <c r="AC15" s="17">
        <f>SUM(T15:W15)</f>
        <v>1677.3412515285213</v>
      </c>
      <c r="AD15" s="17">
        <f>SUM(X15:AA15)</f>
        <v>751.81201344785438</v>
      </c>
      <c r="AE15" s="31">
        <f t="shared" si="2"/>
        <v>-0.5517835069263658</v>
      </c>
      <c r="AF15" s="33">
        <f>AC15/SUM(T$20:W$20)/10</f>
        <v>3.0852194373949664</v>
      </c>
      <c r="AG15" s="33">
        <f>AD15/SUM(X$20:AA$20)/10</f>
        <v>1.4684577267896914</v>
      </c>
    </row>
    <row r="16" spans="1:33" s="9" customFormat="1" ht="15.75" customHeight="1" x14ac:dyDescent="0.35">
      <c r="A16" s="5" t="s">
        <v>7</v>
      </c>
      <c r="B16" s="5" t="s">
        <v>1643</v>
      </c>
      <c r="C16" s="10" t="s">
        <v>1645</v>
      </c>
      <c r="D16" s="4" t="s">
        <v>60</v>
      </c>
      <c r="E16" s="5" t="s">
        <v>12</v>
      </c>
      <c r="F16" s="5" t="s">
        <v>12</v>
      </c>
      <c r="G16" s="11">
        <v>70.765444400000007</v>
      </c>
      <c r="H16" s="11">
        <v>27.199484380645213</v>
      </c>
      <c r="I16" s="11">
        <v>85.573457446153526</v>
      </c>
      <c r="J16" s="11">
        <v>59.592245151515243</v>
      </c>
      <c r="K16" s="11">
        <v>57.733284726562502</v>
      </c>
      <c r="L16" s="11">
        <v>67.235536910769056</v>
      </c>
      <c r="M16" s="11">
        <v>49.341286853225796</v>
      </c>
      <c r="N16" s="11">
        <v>53.84166739999992</v>
      </c>
      <c r="O16" s="11">
        <v>64.757391671428351</v>
      </c>
      <c r="P16" s="11">
        <v>64.716902928571642</v>
      </c>
      <c r="Q16" s="11">
        <v>90.063573604762155</v>
      </c>
      <c r="R16" s="11">
        <v>80.764674747692396</v>
      </c>
      <c r="S16" s="11">
        <v>74.276277025000027</v>
      </c>
      <c r="T16" s="11">
        <v>76.217077485714327</v>
      </c>
      <c r="U16" s="11">
        <v>56.390637100000006</v>
      </c>
      <c r="V16" s="11">
        <v>61.922961663636713</v>
      </c>
      <c r="W16" s="11">
        <v>37.423512568749992</v>
      </c>
      <c r="X16" s="11"/>
      <c r="Y16" s="11"/>
      <c r="Z16" s="11"/>
      <c r="AA16" s="11"/>
      <c r="AB16" s="11"/>
      <c r="AC16" s="11">
        <f t="shared" ref="AC16:AC17" si="3">SUM(T16:W16)</f>
        <v>231.95418881810107</v>
      </c>
      <c r="AD16" s="11">
        <f t="shared" ref="AD16:AD17" si="4">SUM(X16:AA16)</f>
        <v>0</v>
      </c>
      <c r="AE16" s="30">
        <f t="shared" si="2"/>
        <v>-1</v>
      </c>
    </row>
    <row r="17" spans="1:33" s="9" customFormat="1" ht="15.75" customHeight="1" x14ac:dyDescent="0.35">
      <c r="A17" s="5" t="s">
        <v>7</v>
      </c>
      <c r="B17" s="5" t="s">
        <v>1644</v>
      </c>
      <c r="C17" s="10" t="s">
        <v>1645</v>
      </c>
      <c r="D17" s="4" t="s">
        <v>61</v>
      </c>
      <c r="E17" s="5" t="s">
        <v>12</v>
      </c>
      <c r="F17" s="5" t="s">
        <v>12</v>
      </c>
      <c r="G17" s="11">
        <v>159.81972010461541</v>
      </c>
      <c r="H17" s="11">
        <v>166.1315236935487</v>
      </c>
      <c r="I17" s="11">
        <v>241.68912013384525</v>
      </c>
      <c r="J17" s="11">
        <v>476.14503132575828</v>
      </c>
      <c r="K17" s="11">
        <v>191.74584515625</v>
      </c>
      <c r="L17" s="11">
        <v>169.08442739999958</v>
      </c>
      <c r="M17" s="11">
        <v>277.30158097580636</v>
      </c>
      <c r="N17" s="11">
        <v>579.38111726922989</v>
      </c>
      <c r="O17" s="11">
        <v>247.20625934285627</v>
      </c>
      <c r="P17" s="11">
        <v>225.95048235714364</v>
      </c>
      <c r="Q17" s="11">
        <v>327.78617894285804</v>
      </c>
      <c r="R17" s="11">
        <v>624.77001444000064</v>
      </c>
      <c r="S17" s="11">
        <v>255.21298652500008</v>
      </c>
      <c r="T17" s="11">
        <v>241.66035840000015</v>
      </c>
      <c r="U17" s="11">
        <v>367.61620760000011</v>
      </c>
      <c r="V17" s="11">
        <v>580.51400530909416</v>
      </c>
      <c r="W17" s="11">
        <v>255.59872704374993</v>
      </c>
      <c r="X17" s="11"/>
      <c r="Y17" s="11"/>
      <c r="Z17" s="11"/>
      <c r="AA17" s="11"/>
      <c r="AB17" s="11"/>
      <c r="AC17" s="11">
        <f t="shared" si="3"/>
        <v>1445.3892983528444</v>
      </c>
      <c r="AD17" s="11">
        <f t="shared" si="4"/>
        <v>0</v>
      </c>
      <c r="AE17" s="30">
        <f t="shared" si="2"/>
        <v>-1</v>
      </c>
    </row>
    <row r="19" spans="1:33" x14ac:dyDescent="0.35">
      <c r="AD19" s="12"/>
      <c r="AE19" s="30"/>
      <c r="AF19" s="34">
        <f>SUM(AF12,AF5)</f>
        <v>5.9605496150931074</v>
      </c>
      <c r="AG19" s="34">
        <f>SUM(AG12,AG5)</f>
        <v>2.4104680278500474</v>
      </c>
    </row>
    <row r="20" spans="1:33" x14ac:dyDescent="0.35">
      <c r="D20" s="10" t="s">
        <v>1253</v>
      </c>
      <c r="G20" s="34">
        <f>[4]GDP!CA$20</f>
        <v>10.709</v>
      </c>
      <c r="H20" s="34">
        <f>[4]GDP!CB$20</f>
        <v>10.96</v>
      </c>
      <c r="I20" s="34">
        <f>[4]GDP!CC$20</f>
        <v>11.287000000000001</v>
      </c>
      <c r="J20" s="34">
        <f>[4]GDP!CD$20</f>
        <v>11.327999999999999</v>
      </c>
      <c r="K20" s="34">
        <f>[4]GDP!CE$20</f>
        <v>11.1</v>
      </c>
      <c r="L20" s="34">
        <f>[4]GDP!CF$20</f>
        <v>11.125</v>
      </c>
      <c r="M20" s="34">
        <f>[4]GDP!CG$20</f>
        <v>11.763999999999999</v>
      </c>
      <c r="N20" s="34">
        <f>[4]GDP!CH$20</f>
        <v>12.74</v>
      </c>
      <c r="O20" s="34">
        <f>[4]GDP!CI$20</f>
        <v>13.131</v>
      </c>
      <c r="P20" s="34">
        <f>[4]GDP!CJ$20</f>
        <v>13.789</v>
      </c>
      <c r="Q20" s="34">
        <f>[4]GDP!CK$20</f>
        <v>13.627000000000001</v>
      </c>
      <c r="R20" s="34">
        <f>[4]GDP!CL$20</f>
        <v>13.548</v>
      </c>
      <c r="S20" s="34">
        <f>[4]GDP!CM$20</f>
        <v>13.44</v>
      </c>
      <c r="T20" s="34">
        <f>[4]GDP!CN$20</f>
        <v>13.586</v>
      </c>
      <c r="U20" s="34">
        <f>[4]GDP!CO$20</f>
        <v>13.548999999999999</v>
      </c>
      <c r="V20" s="34">
        <f>[4]GDP!CP$20</f>
        <v>13.598000000000001</v>
      </c>
      <c r="W20" s="34">
        <f>[4]GDP!CQ$20</f>
        <v>13.634</v>
      </c>
      <c r="X20" s="34">
        <f>[4]GDP!CR$20</f>
        <v>13.253396722063702</v>
      </c>
      <c r="Y20" s="34">
        <f>[4]GDP!CS$20</f>
        <v>11.977518909937775</v>
      </c>
      <c r="Z20" s="34">
        <f>[4]GDP!CT$20</f>
        <v>13.063320022933722</v>
      </c>
      <c r="AA20" s="34">
        <f>[4]GDP!CU$20</f>
        <v>12.903153260811701</v>
      </c>
      <c r="AC20" s="11">
        <f t="shared" ref="AC20" si="5">SUM(T20:W20)</f>
        <v>54.366999999999997</v>
      </c>
      <c r="AD20" s="11">
        <f t="shared" ref="AD20" si="6">SUM(X20:AA20)</f>
        <v>51.197388915746899</v>
      </c>
      <c r="AE20" s="30"/>
      <c r="AF20" s="34">
        <f>SUM(AF9,AF15)</f>
        <v>3.2572741401678265</v>
      </c>
      <c r="AG20" s="34">
        <f>SUM(AG9,AG15)</f>
        <v>1.4684577267896914</v>
      </c>
    </row>
    <row r="21" spans="1:33" x14ac:dyDescent="0.35">
      <c r="AF21" s="34">
        <f>AF19-AF20</f>
        <v>2.703275474925281</v>
      </c>
      <c r="AG21" s="34">
        <f>AG19-AG20</f>
        <v>0.94201030106035599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0.33890854510579599</v>
      </c>
      <c r="AD22" s="12">
        <f>(AD12+AD5)/AD2</f>
        <v>0.15698512263382267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0.27472389460160412</v>
      </c>
      <c r="AD23" s="12">
        <f>(AD9+AD15)/AD3</f>
        <v>0.13450772615054465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5.7309495190576785</v>
      </c>
      <c r="AD25" s="34">
        <f>(AD2-AD3)/AD20/10</f>
        <v>4.4374803735062489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5.288661188945798</v>
      </c>
      <c r="AD26" s="34">
        <f>(AD4+AD12-AD8-AD15)/AD20/10</f>
        <v>3.6334955935251054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10.814076430749608</v>
      </c>
      <c r="AD27" s="34">
        <f>(AD4+AD12)/AD20/10</f>
        <v>7.6033543930070833</v>
      </c>
    </row>
    <row r="28" spans="1:33" ht="16.5" x14ac:dyDescent="0.35">
      <c r="D28" s="47" t="s">
        <v>1721</v>
      </c>
      <c r="AC28" s="34">
        <f>(AC8+AC15)/AC20/10</f>
        <v>5.5254152418038114</v>
      </c>
      <c r="AD28" s="34">
        <f>(AD8+AD15)/AD20/10</f>
        <v>3.9698587994819787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B1AB-1F05-4926-AD8F-F9A5081D889C}">
  <dimension ref="A1:AG28"/>
  <sheetViews>
    <sheetView topLeftCell="C1" workbookViewId="0">
      <pane xSplit="4" ySplit="1" topLeftCell="AA11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10">
        <v>2019</v>
      </c>
      <c r="AD1" s="10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1501</v>
      </c>
      <c r="C2" s="10" t="s">
        <v>1647</v>
      </c>
      <c r="D2" s="2" t="s">
        <v>46</v>
      </c>
      <c r="E2" s="5" t="s">
        <v>12</v>
      </c>
      <c r="F2" s="5" t="s">
        <v>12</v>
      </c>
      <c r="G2" s="11">
        <v>1700.5310465577184</v>
      </c>
      <c r="H2" s="11">
        <v>1280.6017507821957</v>
      </c>
      <c r="I2" s="11">
        <v>2859.781817049784</v>
      </c>
      <c r="J2" s="11">
        <v>7052.2602033224257</v>
      </c>
      <c r="K2" s="11">
        <v>1858.3650151425784</v>
      </c>
      <c r="L2" s="11">
        <v>1397.7999187942096</v>
      </c>
      <c r="M2" s="11">
        <v>3228.2202969002369</v>
      </c>
      <c r="N2" s="11">
        <v>8032.2430821202443</v>
      </c>
      <c r="O2" s="11">
        <v>2115.6847432199907</v>
      </c>
      <c r="P2" s="11">
        <v>1657.8660065974234</v>
      </c>
      <c r="Q2" s="11">
        <v>3798.8152274905456</v>
      </c>
      <c r="R2" s="11">
        <v>8541.5390721444091</v>
      </c>
      <c r="S2" s="11">
        <v>2263.1123157787329</v>
      </c>
      <c r="T2" s="11">
        <v>1582.446924613736</v>
      </c>
      <c r="U2" s="11">
        <v>3758.1880437079376</v>
      </c>
      <c r="V2" s="11">
        <v>8799.389546051405</v>
      </c>
      <c r="W2" s="11">
        <v>2562.304681888726</v>
      </c>
      <c r="X2" s="11">
        <v>1492.9644345839424</v>
      </c>
      <c r="Y2" s="11">
        <v>1299.7155720149105</v>
      </c>
      <c r="Z2" s="11">
        <v>5155.2067432806434</v>
      </c>
      <c r="AA2" s="11">
        <v>1884.3464561632888</v>
      </c>
      <c r="AB2" s="11"/>
      <c r="AC2" s="11">
        <f>SUM(T2:W2)</f>
        <v>16702.329196261806</v>
      </c>
      <c r="AD2" s="11">
        <f>SUM(X2:AA2)</f>
        <v>9832.2332060427852</v>
      </c>
      <c r="AE2" s="30">
        <f>AD2/AC2-1</f>
        <v>-0.41132562467734357</v>
      </c>
    </row>
    <row r="3" spans="1:33" s="9" customFormat="1" ht="15.75" customHeight="1" x14ac:dyDescent="0.35">
      <c r="A3" s="5" t="s">
        <v>7</v>
      </c>
      <c r="B3" s="5" t="s">
        <v>1502</v>
      </c>
      <c r="C3" s="10" t="s">
        <v>1647</v>
      </c>
      <c r="D3" s="2" t="s">
        <v>47</v>
      </c>
      <c r="E3" s="5" t="s">
        <v>12</v>
      </c>
      <c r="F3" s="5" t="s">
        <v>12</v>
      </c>
      <c r="G3" s="11">
        <v>969.59725409138002</v>
      </c>
      <c r="H3" s="11">
        <v>809.88157686631985</v>
      </c>
      <c r="I3" s="11">
        <v>970.83454363370333</v>
      </c>
      <c r="J3" s="11">
        <v>1089.1953314150771</v>
      </c>
      <c r="K3" s="11">
        <v>1072.7579758123813</v>
      </c>
      <c r="L3" s="11">
        <v>918.80261791050862</v>
      </c>
      <c r="M3" s="11">
        <v>1067.4956066990064</v>
      </c>
      <c r="N3" s="11">
        <v>1294.1758868503341</v>
      </c>
      <c r="O3" s="11">
        <v>1381.2696047302782</v>
      </c>
      <c r="P3" s="11">
        <v>1237.9878522304291</v>
      </c>
      <c r="Q3" s="11">
        <v>1389.6608928361472</v>
      </c>
      <c r="R3" s="11">
        <v>1436.8562740238144</v>
      </c>
      <c r="S3" s="11">
        <v>1403.4220474387123</v>
      </c>
      <c r="T3" s="11">
        <v>1360.4969106978224</v>
      </c>
      <c r="U3" s="11">
        <v>1346.7433757852273</v>
      </c>
      <c r="V3" s="11">
        <v>1423.6564956962338</v>
      </c>
      <c r="W3" s="11">
        <v>1363.6944861896602</v>
      </c>
      <c r="X3" s="11">
        <v>1047.6400312586966</v>
      </c>
      <c r="Y3" s="11">
        <v>780.40989734496634</v>
      </c>
      <c r="Z3" s="11">
        <v>1014.4241737342721</v>
      </c>
      <c r="AA3" s="11">
        <v>1147.9804980993115</v>
      </c>
      <c r="AB3" s="11"/>
      <c r="AC3" s="11">
        <f t="shared" ref="AC3:AC17" si="0">SUM(T3:W3)</f>
        <v>5494.591268368943</v>
      </c>
      <c r="AD3" s="11">
        <f t="shared" ref="AD3:AD17" si="1">SUM(X3:AA3)</f>
        <v>3990.4546004372469</v>
      </c>
      <c r="AE3" s="30">
        <f t="shared" ref="AE3:AE17" si="2">AD3/AC3-1</f>
        <v>-0.27374860011711044</v>
      </c>
    </row>
    <row r="4" spans="1:33" s="9" customFormat="1" ht="15.75" customHeight="1" x14ac:dyDescent="0.35">
      <c r="A4" s="5" t="s">
        <v>7</v>
      </c>
      <c r="B4" s="5" t="s">
        <v>1503</v>
      </c>
      <c r="C4" s="10" t="s">
        <v>1647</v>
      </c>
      <c r="D4" s="3" t="s">
        <v>48</v>
      </c>
      <c r="E4" s="5" t="s">
        <v>12</v>
      </c>
      <c r="F4" s="5" t="s">
        <v>12</v>
      </c>
      <c r="G4" s="11">
        <v>261.07857301186095</v>
      </c>
      <c r="H4" s="11">
        <v>225.96303188897858</v>
      </c>
      <c r="I4" s="11">
        <v>316.33088310795608</v>
      </c>
      <c r="J4" s="11">
        <v>370.52024621033087</v>
      </c>
      <c r="K4" s="11">
        <v>281.11775022292852</v>
      </c>
      <c r="L4" s="11">
        <v>239.56990859431752</v>
      </c>
      <c r="M4" s="11">
        <v>333.05626299337246</v>
      </c>
      <c r="N4" s="11">
        <v>422.37496857234959</v>
      </c>
      <c r="O4" s="11">
        <v>304.27333606578236</v>
      </c>
      <c r="P4" s="11">
        <v>285.04125001301259</v>
      </c>
      <c r="Q4" s="11">
        <v>371.61972087803616</v>
      </c>
      <c r="R4" s="11">
        <v>446.97659660684002</v>
      </c>
      <c r="S4" s="11">
        <v>337.81241299791355</v>
      </c>
      <c r="T4" s="11">
        <v>282.91350980172007</v>
      </c>
      <c r="U4" s="11">
        <v>371.86536807476466</v>
      </c>
      <c r="V4" s="11">
        <v>402.58644981934532</v>
      </c>
      <c r="W4" s="11">
        <v>316.17586384312176</v>
      </c>
      <c r="X4" s="11">
        <v>229.95897689089162</v>
      </c>
      <c r="Y4" s="11">
        <v>183.60024551634413</v>
      </c>
      <c r="Z4" s="11">
        <v>269.13611345399477</v>
      </c>
      <c r="AA4" s="11">
        <v>276.35399796320968</v>
      </c>
      <c r="AB4" s="11"/>
      <c r="AC4" s="11">
        <f t="shared" si="0"/>
        <v>1373.5411915389518</v>
      </c>
      <c r="AD4" s="11">
        <f t="shared" si="1"/>
        <v>959.04933382444028</v>
      </c>
      <c r="AE4" s="30">
        <f t="shared" si="2"/>
        <v>-0.30176878587099665</v>
      </c>
    </row>
    <row r="5" spans="1:33" s="16" customFormat="1" ht="15.75" customHeight="1" x14ac:dyDescent="0.35">
      <c r="A5" s="13" t="s">
        <v>7</v>
      </c>
      <c r="B5" s="13" t="s">
        <v>1504</v>
      </c>
      <c r="C5" s="14" t="s">
        <v>1647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1505</v>
      </c>
      <c r="C6" s="10" t="s">
        <v>1647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1506</v>
      </c>
      <c r="C7" s="10" t="s">
        <v>1647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1507</v>
      </c>
      <c r="C8" s="10" t="s">
        <v>1647</v>
      </c>
      <c r="D8" s="3" t="s">
        <v>52</v>
      </c>
      <c r="E8" s="5" t="s">
        <v>12</v>
      </c>
      <c r="F8" s="5" t="s">
        <v>12</v>
      </c>
      <c r="G8" s="11">
        <v>154.89416714737814</v>
      </c>
      <c r="H8" s="11">
        <v>135.60673314898392</v>
      </c>
      <c r="I8" s="11">
        <v>162.83508792366692</v>
      </c>
      <c r="J8" s="11">
        <v>167.29324597504674</v>
      </c>
      <c r="K8" s="11">
        <v>162.17779254046309</v>
      </c>
      <c r="L8" s="11">
        <v>151.49483214500862</v>
      </c>
      <c r="M8" s="11">
        <v>185.75429232667665</v>
      </c>
      <c r="N8" s="11">
        <v>200.11398323746153</v>
      </c>
      <c r="O8" s="11">
        <v>189.03723705217416</v>
      </c>
      <c r="P8" s="11">
        <v>186.39219131285691</v>
      </c>
      <c r="Q8" s="11">
        <v>202.51096383062759</v>
      </c>
      <c r="R8" s="11">
        <v>203.15690762530767</v>
      </c>
      <c r="S8" s="11">
        <v>198.07042165299075</v>
      </c>
      <c r="T8" s="11">
        <v>185.49445607465239</v>
      </c>
      <c r="U8" s="11">
        <v>203.12483038218306</v>
      </c>
      <c r="V8" s="11">
        <v>198.58321888994632</v>
      </c>
      <c r="W8" s="11">
        <v>189.19939874981532</v>
      </c>
      <c r="X8" s="11">
        <v>170.25808865960244</v>
      </c>
      <c r="Y8" s="11">
        <v>130.33440353650357</v>
      </c>
      <c r="Z8" s="11">
        <v>169.12246252244677</v>
      </c>
      <c r="AA8" s="11">
        <v>170.57331762475351</v>
      </c>
      <c r="AB8" s="11"/>
      <c r="AC8" s="11">
        <f t="shared" si="0"/>
        <v>776.40190409659704</v>
      </c>
      <c r="AD8" s="11">
        <f t="shared" si="1"/>
        <v>640.28827234330629</v>
      </c>
      <c r="AE8" s="30">
        <f t="shared" si="2"/>
        <v>-0.17531336674356734</v>
      </c>
    </row>
    <row r="9" spans="1:33" s="16" customFormat="1" ht="15" customHeight="1" x14ac:dyDescent="0.35">
      <c r="A9" s="13" t="s">
        <v>7</v>
      </c>
      <c r="B9" s="13" t="s">
        <v>1508</v>
      </c>
      <c r="C9" s="14" t="s">
        <v>1647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1509</v>
      </c>
      <c r="C10" s="10" t="s">
        <v>1647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1510</v>
      </c>
      <c r="C11" s="10" t="s">
        <v>1647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1511</v>
      </c>
      <c r="C12" s="14" t="s">
        <v>1647</v>
      </c>
      <c r="D12" s="18" t="s">
        <v>56</v>
      </c>
      <c r="E12" s="13" t="s">
        <v>12</v>
      </c>
      <c r="F12" s="13" t="s">
        <v>12</v>
      </c>
      <c r="G12" s="17">
        <v>732.22697196942386</v>
      </c>
      <c r="H12" s="17">
        <v>479.39437859491551</v>
      </c>
      <c r="I12" s="17">
        <v>1867.4066466139677</v>
      </c>
      <c r="J12" s="17">
        <v>5865.7007991607306</v>
      </c>
      <c r="K12" s="17">
        <v>813.7619085400562</v>
      </c>
      <c r="L12" s="17">
        <v>493.67648029191901</v>
      </c>
      <c r="M12" s="17">
        <v>2133.6601714943977</v>
      </c>
      <c r="N12" s="17">
        <v>6754.8356397151038</v>
      </c>
      <c r="O12" s="17">
        <v>927.36133412443746</v>
      </c>
      <c r="P12" s="17">
        <v>575.86594567846305</v>
      </c>
      <c r="Q12" s="17">
        <v>2531.3063662239479</v>
      </c>
      <c r="R12" s="17">
        <v>7076.1089517621658</v>
      </c>
      <c r="S12" s="17">
        <v>939.87262240467339</v>
      </c>
      <c r="T12" s="17">
        <v>552.65400290449702</v>
      </c>
      <c r="U12" s="17">
        <v>2507.1753858955212</v>
      </c>
      <c r="V12" s="17">
        <v>7381.6047300645769</v>
      </c>
      <c r="W12" s="17">
        <v>1221.0878583357476</v>
      </c>
      <c r="X12" s="17">
        <v>430.8782624692796</v>
      </c>
      <c r="Y12" s="17">
        <v>407.54900348608243</v>
      </c>
      <c r="Z12" s="17">
        <v>3942.3082746853179</v>
      </c>
      <c r="AA12" s="17">
        <v>556.3338612733412</v>
      </c>
      <c r="AB12" s="17"/>
      <c r="AC12" s="17">
        <f t="shared" si="0"/>
        <v>11662.521977200344</v>
      </c>
      <c r="AD12" s="17">
        <f t="shared" si="1"/>
        <v>5337.069401914021</v>
      </c>
      <c r="AE12" s="31">
        <f t="shared" si="2"/>
        <v>-0.542374332725998</v>
      </c>
      <c r="AF12" s="33">
        <f>AC12/SUM(T$20:W$20)/10</f>
        <v>19.311049256040175</v>
      </c>
      <c r="AG12" s="33">
        <f>AD12/SUM(X$20:AA$20)/10</f>
        <v>9.4842453786256655</v>
      </c>
    </row>
    <row r="13" spans="1:33" s="9" customFormat="1" ht="15.75" customHeight="1" x14ac:dyDescent="0.35">
      <c r="A13" s="5" t="s">
        <v>7</v>
      </c>
      <c r="B13" s="5" t="s">
        <v>1512</v>
      </c>
      <c r="C13" s="10" t="s">
        <v>1647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1513</v>
      </c>
      <c r="C14" s="10" t="s">
        <v>1647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1514</v>
      </c>
      <c r="C15" s="14" t="s">
        <v>1647</v>
      </c>
      <c r="D15" s="18" t="s">
        <v>59</v>
      </c>
      <c r="E15" s="13" t="s">
        <v>12</v>
      </c>
      <c r="F15" s="13" t="s">
        <v>12</v>
      </c>
      <c r="G15" s="17">
        <v>183.34411621526394</v>
      </c>
      <c r="H15" s="17">
        <v>156.56939445666268</v>
      </c>
      <c r="I15" s="17">
        <v>239.95956990046386</v>
      </c>
      <c r="J15" s="17">
        <v>282.54964449439717</v>
      </c>
      <c r="K15" s="17">
        <v>265.46019540724166</v>
      </c>
      <c r="L15" s="17">
        <v>223.60808244169198</v>
      </c>
      <c r="M15" s="17">
        <v>296.08287678185241</v>
      </c>
      <c r="N15" s="17">
        <v>418.26195389711324</v>
      </c>
      <c r="O15" s="17">
        <v>430.76723579713797</v>
      </c>
      <c r="P15" s="17">
        <v>363.53086958181314</v>
      </c>
      <c r="Q15" s="17">
        <v>481.02405034191304</v>
      </c>
      <c r="R15" s="17">
        <v>439.59763628350964</v>
      </c>
      <c r="S15" s="17">
        <v>408.76071477105165</v>
      </c>
      <c r="T15" s="17">
        <v>469.78653739137815</v>
      </c>
      <c r="U15" s="17">
        <v>464.86957825721089</v>
      </c>
      <c r="V15" s="17">
        <v>429.68651001660862</v>
      </c>
      <c r="W15" s="17">
        <v>400.1321666715213</v>
      </c>
      <c r="X15" s="17">
        <v>268.87511144165791</v>
      </c>
      <c r="Y15" s="17">
        <v>97.678233385375165</v>
      </c>
      <c r="Z15" s="17">
        <v>193.19407105410818</v>
      </c>
      <c r="AA15" s="17">
        <v>208.56608060771617</v>
      </c>
      <c r="AB15" s="17"/>
      <c r="AC15" s="17">
        <f t="shared" si="0"/>
        <v>1764.474792336719</v>
      </c>
      <c r="AD15" s="17">
        <f t="shared" si="1"/>
        <v>768.31349648885748</v>
      </c>
      <c r="AE15" s="31">
        <f t="shared" si="2"/>
        <v>-0.56456533138035425</v>
      </c>
      <c r="AF15" s="33">
        <f>AC15/SUM(T$20:W$20)/10</f>
        <v>2.921654483693009</v>
      </c>
      <c r="AG15" s="33">
        <f>AD15/SUM(X$20:AA$20)/10</f>
        <v>1.3653323911802417</v>
      </c>
    </row>
    <row r="16" spans="1:33" s="9" customFormat="1" ht="15.75" customHeight="1" x14ac:dyDescent="0.35">
      <c r="A16" s="5" t="s">
        <v>7</v>
      </c>
      <c r="B16" s="5" t="s">
        <v>1515</v>
      </c>
      <c r="C16" s="10" t="s">
        <v>1647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si="0"/>
        <v>0</v>
      </c>
      <c r="AD16" s="11">
        <f t="shared" si="1"/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1516</v>
      </c>
      <c r="C17" s="10" t="s">
        <v>1647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0"/>
        <v>0</v>
      </c>
      <c r="AD17" s="11">
        <f t="shared" si="1"/>
        <v>0</v>
      </c>
      <c r="AE17" s="30" t="e">
        <f t="shared" si="2"/>
        <v>#DIV/0!</v>
      </c>
    </row>
    <row r="19" spans="1:33" x14ac:dyDescent="0.35">
      <c r="AE19" s="30"/>
      <c r="AF19" s="34">
        <f>SUM(AF12,AF5)</f>
        <v>19.311049256040175</v>
      </c>
      <c r="AG19" s="34">
        <f>SUM(AG12,AG5)</f>
        <v>9.4842453786256655</v>
      </c>
    </row>
    <row r="20" spans="1:33" x14ac:dyDescent="0.35">
      <c r="D20" s="10" t="s">
        <v>1253</v>
      </c>
      <c r="G20" s="34">
        <f>[5]GDP!CM$24</f>
        <v>12.079000000000001</v>
      </c>
      <c r="H20" s="34">
        <f>[5]GDP!CN$24</f>
        <v>11.242000000000001</v>
      </c>
      <c r="I20" s="34">
        <f>[5]GDP!CO$24</f>
        <v>12.881</v>
      </c>
      <c r="J20" s="34">
        <f>[5]GDP!CP$24</f>
        <v>14.172000000000001</v>
      </c>
      <c r="K20" s="34">
        <f>[5]GDP!CQ$24</f>
        <v>12.475</v>
      </c>
      <c r="L20" s="34">
        <f>[5]GDP!CR$24</f>
        <v>11.509</v>
      </c>
      <c r="M20" s="34">
        <f>[5]GDP!CS$24</f>
        <v>13.548999999999999</v>
      </c>
      <c r="N20" s="34">
        <f>[5]GDP!CT$24</f>
        <v>16.148</v>
      </c>
      <c r="O20" s="34">
        <f>[5]GDP!CU$24</f>
        <v>14.259</v>
      </c>
      <c r="P20" s="34">
        <f>[5]GDP!CV$24</f>
        <v>13.884</v>
      </c>
      <c r="Q20" s="34">
        <f>[5]GDP!CW$24</f>
        <v>15.523</v>
      </c>
      <c r="R20" s="34">
        <f>[5]GDP!CX$24</f>
        <v>16.785</v>
      </c>
      <c r="S20" s="34">
        <f>[5]GDP!CY$24</f>
        <v>14.569000000000001</v>
      </c>
      <c r="T20" s="34">
        <f>[5]GDP!CZ$24</f>
        <v>13.494999999999999</v>
      </c>
      <c r="U20" s="34">
        <f>[5]GDP!DA$24</f>
        <v>15.217000000000001</v>
      </c>
      <c r="V20" s="34">
        <f>[5]GDP!DB$24</f>
        <v>16.998999999999999</v>
      </c>
      <c r="W20" s="34">
        <f>[5]GDP!DC$24</f>
        <v>14.682</v>
      </c>
      <c r="X20" s="34">
        <f>[5]GDP!DD$24</f>
        <v>15</v>
      </c>
      <c r="Y20" s="34">
        <f>[5]GDP!DE$24</f>
        <v>12.225</v>
      </c>
      <c r="Z20" s="34">
        <f>[5]GDP!DF$24</f>
        <v>14.032999999999999</v>
      </c>
      <c r="AA20" s="34">
        <f>[5]GDP!DG$24</f>
        <v>15.015000000000001</v>
      </c>
      <c r="AC20" s="34">
        <f t="shared" ref="AC20" si="3">SUM(T20:W20)</f>
        <v>60.393000000000001</v>
      </c>
      <c r="AD20" s="34">
        <f t="shared" ref="AD20" si="4">SUM(X20:AA20)</f>
        <v>56.273000000000003</v>
      </c>
      <c r="AE20" s="30"/>
      <c r="AF20" s="34">
        <f>SUM(AF9,AF15)</f>
        <v>2.921654483693009</v>
      </c>
      <c r="AG20" s="34">
        <f>SUM(AG9,AG15)</f>
        <v>1.3653323911802417</v>
      </c>
    </row>
    <row r="21" spans="1:33" x14ac:dyDescent="0.35">
      <c r="AF21" s="34">
        <f>AF19-AF20</f>
        <v>16.389394772347167</v>
      </c>
      <c r="AG21" s="34">
        <f>AG19-AG20</f>
        <v>8.1189129874454231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32">
        <f>(AC12+AC5)/AC2</f>
        <v>0.69825722150240965</v>
      </c>
      <c r="AD22" s="32">
        <f>(AD12+AD5)/AD2</f>
        <v>0.54281354907590229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32">
        <f>(AC9+AC15)/AC3</f>
        <v>0.32112939910460336</v>
      </c>
      <c r="AD23" s="32">
        <f>(AD9+AD15)/AD3</f>
        <v>0.1925378367679389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18.558008259057942</v>
      </c>
      <c r="AD25" s="34">
        <f>(AD2-AD3)/AD20/10</f>
        <v>10.381139455165954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17.378150567625351</v>
      </c>
      <c r="AD26" s="34">
        <f>(AD4+AD12-AD8-AD15)/AD20/10</f>
        <v>8.6853677019286302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21.585387658734117</v>
      </c>
      <c r="AD27" s="34">
        <f>(AD4+AD12)/AD20/10</f>
        <v>11.188525111045191</v>
      </c>
    </row>
    <row r="28" spans="1:33" ht="16.5" x14ac:dyDescent="0.35">
      <c r="D28" s="46" t="s">
        <v>1721</v>
      </c>
      <c r="AC28" s="27">
        <f>(AC8+AC15)/AC20/10</f>
        <v>4.2072370911087642</v>
      </c>
      <c r="AD28" s="27">
        <f>(AD8+AD15)/AD20/10</f>
        <v>2.5031574091165636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F55-3DB7-4DF7-8E86-1011C5BEE48C}">
  <dimension ref="A1:AG28"/>
  <sheetViews>
    <sheetView topLeftCell="C1" workbookViewId="0">
      <pane xSplit="4" ySplit="1" topLeftCell="AC17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1453</v>
      </c>
      <c r="C2" s="10" t="s">
        <v>1646</v>
      </c>
      <c r="D2" s="2" t="s">
        <v>46</v>
      </c>
      <c r="E2" s="5" t="s">
        <v>12</v>
      </c>
      <c r="F2" s="5" t="s">
        <v>12</v>
      </c>
      <c r="G2" s="11">
        <v>6247.3196585346113</v>
      </c>
      <c r="H2" s="11">
        <v>5524.4160782183526</v>
      </c>
      <c r="I2" s="11">
        <v>6247.5811279252603</v>
      </c>
      <c r="J2" s="11">
        <v>6104.3226872246778</v>
      </c>
      <c r="K2" s="11">
        <v>6483.1178160919544</v>
      </c>
      <c r="L2" s="11">
        <v>5968.0058839753528</v>
      </c>
      <c r="M2" s="11">
        <v>6526.1784442051203</v>
      </c>
      <c r="N2" s="11">
        <v>7083.6323778922342</v>
      </c>
      <c r="O2" s="11">
        <v>7811.155317521052</v>
      </c>
      <c r="P2" s="11">
        <v>7418.4774718095141</v>
      </c>
      <c r="Q2" s="11">
        <v>7717.1714037483052</v>
      </c>
      <c r="R2" s="11">
        <v>7478.6942098914242</v>
      </c>
      <c r="S2" s="11">
        <v>7990.2785539900451</v>
      </c>
      <c r="T2" s="11">
        <v>7200.1945496617591</v>
      </c>
      <c r="U2" s="11">
        <v>7588.8504791493451</v>
      </c>
      <c r="V2" s="11">
        <v>7494.6891191709847</v>
      </c>
      <c r="W2" s="11">
        <v>8156.6544971788799</v>
      </c>
      <c r="X2" s="11">
        <v>7131.3294996630093</v>
      </c>
      <c r="Y2" s="11">
        <v>5672.7538744987623</v>
      </c>
      <c r="Z2" s="11">
        <v>6216.8360583296508</v>
      </c>
      <c r="AA2" s="11">
        <v>7082.2699898634655</v>
      </c>
      <c r="AB2" s="11"/>
      <c r="AC2" s="11">
        <f t="shared" ref="AC2:AC17" si="0">SUM(T2:W2)</f>
        <v>30440.388645160969</v>
      </c>
      <c r="AD2" s="11">
        <f t="shared" ref="AD2:AD17" si="1">SUM(X2:AA2)</f>
        <v>26103.189422354888</v>
      </c>
      <c r="AE2" s="30">
        <f>AD2/AC2-1</f>
        <v>-0.14248172956541916</v>
      </c>
    </row>
    <row r="3" spans="1:33" s="9" customFormat="1" ht="15.75" customHeight="1" x14ac:dyDescent="0.35">
      <c r="A3" s="5" t="s">
        <v>7</v>
      </c>
      <c r="B3" s="5" t="s">
        <v>1454</v>
      </c>
      <c r="C3" s="10" t="s">
        <v>1646</v>
      </c>
      <c r="D3" s="2" t="s">
        <v>47</v>
      </c>
      <c r="E3" s="5" t="s">
        <v>12</v>
      </c>
      <c r="F3" s="5" t="s">
        <v>12</v>
      </c>
      <c r="G3" s="11">
        <v>5374.8432253105157</v>
      </c>
      <c r="H3" s="11">
        <v>4498.7370994024923</v>
      </c>
      <c r="I3" s="11">
        <v>5155.1836950620136</v>
      </c>
      <c r="J3" s="11">
        <v>4921.7511013215935</v>
      </c>
      <c r="K3" s="11">
        <v>5421.6954022988502</v>
      </c>
      <c r="L3" s="11">
        <v>4824.531449060265</v>
      </c>
      <c r="M3" s="11">
        <v>5133.9159970176461</v>
      </c>
      <c r="N3" s="11">
        <v>5685.4551733457538</v>
      </c>
      <c r="O3" s="11">
        <v>6390.2983932670331</v>
      </c>
      <c r="P3" s="11">
        <v>5908.0482021003727</v>
      </c>
      <c r="Q3" s="11">
        <v>6027.1347896239386</v>
      </c>
      <c r="R3" s="11">
        <v>6465.7870928829816</v>
      </c>
      <c r="S3" s="11">
        <v>6664.2056652057436</v>
      </c>
      <c r="T3" s="11">
        <v>5666.0820351073789</v>
      </c>
      <c r="U3" s="11">
        <v>5951.6474861068564</v>
      </c>
      <c r="V3" s="11">
        <v>6605.8721934369605</v>
      </c>
      <c r="W3" s="11">
        <v>7582.7934025021896</v>
      </c>
      <c r="X3" s="11">
        <v>5541.3075588315505</v>
      </c>
      <c r="Y3" s="11">
        <v>4551.7773924352514</v>
      </c>
      <c r="Z3" s="11">
        <v>4877.8612461334515</v>
      </c>
      <c r="AA3" s="11">
        <v>6644.9973167968619</v>
      </c>
      <c r="AB3" s="11"/>
      <c r="AC3" s="11">
        <f t="shared" si="0"/>
        <v>25806.395117153384</v>
      </c>
      <c r="AD3" s="11">
        <f t="shared" si="1"/>
        <v>21615.943514197119</v>
      </c>
      <c r="AE3" s="30">
        <f t="shared" ref="AE3:AE17" si="2">AD3/AC3-1</f>
        <v>-0.16238035509930226</v>
      </c>
    </row>
    <row r="4" spans="1:33" s="9" customFormat="1" ht="15.75" customHeight="1" x14ac:dyDescent="0.35">
      <c r="A4" s="5" t="s">
        <v>7</v>
      </c>
      <c r="B4" s="5" t="s">
        <v>1455</v>
      </c>
      <c r="C4" s="10" t="s">
        <v>1646</v>
      </c>
      <c r="D4" s="3" t="s">
        <v>48</v>
      </c>
      <c r="E4" s="5" t="s">
        <v>12</v>
      </c>
      <c r="F4" s="5" t="s">
        <v>12</v>
      </c>
      <c r="G4" s="11">
        <v>1434.0737144475463</v>
      </c>
      <c r="H4" s="11">
        <v>1347.8408473655604</v>
      </c>
      <c r="I4" s="11">
        <v>1482.270885829236</v>
      </c>
      <c r="J4" s="11">
        <v>1444.3281938326011</v>
      </c>
      <c r="K4" s="11">
        <v>1435.9035759897829</v>
      </c>
      <c r="L4" s="11">
        <v>1466.2131102325991</v>
      </c>
      <c r="M4" s="11">
        <v>1522.9061386794799</v>
      </c>
      <c r="N4" s="11">
        <v>1677.0919355565256</v>
      </c>
      <c r="O4" s="11">
        <v>1786.3657230298422</v>
      </c>
      <c r="P4" s="11">
        <v>1804.3846488893189</v>
      </c>
      <c r="Q4" s="11">
        <v>1930.8985974928662</v>
      </c>
      <c r="R4" s="11">
        <v>1872.1049457177294</v>
      </c>
      <c r="S4" s="11">
        <v>1898.814601288346</v>
      </c>
      <c r="T4" s="11">
        <v>1693.4663738596025</v>
      </c>
      <c r="U4" s="11">
        <v>1785.4548636940444</v>
      </c>
      <c r="V4" s="11">
        <v>1756.8652849740931</v>
      </c>
      <c r="W4" s="11">
        <v>1767.7744267594023</v>
      </c>
      <c r="X4" s="11">
        <v>1683.2059426670323</v>
      </c>
      <c r="Y4" s="11">
        <v>1343.4079332394081</v>
      </c>
      <c r="Z4" s="11">
        <v>1606.230667255855</v>
      </c>
      <c r="AA4" s="11">
        <v>1807.5845208991739</v>
      </c>
      <c r="AB4" s="11"/>
      <c r="AC4" s="11">
        <f t="shared" si="0"/>
        <v>7003.5609492871426</v>
      </c>
      <c r="AD4" s="11">
        <f t="shared" si="1"/>
        <v>6440.4290640614699</v>
      </c>
      <c r="AE4" s="30">
        <f t="shared" si="2"/>
        <v>-8.0406508817916555E-2</v>
      </c>
    </row>
    <row r="5" spans="1:33" s="16" customFormat="1" ht="15.75" customHeight="1" x14ac:dyDescent="0.35">
      <c r="A5" s="13" t="s">
        <v>7</v>
      </c>
      <c r="B5" s="13" t="s">
        <v>1456</v>
      </c>
      <c r="C5" s="14" t="s">
        <v>1646</v>
      </c>
      <c r="D5" s="15" t="s">
        <v>49</v>
      </c>
      <c r="E5" s="13" t="s">
        <v>12</v>
      </c>
      <c r="F5" s="13" t="s">
        <v>12</v>
      </c>
      <c r="G5" s="17">
        <v>174.05024881660395</v>
      </c>
      <c r="H5" s="17">
        <v>136.18957088538821</v>
      </c>
      <c r="I5" s="17">
        <v>188.0246690147705</v>
      </c>
      <c r="J5" s="17">
        <v>257.66795154185058</v>
      </c>
      <c r="K5" s="17">
        <v>150.78224776500639</v>
      </c>
      <c r="L5" s="17">
        <v>147.36206149279587</v>
      </c>
      <c r="M5" s="17">
        <v>201.97166763317043</v>
      </c>
      <c r="N5" s="17">
        <v>218.69041005390341</v>
      </c>
      <c r="O5" s="17">
        <v>156.72532517215021</v>
      </c>
      <c r="P5" s="17">
        <v>145.23544499830615</v>
      </c>
      <c r="Q5" s="17">
        <v>233.3684994414798</v>
      </c>
      <c r="R5" s="17">
        <v>277.20144752714066</v>
      </c>
      <c r="S5" s="17">
        <v>180.72182839662295</v>
      </c>
      <c r="T5" s="17">
        <v>136.89221653966916</v>
      </c>
      <c r="U5" s="17">
        <v>176.91331553844134</v>
      </c>
      <c r="V5" s="17">
        <v>209.06735751295338</v>
      </c>
      <c r="W5" s="17">
        <v>141.99339095802227</v>
      </c>
      <c r="X5" s="17">
        <v>138.70047179957857</v>
      </c>
      <c r="Y5" s="17">
        <v>41.942126368267104</v>
      </c>
      <c r="Z5" s="17">
        <v>46.486964206805126</v>
      </c>
      <c r="AA5" s="17">
        <v>30.633235942996887</v>
      </c>
      <c r="AB5" s="17"/>
      <c r="AC5" s="17">
        <f t="shared" si="0"/>
        <v>664.86628054908613</v>
      </c>
      <c r="AD5" s="17">
        <f t="shared" si="1"/>
        <v>257.76279831764765</v>
      </c>
      <c r="AE5" s="31">
        <f t="shared" si="2"/>
        <v>-0.6123088117737423</v>
      </c>
      <c r="AF5" s="33">
        <f>AC5/SUM(T$20:W$20)/10</f>
        <v>0.26509819798607903</v>
      </c>
      <c r="AG5" s="33">
        <f>AD5/SUM(X$20:AA$20)/10</f>
        <v>0.10557558808832587</v>
      </c>
    </row>
    <row r="6" spans="1:33" s="9" customFormat="1" ht="15.75" customHeight="1" x14ac:dyDescent="0.35">
      <c r="A6" s="5" t="s">
        <v>7</v>
      </c>
      <c r="B6" s="5" t="s">
        <v>1457</v>
      </c>
      <c r="C6" s="10" t="s">
        <v>1646</v>
      </c>
      <c r="D6" s="4" t="s">
        <v>50</v>
      </c>
      <c r="E6" s="5" t="s">
        <v>12</v>
      </c>
      <c r="F6" s="5" t="s">
        <v>12</v>
      </c>
      <c r="G6" s="11">
        <v>1025.0839503175953</v>
      </c>
      <c r="H6" s="11">
        <v>976.9961977186299</v>
      </c>
      <c r="I6" s="11">
        <v>1040.1915607467513</v>
      </c>
      <c r="J6" s="11">
        <v>930.35517621145516</v>
      </c>
      <c r="K6" s="11">
        <v>1030.7311621966794</v>
      </c>
      <c r="L6" s="11">
        <v>1032.9528887954912</v>
      </c>
      <c r="M6" s="11">
        <v>1039.6404606080689</v>
      </c>
      <c r="N6" s="11">
        <v>1117.5057431570112</v>
      </c>
      <c r="O6" s="11">
        <v>1245.4475899005374</v>
      </c>
      <c r="P6" s="11">
        <v>1253.0610269563954</v>
      </c>
      <c r="Q6" s="11">
        <v>1245.6869802656095</v>
      </c>
      <c r="R6" s="11">
        <v>1155.5790108564518</v>
      </c>
      <c r="S6" s="11">
        <v>1277.009736153188</v>
      </c>
      <c r="T6" s="11">
        <v>1189.5385340977775</v>
      </c>
      <c r="U6" s="11">
        <v>1187.240187283945</v>
      </c>
      <c r="V6" s="11">
        <v>1150.1295336787564</v>
      </c>
      <c r="W6" s="11">
        <v>1200.1471882711135</v>
      </c>
      <c r="X6" s="11">
        <v>1148.9251860668567</v>
      </c>
      <c r="Y6" s="11">
        <v>940.48715725588079</v>
      </c>
      <c r="Z6" s="11">
        <v>1153.7339814405657</v>
      </c>
      <c r="AA6" s="11">
        <v>1319.4651481724427</v>
      </c>
      <c r="AB6" s="11"/>
      <c r="AC6" s="11">
        <f t="shared" si="0"/>
        <v>4727.055443331592</v>
      </c>
      <c r="AD6" s="11">
        <f t="shared" si="1"/>
        <v>4562.611472935745</v>
      </c>
      <c r="AE6" s="30">
        <f t="shared" si="2"/>
        <v>-3.4787823491223557E-2</v>
      </c>
    </row>
    <row r="7" spans="1:33" s="9" customFormat="1" ht="15.75" customHeight="1" x14ac:dyDescent="0.35">
      <c r="A7" s="5" t="s">
        <v>7</v>
      </c>
      <c r="B7" s="5" t="s">
        <v>1458</v>
      </c>
      <c r="C7" s="10" t="s">
        <v>1646</v>
      </c>
      <c r="D7" s="4" t="s">
        <v>51</v>
      </c>
      <c r="E7" s="5" t="s">
        <v>12</v>
      </c>
      <c r="F7" s="5" t="s">
        <v>12</v>
      </c>
      <c r="G7" s="11">
        <v>251.85095278553223</v>
      </c>
      <c r="H7" s="11">
        <v>248.87289516567051</v>
      </c>
      <c r="I7" s="11">
        <v>267.21053584107102</v>
      </c>
      <c r="J7" s="11">
        <v>269.27312775330438</v>
      </c>
      <c r="K7" s="11">
        <v>273.90644955300127</v>
      </c>
      <c r="L7" s="11">
        <v>311.11519720511126</v>
      </c>
      <c r="M7" s="11">
        <v>295.79156656449339</v>
      </c>
      <c r="N7" s="11">
        <v>363.68823290941634</v>
      </c>
      <c r="O7" s="11">
        <v>426.47283856159208</v>
      </c>
      <c r="P7" s="11">
        <v>427.28548613463676</v>
      </c>
      <c r="Q7" s="11">
        <v>475.0217202432674</v>
      </c>
      <c r="R7" s="11">
        <v>457.55428226779179</v>
      </c>
      <c r="S7" s="11">
        <v>486.17525075741906</v>
      </c>
      <c r="T7" s="11">
        <v>381.27312119559662</v>
      </c>
      <c r="U7" s="11">
        <v>432.72218089528729</v>
      </c>
      <c r="V7" s="11">
        <v>415.06908462867017</v>
      </c>
      <c r="W7" s="11">
        <v>448.6644828929704</v>
      </c>
      <c r="X7" s="11">
        <v>444.62449629300392</v>
      </c>
      <c r="Y7" s="11">
        <v>387.63953614392597</v>
      </c>
      <c r="Z7" s="11">
        <v>436.23508616880252</v>
      </c>
      <c r="AA7" s="11">
        <v>480.11448333432787</v>
      </c>
      <c r="AB7" s="11"/>
      <c r="AC7" s="11">
        <f t="shared" si="0"/>
        <v>1677.7288696125245</v>
      </c>
      <c r="AD7" s="11">
        <f t="shared" si="1"/>
        <v>1748.6136019400603</v>
      </c>
      <c r="AE7" s="30">
        <f t="shared" si="2"/>
        <v>4.2250409831659397E-2</v>
      </c>
    </row>
    <row r="8" spans="1:33" s="9" customFormat="1" ht="15" customHeight="1" x14ac:dyDescent="0.35">
      <c r="A8" s="5" t="s">
        <v>7</v>
      </c>
      <c r="B8" s="5" t="s">
        <v>1459</v>
      </c>
      <c r="C8" s="10" t="s">
        <v>1646</v>
      </c>
      <c r="D8" s="3" t="s">
        <v>52</v>
      </c>
      <c r="E8" s="5" t="s">
        <v>12</v>
      </c>
      <c r="F8" s="5" t="s">
        <v>12</v>
      </c>
      <c r="G8" s="11">
        <v>1213.213577699559</v>
      </c>
      <c r="H8" s="11">
        <v>1058.9625203693631</v>
      </c>
      <c r="I8" s="11">
        <v>1132.9091896256475</v>
      </c>
      <c r="J8" s="11">
        <v>1087.8716960352438</v>
      </c>
      <c r="K8" s="11">
        <v>1205.2602171136652</v>
      </c>
      <c r="L8" s="11">
        <v>1123.4978132100484</v>
      </c>
      <c r="M8" s="11">
        <v>1222.392510976721</v>
      </c>
      <c r="N8" s="11">
        <v>1293.9895797360418</v>
      </c>
      <c r="O8" s="11">
        <v>1413.8791124713107</v>
      </c>
      <c r="P8" s="11">
        <v>1435.7547306780236</v>
      </c>
      <c r="Q8" s="11">
        <v>1464.8597492863371</v>
      </c>
      <c r="R8" s="11">
        <v>1482.8106151990328</v>
      </c>
      <c r="S8" s="11">
        <v>1520.2076653822371</v>
      </c>
      <c r="T8" s="11">
        <v>1431.5317838140597</v>
      </c>
      <c r="U8" s="11">
        <v>1496.302454819936</v>
      </c>
      <c r="V8" s="11">
        <v>1509.1968911917097</v>
      </c>
      <c r="W8" s="11">
        <v>1550.6717268647433</v>
      </c>
      <c r="X8" s="11">
        <v>1347.898412516314</v>
      </c>
      <c r="Y8" s="11">
        <v>1194.7816191611591</v>
      </c>
      <c r="Z8" s="11">
        <v>1358.241272646929</v>
      </c>
      <c r="AA8" s="11">
        <v>1623.6062250313064</v>
      </c>
      <c r="AB8" s="11"/>
      <c r="AC8" s="11">
        <f t="shared" si="0"/>
        <v>5987.7028566904492</v>
      </c>
      <c r="AD8" s="11">
        <f t="shared" si="1"/>
        <v>5524.5275293557088</v>
      </c>
      <c r="AE8" s="30">
        <f t="shared" si="2"/>
        <v>-7.7354427636168399E-2</v>
      </c>
    </row>
    <row r="9" spans="1:33" s="16" customFormat="1" ht="15" customHeight="1" x14ac:dyDescent="0.35">
      <c r="A9" s="13" t="s">
        <v>7</v>
      </c>
      <c r="B9" s="13" t="s">
        <v>1460</v>
      </c>
      <c r="C9" s="14" t="s">
        <v>1646</v>
      </c>
      <c r="D9" s="15" t="s">
        <v>53</v>
      </c>
      <c r="E9" s="13" t="s">
        <v>12</v>
      </c>
      <c r="F9" s="13" t="s">
        <v>12</v>
      </c>
      <c r="G9" s="17">
        <v>13.55342476837804</v>
      </c>
      <c r="H9" s="17">
        <v>7.007061379684945</v>
      </c>
      <c r="I9" s="17">
        <v>10.524703818685511</v>
      </c>
      <c r="J9" s="17">
        <v>12.885462555066098</v>
      </c>
      <c r="K9" s="17">
        <v>12.053001277139208</v>
      </c>
      <c r="L9" s="17">
        <v>14.578599666399592</v>
      </c>
      <c r="M9" s="17">
        <v>15.574517438488941</v>
      </c>
      <c r="N9" s="17">
        <v>19.008723592738875</v>
      </c>
      <c r="O9" s="17">
        <v>18.500382555470569</v>
      </c>
      <c r="P9" s="17">
        <v>16.648114988143057</v>
      </c>
      <c r="Q9" s="17">
        <v>33.511232468660843</v>
      </c>
      <c r="R9" s="17">
        <v>32.750301568154356</v>
      </c>
      <c r="S9" s="17">
        <v>19.369356119657589</v>
      </c>
      <c r="T9" s="17">
        <v>19.808692832613623</v>
      </c>
      <c r="U9" s="17">
        <v>42.707740778016017</v>
      </c>
      <c r="V9" s="17">
        <v>44.559585492227981</v>
      </c>
      <c r="W9" s="17">
        <v>37.836043810155935</v>
      </c>
      <c r="X9" s="17">
        <v>24.780233175110812</v>
      </c>
      <c r="Y9" s="17">
        <v>16.784978866370459</v>
      </c>
      <c r="Z9" s="17">
        <v>10.605391073795847</v>
      </c>
      <c r="AA9" s="17">
        <v>13.013535269214737</v>
      </c>
      <c r="AB9" s="17"/>
      <c r="AC9" s="17">
        <f t="shared" si="0"/>
        <v>144.91206291301356</v>
      </c>
      <c r="AD9" s="17">
        <f t="shared" si="1"/>
        <v>65.18413838449186</v>
      </c>
      <c r="AE9" s="31">
        <f t="shared" si="2"/>
        <v>-0.55018141986136815</v>
      </c>
      <c r="AF9" s="33">
        <f>AC9/SUM(T$20:W$20)/10</f>
        <v>5.7779929391153742E-2</v>
      </c>
      <c r="AG9" s="33">
        <f>AD9/SUM(X$20:AA$20)/10</f>
        <v>2.6698397863809897E-2</v>
      </c>
    </row>
    <row r="10" spans="1:33" s="9" customFormat="1" ht="15.75" customHeight="1" x14ac:dyDescent="0.35">
      <c r="A10" s="5" t="s">
        <v>7</v>
      </c>
      <c r="B10" s="5" t="s">
        <v>1461</v>
      </c>
      <c r="C10" s="10" t="s">
        <v>1646</v>
      </c>
      <c r="D10" s="4" t="s">
        <v>54</v>
      </c>
      <c r="E10" s="5" t="s">
        <v>12</v>
      </c>
      <c r="F10" s="5" t="s">
        <v>12</v>
      </c>
      <c r="G10" s="11">
        <v>893.59550107213659</v>
      </c>
      <c r="H10" s="11">
        <v>839.05486148832051</v>
      </c>
      <c r="I10" s="11">
        <v>865.65688908688333</v>
      </c>
      <c r="J10" s="11">
        <v>817.07048458149893</v>
      </c>
      <c r="K10" s="11">
        <v>892.60057471264361</v>
      </c>
      <c r="L10" s="11">
        <v>901.3514755906948</v>
      </c>
      <c r="M10" s="11">
        <v>950.08698533675749</v>
      </c>
      <c r="N10" s="11">
        <v>990.25540157054843</v>
      </c>
      <c r="O10" s="11">
        <v>1109.8393267023735</v>
      </c>
      <c r="P10" s="11">
        <v>1155.4469341334752</v>
      </c>
      <c r="Q10" s="11">
        <v>1135.9842373091737</v>
      </c>
      <c r="R10" s="11">
        <v>1152.3673100120609</v>
      </c>
      <c r="S10" s="11">
        <v>1229.4025943465581</v>
      </c>
      <c r="T10" s="11">
        <v>1143.6867160901429</v>
      </c>
      <c r="U10" s="11">
        <v>1198.8360390320745</v>
      </c>
      <c r="V10" s="11">
        <v>1149.1796200345423</v>
      </c>
      <c r="W10" s="11">
        <v>1241.1434508434447</v>
      </c>
      <c r="X10" s="11">
        <v>1061.3339451909442</v>
      </c>
      <c r="Y10" s="11">
        <v>975.47957082475489</v>
      </c>
      <c r="Z10" s="11">
        <v>1134.5117101193107</v>
      </c>
      <c r="AA10" s="11">
        <v>1341.9593345656215</v>
      </c>
      <c r="AB10" s="11"/>
      <c r="AC10" s="11">
        <f t="shared" si="0"/>
        <v>4732.8458260002044</v>
      </c>
      <c r="AD10" s="11">
        <f t="shared" si="1"/>
        <v>4513.2845607006311</v>
      </c>
      <c r="AE10" s="30">
        <f t="shared" si="2"/>
        <v>-4.6390960823908256E-2</v>
      </c>
    </row>
    <row r="11" spans="1:33" s="9" customFormat="1" ht="15.75" customHeight="1" x14ac:dyDescent="0.35">
      <c r="A11" s="5" t="s">
        <v>7</v>
      </c>
      <c r="B11" s="5" t="s">
        <v>1462</v>
      </c>
      <c r="C11" s="10" t="s">
        <v>1646</v>
      </c>
      <c r="D11" s="4" t="s">
        <v>55</v>
      </c>
      <c r="E11" s="5" t="s">
        <v>12</v>
      </c>
      <c r="F11" s="5" t="s">
        <v>12</v>
      </c>
      <c r="G11" s="11">
        <v>376.86612452967597</v>
      </c>
      <c r="H11" s="11">
        <v>254.29114611624084</v>
      </c>
      <c r="I11" s="11">
        <v>304.46464618340229</v>
      </c>
      <c r="J11" s="11">
        <v>304.25385462555113</v>
      </c>
      <c r="K11" s="11">
        <v>395.67369093231162</v>
      </c>
      <c r="L11" s="11">
        <v>255.51951036919283</v>
      </c>
      <c r="M11" s="11">
        <v>296.74426310993289</v>
      </c>
      <c r="N11" s="11">
        <v>345.85066290295987</v>
      </c>
      <c r="O11" s="11">
        <v>354.21576128538692</v>
      </c>
      <c r="P11" s="11">
        <v>328.60668828340511</v>
      </c>
      <c r="Q11" s="11">
        <v>358.9890778205293</v>
      </c>
      <c r="R11" s="11">
        <v>329.35765983112134</v>
      </c>
      <c r="S11" s="11">
        <v>313.66002882607245</v>
      </c>
      <c r="T11" s="11">
        <v>322.90822267093148</v>
      </c>
      <c r="U11" s="11">
        <v>288.75858749398327</v>
      </c>
      <c r="V11" s="11">
        <v>362.86701208981003</v>
      </c>
      <c r="W11" s="11">
        <v>327.92680991067647</v>
      </c>
      <c r="X11" s="11">
        <v>322.18605251459184</v>
      </c>
      <c r="Y11" s="11">
        <v>251.04313427983129</v>
      </c>
      <c r="Z11" s="11">
        <v>270.17233760494918</v>
      </c>
      <c r="AA11" s="11">
        <v>353.42257468248812</v>
      </c>
      <c r="AB11" s="11"/>
      <c r="AC11" s="11">
        <f t="shared" si="0"/>
        <v>1302.4606321654012</v>
      </c>
      <c r="AD11" s="11">
        <f t="shared" si="1"/>
        <v>1196.8240990818606</v>
      </c>
      <c r="AE11" s="30">
        <f t="shared" si="2"/>
        <v>-8.1105355873916096E-2</v>
      </c>
    </row>
    <row r="12" spans="1:33" s="16" customFormat="1" ht="15.75" customHeight="1" x14ac:dyDescent="0.35">
      <c r="A12" s="13" t="s">
        <v>7</v>
      </c>
      <c r="B12" s="13" t="s">
        <v>1463</v>
      </c>
      <c r="C12" s="14" t="s">
        <v>1646</v>
      </c>
      <c r="D12" s="18" t="s">
        <v>56</v>
      </c>
      <c r="E12" s="13" t="s">
        <v>12</v>
      </c>
      <c r="F12" s="13" t="s">
        <v>12</v>
      </c>
      <c r="G12" s="17">
        <v>1639.3979851923777</v>
      </c>
      <c r="H12" s="17">
        <v>1463.1721890277004</v>
      </c>
      <c r="I12" s="17">
        <v>1569.7679274964826</v>
      </c>
      <c r="J12" s="17">
        <v>1648.6371145374471</v>
      </c>
      <c r="K12" s="17">
        <v>1626.7959770114942</v>
      </c>
      <c r="L12" s="17">
        <v>1539.8941409789968</v>
      </c>
      <c r="M12" s="17">
        <v>1669.7870930328888</v>
      </c>
      <c r="N12" s="17">
        <v>1854.4766595096198</v>
      </c>
      <c r="O12" s="17">
        <v>1905.4934965570037</v>
      </c>
      <c r="P12" s="17">
        <v>1864.5404829889173</v>
      </c>
      <c r="Q12" s="17">
        <v>1921.3572049149836</v>
      </c>
      <c r="R12" s="17">
        <v>1867.9885404101299</v>
      </c>
      <c r="S12" s="17">
        <v>1791.9522310792104</v>
      </c>
      <c r="T12" s="17">
        <v>1754.7937331427165</v>
      </c>
      <c r="U12" s="17">
        <v>1837.8768651818141</v>
      </c>
      <c r="V12" s="17">
        <v>1846.9775474956823</v>
      </c>
      <c r="W12" s="17">
        <v>1861.9749202730172</v>
      </c>
      <c r="X12" s="17">
        <v>1542.8276425795555</v>
      </c>
      <c r="Y12" s="17">
        <v>629.41638669123313</v>
      </c>
      <c r="Z12" s="17">
        <v>820.1502430402121</v>
      </c>
      <c r="AA12" s="17">
        <v>639.22843002802551</v>
      </c>
      <c r="AB12" s="17"/>
      <c r="AC12" s="17">
        <f t="shared" si="0"/>
        <v>7301.6230660932297</v>
      </c>
      <c r="AD12" s="17">
        <f t="shared" si="1"/>
        <v>3631.6227023390265</v>
      </c>
      <c r="AE12" s="31">
        <f t="shared" si="2"/>
        <v>-0.50262802263741824</v>
      </c>
      <c r="AF12" s="33">
        <f>AC12/SUM(T$20:W$20)/10</f>
        <v>2.9113329609622132</v>
      </c>
      <c r="AG12" s="33">
        <f>AD12/SUM(X$20:AA$20)/10</f>
        <v>1.4874555405853067</v>
      </c>
    </row>
    <row r="13" spans="1:33" s="9" customFormat="1" ht="15.75" customHeight="1" x14ac:dyDescent="0.35">
      <c r="A13" s="5" t="s">
        <v>7</v>
      </c>
      <c r="B13" s="5" t="s">
        <v>1464</v>
      </c>
      <c r="C13" s="10" t="s">
        <v>1646</v>
      </c>
      <c r="D13" s="4" t="s">
        <v>57</v>
      </c>
      <c r="E13" s="5" t="s">
        <v>12</v>
      </c>
      <c r="F13" s="5" t="s">
        <v>12</v>
      </c>
      <c r="G13" s="11">
        <v>377.06841445159205</v>
      </c>
      <c r="H13" s="11">
        <v>336.54263986963565</v>
      </c>
      <c r="I13" s="11">
        <v>361.05581155768346</v>
      </c>
      <c r="J13" s="11">
        <v>379.17125550660847</v>
      </c>
      <c r="K13" s="11">
        <v>374.16187739463595</v>
      </c>
      <c r="L13" s="11">
        <v>354.18116865207008</v>
      </c>
      <c r="M13" s="11">
        <v>384.06097257890815</v>
      </c>
      <c r="N13" s="11">
        <v>426.52512725034217</v>
      </c>
      <c r="O13" s="11">
        <v>438.27084927314525</v>
      </c>
      <c r="P13" s="11">
        <v>428.83414799399895</v>
      </c>
      <c r="Q13" s="11">
        <v>441.92937818046488</v>
      </c>
      <c r="R13" s="11">
        <v>429.64414957780389</v>
      </c>
      <c r="S13" s="11">
        <v>412.13930640938844</v>
      </c>
      <c r="T13" s="11">
        <v>403.60211646450261</v>
      </c>
      <c r="U13" s="11">
        <v>422.70161466765853</v>
      </c>
      <c r="V13" s="11">
        <v>424.78411053540589</v>
      </c>
      <c r="W13" s="11">
        <v>428.2745782767422</v>
      </c>
      <c r="X13" s="11">
        <v>354.83917227137846</v>
      </c>
      <c r="Y13" s="11">
        <v>201.4197463964455</v>
      </c>
      <c r="Z13" s="11">
        <v>246.04507291206363</v>
      </c>
      <c r="AA13" s="11">
        <v>255.66453997972729</v>
      </c>
      <c r="AB13" s="11"/>
      <c r="AC13" s="11">
        <f t="shared" si="0"/>
        <v>1679.3624199443093</v>
      </c>
      <c r="AD13" s="11">
        <f t="shared" si="1"/>
        <v>1057.968531559615</v>
      </c>
      <c r="AE13" s="30">
        <f t="shared" si="2"/>
        <v>-0.37001774066452009</v>
      </c>
    </row>
    <row r="14" spans="1:33" s="9" customFormat="1" ht="15.75" customHeight="1" x14ac:dyDescent="0.35">
      <c r="A14" s="5" t="s">
        <v>7</v>
      </c>
      <c r="B14" s="5" t="s">
        <v>1465</v>
      </c>
      <c r="C14" s="10" t="s">
        <v>1646</v>
      </c>
      <c r="D14" s="4" t="s">
        <v>58</v>
      </c>
      <c r="E14" s="5" t="s">
        <v>12</v>
      </c>
      <c r="F14" s="5" t="s">
        <v>12</v>
      </c>
      <c r="G14" s="11">
        <v>1262.3295707407858</v>
      </c>
      <c r="H14" s="11">
        <v>1126.6295491580649</v>
      </c>
      <c r="I14" s="11">
        <v>1208.7121159387991</v>
      </c>
      <c r="J14" s="11">
        <v>1269.4658590308388</v>
      </c>
      <c r="K14" s="11">
        <v>1252.6340996168583</v>
      </c>
      <c r="L14" s="11">
        <v>1185.7129723269268</v>
      </c>
      <c r="M14" s="11">
        <v>1285.7261204539807</v>
      </c>
      <c r="N14" s="11">
        <v>1427.9515322592774</v>
      </c>
      <c r="O14" s="11">
        <v>1467.2226472838586</v>
      </c>
      <c r="P14" s="11">
        <v>1435.7063349949183</v>
      </c>
      <c r="Q14" s="11">
        <v>1479.4743701129476</v>
      </c>
      <c r="R14" s="11">
        <v>1438.3443908323259</v>
      </c>
      <c r="S14" s="11">
        <v>1379.8129246698218</v>
      </c>
      <c r="T14" s="11">
        <v>1351.1916166782139</v>
      </c>
      <c r="U14" s="11">
        <v>1415.1752505141556</v>
      </c>
      <c r="V14" s="11">
        <v>1422.1502590673576</v>
      </c>
      <c r="W14" s="11">
        <v>1433.7436326642498</v>
      </c>
      <c r="X14" s="11">
        <v>1187.9884703081771</v>
      </c>
      <c r="Y14" s="11">
        <v>427.99664029478765</v>
      </c>
      <c r="Z14" s="11">
        <v>574.10517012814853</v>
      </c>
      <c r="AA14" s="11">
        <v>383.5191699958267</v>
      </c>
      <c r="AB14" s="11"/>
      <c r="AC14" s="11">
        <f t="shared" si="0"/>
        <v>5622.2607589239769</v>
      </c>
      <c r="AD14" s="11">
        <f t="shared" si="1"/>
        <v>2573.6094507269399</v>
      </c>
      <c r="AE14" s="30">
        <f t="shared" si="2"/>
        <v>-0.54224651593365558</v>
      </c>
    </row>
    <row r="15" spans="1:33" s="16" customFormat="1" ht="15.75" customHeight="1" x14ac:dyDescent="0.35">
      <c r="A15" s="13" t="s">
        <v>7</v>
      </c>
      <c r="B15" s="13" t="s">
        <v>1466</v>
      </c>
      <c r="C15" s="14" t="s">
        <v>1646</v>
      </c>
      <c r="D15" s="18" t="s">
        <v>59</v>
      </c>
      <c r="E15" s="13" t="s">
        <v>12</v>
      </c>
      <c r="F15" s="13" t="s">
        <v>12</v>
      </c>
      <c r="G15" s="17">
        <v>1227.0502083586198</v>
      </c>
      <c r="H15" s="17">
        <v>1201.6702878870162</v>
      </c>
      <c r="I15" s="17">
        <v>1285.2668068104281</v>
      </c>
      <c r="J15" s="17">
        <v>1203.4691629955964</v>
      </c>
      <c r="K15" s="17">
        <v>1229.6056832694765</v>
      </c>
      <c r="L15" s="17">
        <v>1225.2721995298057</v>
      </c>
      <c r="M15" s="17">
        <v>1336.964625963052</v>
      </c>
      <c r="N15" s="17">
        <v>1431.7803035990471</v>
      </c>
      <c r="O15" s="17">
        <v>1471.2624330527949</v>
      </c>
      <c r="P15" s="17">
        <v>1537.8212263466098</v>
      </c>
      <c r="Q15" s="17">
        <v>1532.0683877373735</v>
      </c>
      <c r="R15" s="17">
        <v>1472.2708082026516</v>
      </c>
      <c r="S15" s="17">
        <v>1430.0673588846055</v>
      </c>
      <c r="T15" s="17">
        <v>1453.1091099352996</v>
      </c>
      <c r="U15" s="17">
        <v>1483.4376230691812</v>
      </c>
      <c r="V15" s="17">
        <v>1458.1174438687392</v>
      </c>
      <c r="W15" s="17">
        <v>1493.8310798135592</v>
      </c>
      <c r="X15" s="17">
        <v>1342.9939913670732</v>
      </c>
      <c r="Y15" s="17">
        <v>603.85282323615559</v>
      </c>
      <c r="Z15" s="17">
        <v>755.36897923110917</v>
      </c>
      <c r="AA15" s="17">
        <v>727.4610935543509</v>
      </c>
      <c r="AB15" s="17"/>
      <c r="AC15" s="17">
        <f>SUM(T15:W15)</f>
        <v>5888.4952566867787</v>
      </c>
      <c r="AD15" s="17">
        <f>SUM(X15:AA15)</f>
        <v>3429.676887388689</v>
      </c>
      <c r="AE15" s="31">
        <f t="shared" si="2"/>
        <v>-0.41756310604240321</v>
      </c>
      <c r="AF15" s="33">
        <f>AC15/SUM(T$20:W$20)/10</f>
        <v>2.3478848710872322</v>
      </c>
      <c r="AG15" s="33">
        <f>AD15/SUM(X$20:AA$20)/10</f>
        <v>1.4047417109927047</v>
      </c>
    </row>
    <row r="16" spans="1:33" s="9" customFormat="1" ht="15.75" customHeight="1" x14ac:dyDescent="0.35">
      <c r="A16" s="5" t="s">
        <v>7</v>
      </c>
      <c r="B16" s="5" t="s">
        <v>1467</v>
      </c>
      <c r="C16" s="10" t="s">
        <v>1646</v>
      </c>
      <c r="D16" s="4" t="s">
        <v>60</v>
      </c>
      <c r="E16" s="5" t="s">
        <v>12</v>
      </c>
      <c r="F16" s="5" t="s">
        <v>12</v>
      </c>
      <c r="G16" s="11">
        <v>220.86013674798724</v>
      </c>
      <c r="H16" s="11">
        <v>216.28191200434517</v>
      </c>
      <c r="I16" s="11">
        <v>231.33466052261525</v>
      </c>
      <c r="J16" s="11">
        <v>216.61618942731309</v>
      </c>
      <c r="K16" s="11">
        <v>221.34418901660283</v>
      </c>
      <c r="L16" s="11">
        <v>220.57027279055382</v>
      </c>
      <c r="M16" s="11">
        <v>240.65943169579987</v>
      </c>
      <c r="N16" s="11">
        <v>257.74387771955412</v>
      </c>
      <c r="O16" s="11">
        <v>264.83550114766683</v>
      </c>
      <c r="P16" s="11">
        <v>276.82330736098339</v>
      </c>
      <c r="Q16" s="11">
        <v>275.76951719002153</v>
      </c>
      <c r="R16" s="11">
        <v>264.98793727382349</v>
      </c>
      <c r="S16" s="11">
        <v>257.4050651528072</v>
      </c>
      <c r="T16" s="11">
        <v>261.5366475556018</v>
      </c>
      <c r="U16" s="11">
        <v>267.01089572485012</v>
      </c>
      <c r="V16" s="11">
        <v>262.47841105354058</v>
      </c>
      <c r="W16" s="11">
        <v>268.87833879276718</v>
      </c>
      <c r="X16" s="11">
        <v>241.73633717178413</v>
      </c>
      <c r="Y16" s="11">
        <v>193.25078573750974</v>
      </c>
      <c r="Z16" s="11">
        <v>211.48917366327885</v>
      </c>
      <c r="AA16" s="11">
        <v>218.23385606105811</v>
      </c>
      <c r="AB16" s="11"/>
      <c r="AC16" s="11">
        <f t="shared" ref="AC16:AC17" si="3">SUM(T16:W16)</f>
        <v>1059.9042931267597</v>
      </c>
      <c r="AD16" s="11">
        <f t="shared" ref="AD16:AD17" si="4">SUM(X16:AA16)</f>
        <v>864.71015263363074</v>
      </c>
      <c r="AE16" s="30">
        <f t="shared" si="2"/>
        <v>-0.18416204345894149</v>
      </c>
    </row>
    <row r="17" spans="1:33" s="9" customFormat="1" ht="15.75" customHeight="1" x14ac:dyDescent="0.35">
      <c r="A17" s="5" t="s">
        <v>7</v>
      </c>
      <c r="B17" s="5" t="s">
        <v>1468</v>
      </c>
      <c r="C17" s="10" t="s">
        <v>1646</v>
      </c>
      <c r="D17" s="4" t="s">
        <v>61</v>
      </c>
      <c r="E17" s="5" t="s">
        <v>12</v>
      </c>
      <c r="F17" s="5" t="s">
        <v>12</v>
      </c>
      <c r="G17" s="11">
        <v>1006.1900716106325</v>
      </c>
      <c r="H17" s="11">
        <v>985.34763715371957</v>
      </c>
      <c r="I17" s="11">
        <v>1053.8903815901197</v>
      </c>
      <c r="J17" s="11">
        <v>986.85297356828335</v>
      </c>
      <c r="K17" s="11">
        <v>1008.2614942528735</v>
      </c>
      <c r="L17" s="11">
        <v>1004.7413283599719</v>
      </c>
      <c r="M17" s="11">
        <v>1096.3051942672523</v>
      </c>
      <c r="N17" s="11">
        <v>1174.0814702481962</v>
      </c>
      <c r="O17" s="11">
        <v>1206.426931905128</v>
      </c>
      <c r="P17" s="11">
        <v>1260.9979189856265</v>
      </c>
      <c r="Q17" s="11">
        <v>1256.2988705473522</v>
      </c>
      <c r="R17" s="11">
        <v>1207.2376357056676</v>
      </c>
      <c r="S17" s="11">
        <v>1172.6622937317982</v>
      </c>
      <c r="T17" s="11">
        <v>1191.528246547482</v>
      </c>
      <c r="U17" s="11">
        <v>1216.4267273443311</v>
      </c>
      <c r="V17" s="11">
        <v>1195.6390328151986</v>
      </c>
      <c r="W17" s="11">
        <v>1224.9094503528172</v>
      </c>
      <c r="X17" s="11">
        <v>1101.2576541952892</v>
      </c>
      <c r="Y17" s="11">
        <v>410.64267909396392</v>
      </c>
      <c r="Z17" s="11">
        <v>543.83561643835617</v>
      </c>
      <c r="AA17" s="11">
        <v>509.22723749329276</v>
      </c>
      <c r="AB17" s="11"/>
      <c r="AC17" s="11">
        <f t="shared" si="3"/>
        <v>4828.5034570598291</v>
      </c>
      <c r="AD17" s="11">
        <f t="shared" si="4"/>
        <v>2564.963187220902</v>
      </c>
      <c r="AE17" s="30">
        <f t="shared" si="2"/>
        <v>-0.46878712834498859</v>
      </c>
    </row>
    <row r="19" spans="1:33" x14ac:dyDescent="0.35">
      <c r="AD19" s="12"/>
      <c r="AE19" s="30"/>
      <c r="AF19" s="34">
        <f>SUM(AF12,AF5)</f>
        <v>3.1764311589482923</v>
      </c>
      <c r="AG19" s="34">
        <f>SUM(AG12,AG5)</f>
        <v>1.5930311286736325</v>
      </c>
    </row>
    <row r="20" spans="1:33" x14ac:dyDescent="0.35">
      <c r="D20" s="10" t="s">
        <v>1253</v>
      </c>
      <c r="G20" s="34">
        <f>[5]GDP!CM$25</f>
        <v>47.53</v>
      </c>
      <c r="H20" s="34">
        <f>[5]GDP!CN$25</f>
        <v>48.44</v>
      </c>
      <c r="I20" s="34">
        <f>[5]GDP!CO$25</f>
        <v>49.73</v>
      </c>
      <c r="J20" s="34">
        <f>[5]GDP!CP$25</f>
        <v>49.67</v>
      </c>
      <c r="K20" s="34">
        <f>[5]GDP!CQ$25</f>
        <v>48.39</v>
      </c>
      <c r="L20" s="34">
        <f>[5]GDP!CR$25</f>
        <v>48.74</v>
      </c>
      <c r="M20" s="34">
        <f>[5]GDP!CS$25</f>
        <v>52.84</v>
      </c>
      <c r="N20" s="34">
        <f>[5]GDP!CT$25</f>
        <v>58.29</v>
      </c>
      <c r="O20" s="34">
        <f>[5]GDP!CU$25</f>
        <v>60.17</v>
      </c>
      <c r="P20" s="34">
        <f>[5]GDP!CV$25</f>
        <v>64.34</v>
      </c>
      <c r="Q20" s="34">
        <f>[5]GDP!CW$25</f>
        <v>62.59</v>
      </c>
      <c r="R20" s="34">
        <f>[5]GDP!CX$25</f>
        <v>61.63</v>
      </c>
      <c r="S20" s="34">
        <f>[5]GDP!CY$25</f>
        <v>60.84</v>
      </c>
      <c r="T20" s="34">
        <f>[5]GDP!CZ$25</f>
        <v>62.58</v>
      </c>
      <c r="U20" s="34">
        <f>[5]GDP!DA$25</f>
        <v>62.62</v>
      </c>
      <c r="V20" s="34">
        <f>[5]GDP!DB$25</f>
        <v>62.41</v>
      </c>
      <c r="W20" s="34">
        <f>[5]GDP!DC$25</f>
        <v>63.19</v>
      </c>
      <c r="X20" s="34">
        <f>[5]GDP!DD$25</f>
        <v>62.02</v>
      </c>
      <c r="Y20" s="34">
        <f>[5]GDP!DE$25</f>
        <v>54.06</v>
      </c>
      <c r="Z20" s="34">
        <f>[5]GDP!DF$25</f>
        <v>63.26</v>
      </c>
      <c r="AA20" s="34">
        <f>[5]GDP!DG$25</f>
        <v>64.81</v>
      </c>
      <c r="AC20" s="11">
        <f t="shared" ref="AC20" si="5">SUM(T20:W20)</f>
        <v>250.79999999999998</v>
      </c>
      <c r="AD20" s="11">
        <f t="shared" ref="AD20" si="6">SUM(X20:AA20)</f>
        <v>244.15</v>
      </c>
      <c r="AE20" s="30"/>
      <c r="AF20" s="34">
        <f>SUM(AF9,AF15)</f>
        <v>2.405664800478386</v>
      </c>
      <c r="AG20" s="34">
        <f>SUM(AG9,AG15)</f>
        <v>1.4314401088565147</v>
      </c>
    </row>
    <row r="21" spans="1:33" x14ac:dyDescent="0.35">
      <c r="AF21" s="34">
        <f>AF19-AF20</f>
        <v>0.77076635846990627</v>
      </c>
      <c r="AG21" s="34">
        <f>AG19-AG20</f>
        <v>0.16159101981711776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0.26170787237661397</v>
      </c>
      <c r="AD22" s="12">
        <f>(AD12+AD5)/AD2</f>
        <v>0.14900039369617366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0.23379504546101507</v>
      </c>
      <c r="AD23" s="12">
        <f>(AD9+AD15)/AD3</f>
        <v>0.16167978156853499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1.8476848197797389</v>
      </c>
      <c r="AD25" s="34">
        <f>(AD2-AD3)/AD20/10</f>
        <v>1.837905348416043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0.96849517623729842</v>
      </c>
      <c r="AD26" s="34">
        <f>(AD4+AD12-AD8-AD15)/AD20/10</f>
        <v>0.45785269287573155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5.7038213777433704</v>
      </c>
      <c r="AD27" s="34">
        <f>(AD4+AD12)/AD20/10</f>
        <v>4.12535398992443</v>
      </c>
    </row>
    <row r="28" spans="1:33" ht="16.5" x14ac:dyDescent="0.35">
      <c r="D28" s="47" t="s">
        <v>1721</v>
      </c>
      <c r="AC28" s="34">
        <f>(AC8+AC15)/AC20/10</f>
        <v>4.735326201506072</v>
      </c>
      <c r="AD28" s="34">
        <f>(AD8+AD15)/AD20/10</f>
        <v>3.6675012970486991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FDA4-CFEE-4700-8CDB-687C7F74D32F}">
  <dimension ref="A1:AG28"/>
  <sheetViews>
    <sheetView topLeftCell="C1" workbookViewId="0">
      <pane xSplit="4" ySplit="1" topLeftCell="AB11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1469</v>
      </c>
      <c r="C2" s="10" t="s">
        <v>1064</v>
      </c>
      <c r="D2" s="2" t="s">
        <v>46</v>
      </c>
      <c r="E2" s="5" t="s">
        <v>12</v>
      </c>
      <c r="F2" s="5" t="s">
        <v>12</v>
      </c>
      <c r="G2" s="11">
        <v>5577.1849981535024</v>
      </c>
      <c r="H2" s="11">
        <v>5262.1112756974717</v>
      </c>
      <c r="I2" s="11">
        <v>6124.3762901735818</v>
      </c>
      <c r="J2" s="11">
        <v>6854.155247734815</v>
      </c>
      <c r="K2" s="11">
        <v>5974.6719610897217</v>
      </c>
      <c r="L2" s="11">
        <v>5627.9341939776059</v>
      </c>
      <c r="M2" s="11">
        <v>6547.3645240614933</v>
      </c>
      <c r="N2" s="11">
        <v>7736.9803657976936</v>
      </c>
      <c r="O2" s="11">
        <v>7053.5924913780746</v>
      </c>
      <c r="P2" s="11">
        <v>6942.0400700899245</v>
      </c>
      <c r="Q2" s="11">
        <v>7673.0154710446614</v>
      </c>
      <c r="R2" s="11">
        <v>8052.5553511111111</v>
      </c>
      <c r="S2" s="11">
        <v>7245.2368162111588</v>
      </c>
      <c r="T2" s="11">
        <v>6812.6966873627025</v>
      </c>
      <c r="U2" s="11">
        <v>7624.185268465505</v>
      </c>
      <c r="V2" s="11">
        <v>8398.7820710189917</v>
      </c>
      <c r="W2" s="11">
        <v>7500.176035868617</v>
      </c>
      <c r="X2" s="11">
        <v>6214.7791952741973</v>
      </c>
      <c r="Y2" s="11">
        <v>4523.4705663368577</v>
      </c>
      <c r="Z2" s="11">
        <v>6100.7018159636564</v>
      </c>
      <c r="AA2" s="11">
        <v>5524.9090874637122</v>
      </c>
      <c r="AB2" s="11"/>
      <c r="AC2" s="11">
        <f t="shared" ref="AC2:AC17" si="0">SUM(T2:W2)</f>
        <v>30335.840062715819</v>
      </c>
      <c r="AD2" s="11">
        <f t="shared" ref="AD2:AD17" si="1">SUM(X2:AA2)</f>
        <v>22363.860665038424</v>
      </c>
      <c r="AE2" s="30">
        <f>AD2/AC2-1</f>
        <v>-0.26279079073453226</v>
      </c>
    </row>
    <row r="3" spans="1:33" s="9" customFormat="1" ht="15.75" customHeight="1" x14ac:dyDescent="0.35">
      <c r="A3" s="5" t="s">
        <v>7</v>
      </c>
      <c r="B3" s="5" t="s">
        <v>1470</v>
      </c>
      <c r="C3" s="10" t="s">
        <v>1064</v>
      </c>
      <c r="D3" s="2" t="s">
        <v>47</v>
      </c>
      <c r="E3" s="5" t="s">
        <v>12</v>
      </c>
      <c r="F3" s="5" t="s">
        <v>12</v>
      </c>
      <c r="G3" s="11">
        <v>4762.1466509232405</v>
      </c>
      <c r="H3" s="11">
        <v>3949.017178338866</v>
      </c>
      <c r="I3" s="11">
        <v>4397.5857882280898</v>
      </c>
      <c r="J3" s="11">
        <v>4537.782833312619</v>
      </c>
      <c r="K3" s="11">
        <v>4540.9593308151989</v>
      </c>
      <c r="L3" s="11">
        <v>4120.7285422049954</v>
      </c>
      <c r="M3" s="11">
        <v>4514.3438399155493</v>
      </c>
      <c r="N3" s="11">
        <v>5205.2970707967124</v>
      </c>
      <c r="O3" s="11">
        <v>5255.9148472160932</v>
      </c>
      <c r="P3" s="11">
        <v>4977.0213190723289</v>
      </c>
      <c r="Q3" s="11">
        <v>5246.8157357210075</v>
      </c>
      <c r="R3" s="11">
        <v>5426.8359723448721</v>
      </c>
      <c r="S3" s="11">
        <v>5196.1006118255655</v>
      </c>
      <c r="T3" s="11">
        <v>5085.5667075116025</v>
      </c>
      <c r="U3" s="11">
        <v>5369.7759483143718</v>
      </c>
      <c r="V3" s="11">
        <v>5959.2419657727514</v>
      </c>
      <c r="W3" s="11">
        <v>5897.9922583522193</v>
      </c>
      <c r="X3" s="11">
        <v>4735.0678295200623</v>
      </c>
      <c r="Y3" s="11">
        <v>3879.3969320435094</v>
      </c>
      <c r="Z3" s="11">
        <v>4459.9085121929493</v>
      </c>
      <c r="AA3" s="11">
        <v>4781.0716046231873</v>
      </c>
      <c r="AB3" s="11"/>
      <c r="AC3" s="11">
        <f t="shared" si="0"/>
        <v>22312.576879950946</v>
      </c>
      <c r="AD3" s="11">
        <f t="shared" si="1"/>
        <v>17855.444878379709</v>
      </c>
      <c r="AE3" s="30">
        <f t="shared" ref="AE3:AE17" si="2">AD3/AC3-1</f>
        <v>-0.19975872914868076</v>
      </c>
    </row>
    <row r="4" spans="1:33" s="9" customFormat="1" ht="15.75" customHeight="1" x14ac:dyDescent="0.35">
      <c r="A4" s="5" t="s">
        <v>7</v>
      </c>
      <c r="B4" s="5" t="s">
        <v>1471</v>
      </c>
      <c r="C4" s="10" t="s">
        <v>1064</v>
      </c>
      <c r="D4" s="3" t="s">
        <v>48</v>
      </c>
      <c r="E4" s="5" t="s">
        <v>12</v>
      </c>
      <c r="F4" s="5" t="s">
        <v>12</v>
      </c>
      <c r="G4" s="11">
        <v>1307.4365292123803</v>
      </c>
      <c r="H4" s="11">
        <v>1326.2536902429549</v>
      </c>
      <c r="I4" s="11">
        <v>1553.2276500883274</v>
      </c>
      <c r="J4" s="11">
        <v>1533.5901633164406</v>
      </c>
      <c r="K4" s="11">
        <v>1388.6383661314123</v>
      </c>
      <c r="L4" s="11">
        <v>1375.3500533884583</v>
      </c>
      <c r="M4" s="11">
        <v>1613.6111987012987</v>
      </c>
      <c r="N4" s="11">
        <v>1785.1539044140163</v>
      </c>
      <c r="O4" s="11">
        <v>1666.9052038789443</v>
      </c>
      <c r="P4" s="11">
        <v>1799.2458642950273</v>
      </c>
      <c r="Q4" s="11">
        <v>2005.6098068822025</v>
      </c>
      <c r="R4" s="11">
        <v>1923.4938233650651</v>
      </c>
      <c r="S4" s="11">
        <v>1707.5860346362997</v>
      </c>
      <c r="T4" s="11">
        <v>1812.2831158542665</v>
      </c>
      <c r="U4" s="11">
        <v>1973.9321852555404</v>
      </c>
      <c r="V4" s="11">
        <v>1994.7032080227214</v>
      </c>
      <c r="W4" s="11">
        <v>1802.9147414144782</v>
      </c>
      <c r="X4" s="11">
        <v>1526.3576422775523</v>
      </c>
      <c r="Y4" s="11">
        <v>927.90612021401887</v>
      </c>
      <c r="Z4" s="11">
        <v>1385.4148015667049</v>
      </c>
      <c r="AA4" s="11">
        <v>1300.207146326577</v>
      </c>
      <c r="AB4" s="11"/>
      <c r="AC4" s="11">
        <f t="shared" si="0"/>
        <v>7583.8332505470071</v>
      </c>
      <c r="AD4" s="11">
        <f t="shared" si="1"/>
        <v>5139.8857103848532</v>
      </c>
      <c r="AE4" s="30">
        <f t="shared" si="2"/>
        <v>-0.32225755227224662</v>
      </c>
    </row>
    <row r="5" spans="1:33" s="16" customFormat="1" ht="15.75" customHeight="1" x14ac:dyDescent="0.35">
      <c r="A5" s="13" t="s">
        <v>7</v>
      </c>
      <c r="B5" s="13" t="s">
        <v>1472</v>
      </c>
      <c r="C5" s="14" t="s">
        <v>1064</v>
      </c>
      <c r="D5" s="15" t="s">
        <v>49</v>
      </c>
      <c r="E5" s="13" t="s">
        <v>12</v>
      </c>
      <c r="F5" s="13" t="s">
        <v>12</v>
      </c>
      <c r="G5" s="17">
        <v>349.69691395489951</v>
      </c>
      <c r="H5" s="17">
        <v>395.87689455470019</v>
      </c>
      <c r="I5" s="17">
        <v>514.03443850267445</v>
      </c>
      <c r="J5" s="17">
        <v>503.995237639859</v>
      </c>
      <c r="K5" s="17">
        <v>393.23091171238167</v>
      </c>
      <c r="L5" s="17">
        <v>427.81344013781228</v>
      </c>
      <c r="M5" s="17">
        <v>590.48352494500045</v>
      </c>
      <c r="N5" s="17">
        <v>675.42878052518563</v>
      </c>
      <c r="O5" s="17">
        <v>520.8164918202076</v>
      </c>
      <c r="P5" s="17">
        <v>615.48941128426623</v>
      </c>
      <c r="Q5" s="17">
        <v>763.70605232478056</v>
      </c>
      <c r="R5" s="17">
        <v>776.03966360689765</v>
      </c>
      <c r="S5" s="17">
        <v>575.33903601694919</v>
      </c>
      <c r="T5" s="17">
        <v>657.37711632337107</v>
      </c>
      <c r="U5" s="17">
        <v>790.5545454545454</v>
      </c>
      <c r="V5" s="17">
        <v>830.41722202775588</v>
      </c>
      <c r="W5" s="17">
        <v>664.03962471670434</v>
      </c>
      <c r="X5" s="17">
        <v>456.35972229749547</v>
      </c>
      <c r="Y5" s="17">
        <v>52.398719219015582</v>
      </c>
      <c r="Z5" s="17">
        <v>329.75576957001141</v>
      </c>
      <c r="AA5" s="17">
        <v>156.12333847509933</v>
      </c>
      <c r="AB5" s="17"/>
      <c r="AC5" s="17">
        <f t="shared" si="0"/>
        <v>2942.3885085223765</v>
      </c>
      <c r="AD5" s="17">
        <f t="shared" si="1"/>
        <v>994.63754956162177</v>
      </c>
      <c r="AE5" s="31">
        <f t="shared" si="2"/>
        <v>-0.66196253598709376</v>
      </c>
      <c r="AF5" s="33">
        <f>AC5/SUM(T$20:W$20)/10</f>
        <v>1.802602774319902</v>
      </c>
      <c r="AG5" s="33">
        <f>AD5/SUM(X$20:AA$20)/10</f>
        <v>0.64277985625024026</v>
      </c>
    </row>
    <row r="6" spans="1:33" s="9" customFormat="1" ht="15.75" customHeight="1" x14ac:dyDescent="0.35">
      <c r="A6" s="5" t="s">
        <v>7</v>
      </c>
      <c r="B6" s="5" t="s">
        <v>1473</v>
      </c>
      <c r="C6" s="10" t="s">
        <v>1064</v>
      </c>
      <c r="D6" s="4" t="s">
        <v>50</v>
      </c>
      <c r="E6" s="5" t="s">
        <v>12</v>
      </c>
      <c r="F6" s="5" t="s">
        <v>12</v>
      </c>
      <c r="G6" s="11">
        <v>420.78236488631541</v>
      </c>
      <c r="H6" s="11">
        <v>398.33936732466987</v>
      </c>
      <c r="I6" s="11">
        <v>434.37940697470464</v>
      </c>
      <c r="J6" s="11">
        <v>413.24393040068901</v>
      </c>
      <c r="K6" s="11">
        <v>410.48962835831259</v>
      </c>
      <c r="L6" s="11">
        <v>367.44602672523689</v>
      </c>
      <c r="M6" s="11">
        <v>387.5174532609467</v>
      </c>
      <c r="N6" s="11">
        <v>423.75868446663884</v>
      </c>
      <c r="O6" s="11">
        <v>461.47221197183927</v>
      </c>
      <c r="P6" s="11">
        <v>477.94132600677045</v>
      </c>
      <c r="Q6" s="11">
        <v>478.36341460806614</v>
      </c>
      <c r="R6" s="11">
        <v>419.56027278979047</v>
      </c>
      <c r="S6" s="11">
        <v>431.72547413135595</v>
      </c>
      <c r="T6" s="11">
        <v>471.68049676509054</v>
      </c>
      <c r="U6" s="11">
        <v>472.3807179104478</v>
      </c>
      <c r="V6" s="11">
        <v>459.56597321281436</v>
      </c>
      <c r="W6" s="11">
        <v>469.07520216637778</v>
      </c>
      <c r="X6" s="11">
        <v>447.58411591749177</v>
      </c>
      <c r="Y6" s="11">
        <v>355.72839445029638</v>
      </c>
      <c r="Z6" s="11">
        <v>439.67825144652755</v>
      </c>
      <c r="AA6" s="11">
        <v>496.6549275793306</v>
      </c>
      <c r="AB6" s="11"/>
      <c r="AC6" s="11">
        <f t="shared" si="0"/>
        <v>1872.7023900547304</v>
      </c>
      <c r="AD6" s="11">
        <f t="shared" si="1"/>
        <v>1739.6456893936463</v>
      </c>
      <c r="AE6" s="30">
        <f t="shared" si="2"/>
        <v>-7.1050638567933588E-2</v>
      </c>
    </row>
    <row r="7" spans="1:33" s="9" customFormat="1" ht="15.75" customHeight="1" x14ac:dyDescent="0.35">
      <c r="A7" s="5" t="s">
        <v>7</v>
      </c>
      <c r="B7" s="5" t="s">
        <v>1474</v>
      </c>
      <c r="C7" s="10" t="s">
        <v>1064</v>
      </c>
      <c r="D7" s="4" t="s">
        <v>51</v>
      </c>
      <c r="E7" s="5" t="s">
        <v>12</v>
      </c>
      <c r="F7" s="5" t="s">
        <v>12</v>
      </c>
      <c r="G7" s="11">
        <v>536.95725037116517</v>
      </c>
      <c r="H7" s="11">
        <v>532.03742836358504</v>
      </c>
      <c r="I7" s="11">
        <v>604.8138046109483</v>
      </c>
      <c r="J7" s="11">
        <v>616.3509952758925</v>
      </c>
      <c r="K7" s="11">
        <v>584.91782606071808</v>
      </c>
      <c r="L7" s="11">
        <v>580.09058652540921</v>
      </c>
      <c r="M7" s="11">
        <v>635.61022049535154</v>
      </c>
      <c r="N7" s="11">
        <v>685.96643942219168</v>
      </c>
      <c r="O7" s="11">
        <v>684.61650008689753</v>
      </c>
      <c r="P7" s="11">
        <v>705.8151270039906</v>
      </c>
      <c r="Q7" s="11">
        <v>763.54033994935583</v>
      </c>
      <c r="R7" s="11">
        <v>727.89388696837682</v>
      </c>
      <c r="S7" s="11">
        <v>700.52152448799427</v>
      </c>
      <c r="T7" s="11">
        <v>683.22550276580466</v>
      </c>
      <c r="U7" s="11">
        <v>710.99692189054724</v>
      </c>
      <c r="V7" s="11">
        <v>704.720012782151</v>
      </c>
      <c r="W7" s="11">
        <v>669.79991453139576</v>
      </c>
      <c r="X7" s="11">
        <v>622.41380406256496</v>
      </c>
      <c r="Y7" s="11">
        <v>519.77900654470693</v>
      </c>
      <c r="Z7" s="11">
        <v>615.98078055016617</v>
      </c>
      <c r="AA7" s="11">
        <v>647.4288802721469</v>
      </c>
      <c r="AB7" s="11"/>
      <c r="AC7" s="11">
        <f t="shared" si="0"/>
        <v>2768.7423519698987</v>
      </c>
      <c r="AD7" s="11">
        <f t="shared" si="1"/>
        <v>2405.602471429585</v>
      </c>
      <c r="AE7" s="30">
        <f t="shared" si="2"/>
        <v>-0.13115697828725292</v>
      </c>
    </row>
    <row r="8" spans="1:33" s="9" customFormat="1" ht="15" customHeight="1" x14ac:dyDescent="0.35">
      <c r="A8" s="5" t="s">
        <v>7</v>
      </c>
      <c r="B8" s="5" t="s">
        <v>1475</v>
      </c>
      <c r="C8" s="10" t="s">
        <v>1064</v>
      </c>
      <c r="D8" s="3" t="s">
        <v>52</v>
      </c>
      <c r="E8" s="5" t="s">
        <v>12</v>
      </c>
      <c r="F8" s="5" t="s">
        <v>12</v>
      </c>
      <c r="G8" s="11">
        <v>1016.5912438897697</v>
      </c>
      <c r="H8" s="11">
        <v>922.24353776749763</v>
      </c>
      <c r="I8" s="11">
        <v>1042.2342090704815</v>
      </c>
      <c r="J8" s="11">
        <v>1019.4116584763806</v>
      </c>
      <c r="K8" s="11">
        <v>988.98032516772548</v>
      </c>
      <c r="L8" s="11">
        <v>972.42764863049092</v>
      </c>
      <c r="M8" s="11">
        <v>1087.1042651799021</v>
      </c>
      <c r="N8" s="11">
        <v>1202.4877631309373</v>
      </c>
      <c r="O8" s="11">
        <v>1193.8865522020562</v>
      </c>
      <c r="P8" s="11">
        <v>1226.0368353519236</v>
      </c>
      <c r="Q8" s="11">
        <v>1325.6999097867661</v>
      </c>
      <c r="R8" s="11">
        <v>1336.4590681696391</v>
      </c>
      <c r="S8" s="11">
        <v>1239.8978425706214</v>
      </c>
      <c r="T8" s="11">
        <v>1371.1664448612914</v>
      </c>
      <c r="U8" s="11">
        <v>1419.6506489023413</v>
      </c>
      <c r="V8" s="11">
        <v>1347.503175253217</v>
      </c>
      <c r="W8" s="11">
        <v>1327.549513441541</v>
      </c>
      <c r="X8" s="11">
        <v>1252.4921209588445</v>
      </c>
      <c r="Y8" s="11">
        <v>881.92130712669007</v>
      </c>
      <c r="Z8" s="11">
        <v>1085.8501125115779</v>
      </c>
      <c r="AA8" s="11">
        <v>1182.314930629133</v>
      </c>
      <c r="AB8" s="11"/>
      <c r="AC8" s="11">
        <f t="shared" si="0"/>
        <v>5465.8697824583905</v>
      </c>
      <c r="AD8" s="11">
        <f t="shared" si="1"/>
        <v>4402.5784712262448</v>
      </c>
      <c r="AE8" s="30">
        <f t="shared" si="2"/>
        <v>-0.1945328655001195</v>
      </c>
    </row>
    <row r="9" spans="1:33" s="16" customFormat="1" ht="15" customHeight="1" x14ac:dyDescent="0.35">
      <c r="A9" s="13" t="s">
        <v>7</v>
      </c>
      <c r="B9" s="13" t="s">
        <v>1476</v>
      </c>
      <c r="C9" s="14" t="s">
        <v>1064</v>
      </c>
      <c r="D9" s="15" t="s">
        <v>53</v>
      </c>
      <c r="E9" s="13" t="s">
        <v>12</v>
      </c>
      <c r="F9" s="13" t="s">
        <v>12</v>
      </c>
      <c r="G9" s="17">
        <v>141.49997082029955</v>
      </c>
      <c r="H9" s="17">
        <v>137.93413729783177</v>
      </c>
      <c r="I9" s="17">
        <v>153.63372949588435</v>
      </c>
      <c r="J9" s="17">
        <v>144.32139117337687</v>
      </c>
      <c r="K9" s="17">
        <v>136.58814459960681</v>
      </c>
      <c r="L9" s="17">
        <v>135.89829112833766</v>
      </c>
      <c r="M9" s="17">
        <v>149.21632957206728</v>
      </c>
      <c r="N9" s="17">
        <v>151.60232706651661</v>
      </c>
      <c r="O9" s="17">
        <v>143.41510144452963</v>
      </c>
      <c r="P9" s="17">
        <v>137.86467573869379</v>
      </c>
      <c r="Q9" s="17">
        <v>161.43519700141675</v>
      </c>
      <c r="R9" s="17">
        <v>154.30954528058157</v>
      </c>
      <c r="S9" s="17">
        <v>146.77727048022598</v>
      </c>
      <c r="T9" s="17">
        <v>166.41280390522661</v>
      </c>
      <c r="U9" s="17">
        <v>148.79873360470376</v>
      </c>
      <c r="V9" s="17">
        <v>152.96794751640132</v>
      </c>
      <c r="W9" s="17">
        <v>143.12939608052261</v>
      </c>
      <c r="X9" s="17">
        <v>103.80889688587325</v>
      </c>
      <c r="Y9" s="17">
        <v>16.457011441504381</v>
      </c>
      <c r="Z9" s="17">
        <v>17.570288864388111</v>
      </c>
      <c r="AA9" s="17">
        <v>37.406393785808767</v>
      </c>
      <c r="AB9" s="17"/>
      <c r="AC9" s="17">
        <f t="shared" si="0"/>
        <v>611.3088811068543</v>
      </c>
      <c r="AD9" s="17">
        <f t="shared" si="1"/>
        <v>175.24259097757451</v>
      </c>
      <c r="AE9" s="31">
        <f t="shared" si="2"/>
        <v>-0.71333216906602925</v>
      </c>
      <c r="AF9" s="33">
        <f>AC9/SUM(T$20:W$20)/10</f>
        <v>0.37450767696309151</v>
      </c>
      <c r="AG9" s="33">
        <f>AD9/SUM(X$20:AA$20)/10</f>
        <v>0.11324970335890816</v>
      </c>
    </row>
    <row r="10" spans="1:33" s="9" customFormat="1" ht="15.75" customHeight="1" x14ac:dyDescent="0.35">
      <c r="A10" s="5" t="s">
        <v>7</v>
      </c>
      <c r="B10" s="5" t="s">
        <v>1477</v>
      </c>
      <c r="C10" s="10" t="s">
        <v>1064</v>
      </c>
      <c r="D10" s="4" t="s">
        <v>54</v>
      </c>
      <c r="E10" s="5" t="s">
        <v>12</v>
      </c>
      <c r="F10" s="5" t="s">
        <v>12</v>
      </c>
      <c r="G10" s="11">
        <v>448.87049621480878</v>
      </c>
      <c r="H10" s="11">
        <v>401.3590038985804</v>
      </c>
      <c r="I10" s="11">
        <v>435.68438406777682</v>
      </c>
      <c r="J10" s="11">
        <v>427.07890951993932</v>
      </c>
      <c r="K10" s="11">
        <v>430.69378931897671</v>
      </c>
      <c r="L10" s="11">
        <v>420.98015140740739</v>
      </c>
      <c r="M10" s="11">
        <v>484.14235122418563</v>
      </c>
      <c r="N10" s="11">
        <v>527.93586725630871</v>
      </c>
      <c r="O10" s="11">
        <v>554.66372080651797</v>
      </c>
      <c r="P10" s="11">
        <v>545.7683643332316</v>
      </c>
      <c r="Q10" s="11">
        <v>565.14899466723557</v>
      </c>
      <c r="R10" s="11">
        <v>515.39871860976837</v>
      </c>
      <c r="S10" s="11">
        <v>530.03056531073446</v>
      </c>
      <c r="T10" s="11">
        <v>587.912656987736</v>
      </c>
      <c r="U10" s="11">
        <v>600.47046846188641</v>
      </c>
      <c r="V10" s="11">
        <v>548.51923424983977</v>
      </c>
      <c r="W10" s="11">
        <v>560.04201757765622</v>
      </c>
      <c r="X10" s="11">
        <v>545.32720035336126</v>
      </c>
      <c r="Y10" s="11">
        <v>449.44610331250806</v>
      </c>
      <c r="Z10" s="11">
        <v>554.73275891841308</v>
      </c>
      <c r="AA10" s="11">
        <v>574.80572071176789</v>
      </c>
      <c r="AB10" s="11"/>
      <c r="AC10" s="11">
        <f t="shared" si="0"/>
        <v>2296.9443772771183</v>
      </c>
      <c r="AD10" s="11">
        <f t="shared" si="1"/>
        <v>2124.3117832960506</v>
      </c>
      <c r="AE10" s="30">
        <f t="shared" si="2"/>
        <v>-7.5157498670347711E-2</v>
      </c>
    </row>
    <row r="11" spans="1:33" s="9" customFormat="1" ht="15.75" customHeight="1" x14ac:dyDescent="0.35">
      <c r="A11" s="5" t="s">
        <v>7</v>
      </c>
      <c r="B11" s="5" t="s">
        <v>1478</v>
      </c>
      <c r="C11" s="10" t="s">
        <v>1064</v>
      </c>
      <c r="D11" s="4" t="s">
        <v>55</v>
      </c>
      <c r="E11" s="5" t="s">
        <v>12</v>
      </c>
      <c r="F11" s="5" t="s">
        <v>12</v>
      </c>
      <c r="G11" s="11">
        <v>426.22077685466127</v>
      </c>
      <c r="H11" s="11">
        <v>382.95039657108549</v>
      </c>
      <c r="I11" s="11">
        <v>452.91609550682028</v>
      </c>
      <c r="J11" s="11">
        <v>448.01135778306451</v>
      </c>
      <c r="K11" s="11">
        <v>421.69839124914193</v>
      </c>
      <c r="L11" s="11">
        <v>415.5492060947459</v>
      </c>
      <c r="M11" s="11">
        <v>453.74558438364909</v>
      </c>
      <c r="N11" s="11">
        <v>522.94956880811219</v>
      </c>
      <c r="O11" s="11">
        <v>495.80772995100875</v>
      </c>
      <c r="P11" s="11">
        <v>542.40379527999823</v>
      </c>
      <c r="Q11" s="11">
        <v>599.1157181181137</v>
      </c>
      <c r="R11" s="11">
        <v>666.75080427928924</v>
      </c>
      <c r="S11" s="11">
        <v>563.09000677966105</v>
      </c>
      <c r="T11" s="11">
        <v>616.84098396832883</v>
      </c>
      <c r="U11" s="11">
        <v>670.38144683575126</v>
      </c>
      <c r="V11" s="11">
        <v>646.01599348697596</v>
      </c>
      <c r="W11" s="11">
        <v>624.37809978336213</v>
      </c>
      <c r="X11" s="11">
        <v>603.35602371960988</v>
      </c>
      <c r="Y11" s="11">
        <v>416.01819237267762</v>
      </c>
      <c r="Z11" s="11">
        <v>513.54706472877672</v>
      </c>
      <c r="AA11" s="11">
        <v>570.10281613155644</v>
      </c>
      <c r="AB11" s="11"/>
      <c r="AC11" s="11">
        <f t="shared" si="0"/>
        <v>2557.6165240744181</v>
      </c>
      <c r="AD11" s="11">
        <f t="shared" si="1"/>
        <v>2103.0240969526203</v>
      </c>
      <c r="AE11" s="30">
        <f t="shared" si="2"/>
        <v>-0.17774065143964901</v>
      </c>
    </row>
    <row r="12" spans="1:33" s="16" customFormat="1" ht="15.75" customHeight="1" x14ac:dyDescent="0.35">
      <c r="A12" s="13" t="s">
        <v>7</v>
      </c>
      <c r="B12" s="13" t="s">
        <v>1479</v>
      </c>
      <c r="C12" s="14" t="s">
        <v>1064</v>
      </c>
      <c r="D12" s="18" t="s">
        <v>56</v>
      </c>
      <c r="E12" s="13" t="s">
        <v>12</v>
      </c>
      <c r="F12" s="13" t="s">
        <v>12</v>
      </c>
      <c r="G12" s="17">
        <v>1195.4874240452389</v>
      </c>
      <c r="H12" s="17">
        <v>1039.0709907302776</v>
      </c>
      <c r="I12" s="17">
        <v>1434.9640545045984</v>
      </c>
      <c r="J12" s="17">
        <v>1925.8849887838312</v>
      </c>
      <c r="K12" s="17">
        <v>1274.1825665802342</v>
      </c>
      <c r="L12" s="17">
        <v>1062.5701848785529</v>
      </c>
      <c r="M12" s="17">
        <v>1487.2991293911007</v>
      </c>
      <c r="N12" s="17">
        <v>2199.0791617796535</v>
      </c>
      <c r="O12" s="17">
        <v>1484.2463566527692</v>
      </c>
      <c r="P12" s="17">
        <v>1310.8399373753457</v>
      </c>
      <c r="Q12" s="17">
        <v>1705.4300533213843</v>
      </c>
      <c r="R12" s="17">
        <v>2342.8413884872957</v>
      </c>
      <c r="S12" s="17">
        <v>1527.9361464300848</v>
      </c>
      <c r="T12" s="17">
        <v>1349.4904905048206</v>
      </c>
      <c r="U12" s="17">
        <v>1774.2096723689247</v>
      </c>
      <c r="V12" s="17">
        <v>2573.6137358826149</v>
      </c>
      <c r="W12" s="17">
        <v>1585.9102313224903</v>
      </c>
      <c r="X12" s="17">
        <v>1136.8207217078391</v>
      </c>
      <c r="Y12" s="17">
        <v>498.72591462676866</v>
      </c>
      <c r="Z12" s="17">
        <v>1167.9505442910709</v>
      </c>
      <c r="AA12" s="17">
        <v>644.52141333517034</v>
      </c>
      <c r="AB12" s="17"/>
      <c r="AC12" s="17">
        <f t="shared" si="0"/>
        <v>7283.2241300788501</v>
      </c>
      <c r="AD12" s="17">
        <f t="shared" si="1"/>
        <v>3448.0185939608491</v>
      </c>
      <c r="AE12" s="31">
        <f t="shared" si="2"/>
        <v>-0.52658073781899117</v>
      </c>
      <c r="AF12" s="33">
        <f>AC12/SUM(T$20:W$20)/10</f>
        <v>4.4619396741278248</v>
      </c>
      <c r="AG12" s="33">
        <f>AD12/SUM(X$20:AA$20)/10</f>
        <v>2.2282658614197031</v>
      </c>
    </row>
    <row r="13" spans="1:33" s="9" customFormat="1" ht="15.75" customHeight="1" x14ac:dyDescent="0.35">
      <c r="A13" s="5" t="s">
        <v>7</v>
      </c>
      <c r="B13" s="5" t="s">
        <v>1480</v>
      </c>
      <c r="C13" s="10" t="s">
        <v>1064</v>
      </c>
      <c r="D13" s="4" t="s">
        <v>57</v>
      </c>
      <c r="E13" s="5" t="s">
        <v>12</v>
      </c>
      <c r="F13" s="5" t="s">
        <v>12</v>
      </c>
      <c r="G13" s="11">
        <v>138.5362248972873</v>
      </c>
      <c r="H13" s="11">
        <v>111.59304974221342</v>
      </c>
      <c r="I13" s="11">
        <v>152.15280701916743</v>
      </c>
      <c r="J13" s="11">
        <v>128.03216133451292</v>
      </c>
      <c r="K13" s="11">
        <v>101.55910894852492</v>
      </c>
      <c r="L13" s="11">
        <v>99.770478284237726</v>
      </c>
      <c r="M13" s="11">
        <v>105.39580423319849</v>
      </c>
      <c r="N13" s="11">
        <v>138.01948539388965</v>
      </c>
      <c r="O13" s="11">
        <v>133.52141594524119</v>
      </c>
      <c r="P13" s="11">
        <v>90.178748967870149</v>
      </c>
      <c r="Q13" s="11">
        <v>119.2200065174062</v>
      </c>
      <c r="R13" s="11">
        <v>161.06762124097003</v>
      </c>
      <c r="S13" s="11">
        <v>146.88526293079096</v>
      </c>
      <c r="T13" s="11">
        <v>149.61706179068921</v>
      </c>
      <c r="U13" s="11">
        <v>151.42246872629858</v>
      </c>
      <c r="V13" s="11">
        <v>169.94089735210778</v>
      </c>
      <c r="W13" s="11">
        <v>122.72916947407012</v>
      </c>
      <c r="X13" s="11">
        <v>107.08921435663429</v>
      </c>
      <c r="Y13" s="11">
        <v>0</v>
      </c>
      <c r="Z13" s="11">
        <v>148.05692228335189</v>
      </c>
      <c r="AA13" s="11">
        <v>219.49220932899979</v>
      </c>
      <c r="AB13" s="11"/>
      <c r="AC13" s="11">
        <f t="shared" si="0"/>
        <v>593.70959734316568</v>
      </c>
      <c r="AD13" s="11">
        <f t="shared" si="1"/>
        <v>474.63834596898596</v>
      </c>
      <c r="AE13" s="30">
        <f t="shared" si="2"/>
        <v>-0.20055470200754766</v>
      </c>
    </row>
    <row r="14" spans="1:33" s="9" customFormat="1" ht="15.75" customHeight="1" x14ac:dyDescent="0.35">
      <c r="A14" s="5" t="s">
        <v>7</v>
      </c>
      <c r="B14" s="5" t="s">
        <v>1481</v>
      </c>
      <c r="C14" s="10" t="s">
        <v>1064</v>
      </c>
      <c r="D14" s="4" t="s">
        <v>58</v>
      </c>
      <c r="E14" s="5" t="s">
        <v>12</v>
      </c>
      <c r="F14" s="5" t="s">
        <v>12</v>
      </c>
      <c r="G14" s="11">
        <v>1056.9511991479517</v>
      </c>
      <c r="H14" s="11">
        <v>927.47794098806401</v>
      </c>
      <c r="I14" s="11">
        <v>1282.8112474854311</v>
      </c>
      <c r="J14" s="11">
        <v>1797.8528274493185</v>
      </c>
      <c r="K14" s="11">
        <v>1172.623457631709</v>
      </c>
      <c r="L14" s="11">
        <v>962.79970659431524</v>
      </c>
      <c r="M14" s="11">
        <v>1381.9033251579021</v>
      </c>
      <c r="N14" s="11">
        <v>2061.0596763857643</v>
      </c>
      <c r="O14" s="11">
        <v>1350.724940707528</v>
      </c>
      <c r="P14" s="11">
        <v>1220.6611884074755</v>
      </c>
      <c r="Q14" s="11">
        <v>1586.2100468039782</v>
      </c>
      <c r="R14" s="11">
        <v>2181.7737672463259</v>
      </c>
      <c r="S14" s="11">
        <v>1381.0508834992938</v>
      </c>
      <c r="T14" s="11">
        <v>1199.8734287141313</v>
      </c>
      <c r="U14" s="11">
        <v>1622.7872036426261</v>
      </c>
      <c r="V14" s="11">
        <v>2403.6728385305073</v>
      </c>
      <c r="W14" s="11">
        <v>1463.1810618484201</v>
      </c>
      <c r="X14" s="11">
        <v>1029.7315073512048</v>
      </c>
      <c r="Y14" s="11">
        <v>498.72591462676866</v>
      </c>
      <c r="Z14" s="11">
        <v>1019.8936220077189</v>
      </c>
      <c r="AA14" s="11">
        <v>425.02920400617057</v>
      </c>
      <c r="AB14" s="11"/>
      <c r="AC14" s="11">
        <f t="shared" si="0"/>
        <v>6689.514532735684</v>
      </c>
      <c r="AD14" s="11">
        <f t="shared" si="1"/>
        <v>2973.3802479918627</v>
      </c>
      <c r="AE14" s="30">
        <f t="shared" si="2"/>
        <v>-0.55551628844793077</v>
      </c>
    </row>
    <row r="15" spans="1:33" s="16" customFormat="1" ht="15.75" customHeight="1" x14ac:dyDescent="0.35">
      <c r="A15" s="13" t="s">
        <v>7</v>
      </c>
      <c r="B15" s="13" t="s">
        <v>1482</v>
      </c>
      <c r="C15" s="14" t="s">
        <v>1064</v>
      </c>
      <c r="D15" s="18" t="s">
        <v>59</v>
      </c>
      <c r="E15" s="13" t="s">
        <v>12</v>
      </c>
      <c r="F15" s="13" t="s">
        <v>12</v>
      </c>
      <c r="G15" s="17">
        <v>380.54528153741961</v>
      </c>
      <c r="H15" s="17">
        <v>462.02917358923651</v>
      </c>
      <c r="I15" s="17">
        <v>514.35053653548107</v>
      </c>
      <c r="J15" s="17">
        <v>754.66076438271102</v>
      </c>
      <c r="K15" s="17">
        <v>434.77819899770884</v>
      </c>
      <c r="L15" s="17">
        <v>462.5742158863049</v>
      </c>
      <c r="M15" s="17">
        <v>592.05720041161021</v>
      </c>
      <c r="N15" s="17">
        <v>917.46768881041055</v>
      </c>
      <c r="O15" s="17">
        <v>497.30097624271059</v>
      </c>
      <c r="P15" s="17">
        <v>542.12900885905788</v>
      </c>
      <c r="Q15" s="17">
        <v>653.00997290744829</v>
      </c>
      <c r="R15" s="17">
        <v>915.46060237645213</v>
      </c>
      <c r="S15" s="17">
        <v>528.01378313206214</v>
      </c>
      <c r="T15" s="17">
        <v>527.78039573163414</v>
      </c>
      <c r="U15" s="17">
        <v>631.8929239884493</v>
      </c>
      <c r="V15" s="17">
        <v>1003.161945778617</v>
      </c>
      <c r="W15" s="17">
        <v>578.51080363951473</v>
      </c>
      <c r="X15" s="17">
        <v>447.87630356720945</v>
      </c>
      <c r="Y15" s="17">
        <v>169.33282758372516</v>
      </c>
      <c r="Z15" s="17">
        <v>354.19942171554618</v>
      </c>
      <c r="AA15" s="17">
        <v>164.27063947774366</v>
      </c>
      <c r="AB15" s="17"/>
      <c r="AC15" s="17">
        <f>SUM(T15:W15)</f>
        <v>2741.3460691382152</v>
      </c>
      <c r="AD15" s="17">
        <f>SUM(X15:AA15)</f>
        <v>1135.6791923442242</v>
      </c>
      <c r="AE15" s="31">
        <f t="shared" si="2"/>
        <v>-0.58572206364983215</v>
      </c>
      <c r="AF15" s="33">
        <f>AC15/SUM(T$20:W$20)/10</f>
        <v>1.6794376457380475</v>
      </c>
      <c r="AG15" s="33">
        <f>AD15/SUM(X$20:AA$20)/10</f>
        <v>0.73392735707911605</v>
      </c>
    </row>
    <row r="16" spans="1:33" s="9" customFormat="1" ht="15.75" customHeight="1" x14ac:dyDescent="0.35">
      <c r="A16" s="5" t="s">
        <v>7</v>
      </c>
      <c r="B16" s="5" t="s">
        <v>1483</v>
      </c>
      <c r="C16" s="10" t="s">
        <v>1064</v>
      </c>
      <c r="D16" s="4" t="s">
        <v>60</v>
      </c>
      <c r="E16" s="5" t="s">
        <v>12</v>
      </c>
      <c r="F16" s="5" t="s">
        <v>12</v>
      </c>
      <c r="G16" s="11">
        <v>94.901190914608421</v>
      </c>
      <c r="H16" s="11">
        <v>100.32973595946041</v>
      </c>
      <c r="I16" s="11">
        <v>95.55881100522754</v>
      </c>
      <c r="J16" s="11">
        <v>98.46745883857713</v>
      </c>
      <c r="K16" s="11">
        <v>83.659954975989109</v>
      </c>
      <c r="L16" s="11">
        <v>80.695610931955216</v>
      </c>
      <c r="M16" s="11">
        <v>100.77094680647221</v>
      </c>
      <c r="N16" s="11">
        <v>120.17643395192586</v>
      </c>
      <c r="O16" s="11">
        <v>97.727982737427922</v>
      </c>
      <c r="P16" s="11">
        <v>76.580567651591892</v>
      </c>
      <c r="Q16" s="11">
        <v>99.037279352145632</v>
      </c>
      <c r="R16" s="11">
        <v>84.908111022341188</v>
      </c>
      <c r="S16" s="11">
        <v>95.164636790254235</v>
      </c>
      <c r="T16" s="11">
        <v>86.828066996070859</v>
      </c>
      <c r="U16" s="11">
        <v>116.26406744598685</v>
      </c>
      <c r="V16" s="11">
        <v>78.567927611476932</v>
      </c>
      <c r="W16" s="11">
        <v>115.19074091787762</v>
      </c>
      <c r="X16" s="11">
        <v>78.534086884464131</v>
      </c>
      <c r="Y16" s="11">
        <v>0</v>
      </c>
      <c r="Z16" s="11">
        <v>58.232319532524876</v>
      </c>
      <c r="AA16" s="11">
        <v>84.564521033495026</v>
      </c>
      <c r="AB16" s="11"/>
      <c r="AC16" s="11">
        <f t="shared" ref="AC16:AC17" si="3">SUM(T16:W16)</f>
        <v>396.85080297141229</v>
      </c>
      <c r="AD16" s="11">
        <f t="shared" ref="AD16:AD17" si="4">SUM(X16:AA16)</f>
        <v>221.33092745048404</v>
      </c>
      <c r="AE16" s="30">
        <f t="shared" si="2"/>
        <v>-0.44228176989117007</v>
      </c>
    </row>
    <row r="17" spans="1:33" s="9" customFormat="1" ht="15.75" customHeight="1" x14ac:dyDescent="0.35">
      <c r="A17" s="5" t="s">
        <v>7</v>
      </c>
      <c r="B17" s="5" t="s">
        <v>1484</v>
      </c>
      <c r="C17" s="10" t="s">
        <v>1064</v>
      </c>
      <c r="D17" s="4" t="s">
        <v>61</v>
      </c>
      <c r="E17" s="5" t="s">
        <v>12</v>
      </c>
      <c r="F17" s="5" t="s">
        <v>12</v>
      </c>
      <c r="G17" s="11">
        <v>285.64409062281118</v>
      </c>
      <c r="H17" s="11">
        <v>361.69943762977613</v>
      </c>
      <c r="I17" s="11">
        <v>418.79172553025347</v>
      </c>
      <c r="J17" s="11">
        <v>656.19330554413386</v>
      </c>
      <c r="K17" s="11">
        <v>351.11824402171976</v>
      </c>
      <c r="L17" s="11">
        <v>381.87860495434967</v>
      </c>
      <c r="M17" s="11">
        <v>491.28625360513809</v>
      </c>
      <c r="N17" s="11">
        <v>797.29125485848465</v>
      </c>
      <c r="O17" s="11">
        <v>399.57299350528262</v>
      </c>
      <c r="P17" s="11">
        <v>465.548441207466</v>
      </c>
      <c r="Q17" s="11">
        <v>553.97269355530273</v>
      </c>
      <c r="R17" s="11">
        <v>830.55249135411088</v>
      </c>
      <c r="S17" s="11">
        <v>432.84914634180791</v>
      </c>
      <c r="T17" s="11">
        <v>440.9523287355633</v>
      </c>
      <c r="U17" s="11">
        <v>515.62885654246247</v>
      </c>
      <c r="V17" s="11">
        <v>924.59401816714012</v>
      </c>
      <c r="W17" s="11">
        <v>463.32006272163704</v>
      </c>
      <c r="X17" s="11">
        <v>369.34221668274529</v>
      </c>
      <c r="Y17" s="11">
        <v>169.33282758372516</v>
      </c>
      <c r="Z17" s="11">
        <v>295.96710218302132</v>
      </c>
      <c r="AA17" s="11">
        <v>79.706118444248645</v>
      </c>
      <c r="AB17" s="11"/>
      <c r="AC17" s="11">
        <f t="shared" si="3"/>
        <v>2344.495266166803</v>
      </c>
      <c r="AD17" s="11">
        <f t="shared" si="4"/>
        <v>914.34826489374041</v>
      </c>
      <c r="AE17" s="30">
        <f t="shared" si="2"/>
        <v>-0.61000208527241806</v>
      </c>
    </row>
    <row r="19" spans="1:33" x14ac:dyDescent="0.35">
      <c r="AD19" s="12"/>
      <c r="AE19" s="30"/>
      <c r="AF19" s="34">
        <f>SUM(AF12,AF5)</f>
        <v>6.2645424484477266</v>
      </c>
      <c r="AG19" s="34">
        <f>SUM(AG12,AG5)</f>
        <v>2.8710457176699435</v>
      </c>
    </row>
    <row r="20" spans="1:33" x14ac:dyDescent="0.35">
      <c r="D20" s="10" t="s">
        <v>1253</v>
      </c>
      <c r="G20" s="34">
        <f>[5]GDP!CM$26</f>
        <v>31.88</v>
      </c>
      <c r="H20" s="34">
        <f>[5]GDP!CN$26</f>
        <v>30.87</v>
      </c>
      <c r="I20" s="34">
        <f>[5]GDP!CO$26</f>
        <v>32.590000000000003</v>
      </c>
      <c r="J20" s="34">
        <f>[5]GDP!CP$26</f>
        <v>32.619999999999997</v>
      </c>
      <c r="K20" s="34">
        <f>[5]GDP!CQ$26</f>
        <v>32.22</v>
      </c>
      <c r="L20" s="34">
        <f>[5]GDP!CR$26</f>
        <v>32.479999999999997</v>
      </c>
      <c r="M20" s="34">
        <f>[5]GDP!CS$26</f>
        <v>34.380000000000003</v>
      </c>
      <c r="N20" s="34">
        <f>[5]GDP!CT$26</f>
        <v>37.86</v>
      </c>
      <c r="O20" s="34">
        <f>[5]GDP!CU$26</f>
        <v>38.39</v>
      </c>
      <c r="P20" s="34">
        <f>[5]GDP!CV$26</f>
        <v>41.01</v>
      </c>
      <c r="Q20" s="34">
        <f>[5]GDP!CW$26</f>
        <v>40.1</v>
      </c>
      <c r="R20" s="34">
        <f>[5]GDP!CX$26</f>
        <v>39.380000000000003</v>
      </c>
      <c r="S20" s="34">
        <f>[5]GDP!CY$26</f>
        <v>39.71</v>
      </c>
      <c r="T20" s="34">
        <f>[5]GDP!CZ$26</f>
        <v>41</v>
      </c>
      <c r="U20" s="34">
        <f>[5]GDP!DA$26</f>
        <v>40.869999999999997</v>
      </c>
      <c r="V20" s="34">
        <f>[5]GDP!DB$26</f>
        <v>40.590000000000003</v>
      </c>
      <c r="W20" s="34">
        <f>[5]GDP!DC$26</f>
        <v>40.770000000000003</v>
      </c>
      <c r="X20" s="34">
        <f>[5]GDP!DD$26</f>
        <v>39.700000000000003</v>
      </c>
      <c r="Y20" s="34">
        <f>[5]GDP!DE$26</f>
        <v>33.83</v>
      </c>
      <c r="Z20" s="34">
        <f>[5]GDP!DF$26</f>
        <v>39.68</v>
      </c>
      <c r="AA20" s="34">
        <f>[5]GDP!DG$26</f>
        <v>41.53</v>
      </c>
      <c r="AC20" s="11">
        <f t="shared" ref="AC20" si="5">SUM(T20:W20)</f>
        <v>163.23000000000002</v>
      </c>
      <c r="AD20" s="11">
        <f t="shared" ref="AD20" si="6">SUM(X20:AA20)</f>
        <v>154.74</v>
      </c>
      <c r="AE20" s="30"/>
      <c r="AF20" s="34">
        <f>SUM(AF9,AF15)</f>
        <v>2.0539453227011393</v>
      </c>
      <c r="AG20" s="34">
        <f>SUM(AG9,AG15)</f>
        <v>0.84717706043802421</v>
      </c>
    </row>
    <row r="21" spans="1:33" x14ac:dyDescent="0.35">
      <c r="AF21" s="34">
        <f>AF19-AF20</f>
        <v>4.2105971257465873</v>
      </c>
      <c r="AG21" s="34">
        <f>AG19-AG20</f>
        <v>2.0238686572319193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0.33708025284485155</v>
      </c>
      <c r="AD22" s="12">
        <f>(AD12+AD5)/AD2</f>
        <v>0.19865336357007921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0.15025852765834549</v>
      </c>
      <c r="AD23" s="12">
        <f>(AD9+AD15)/AD3</f>
        <v>7.3418601006639175E-2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4.9153116355846791</v>
      </c>
      <c r="AD25" s="34">
        <f>(AD2-AD3)/AD20/10</f>
        <v>2.9135425789444973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4.0800352441519641</v>
      </c>
      <c r="AD26" s="34">
        <f>(AD4+AD12-AD8-AD15)/AD20/10</f>
        <v>1.9708198531570589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9.108042259772013</v>
      </c>
      <c r="AD27" s="34">
        <f>(AD4+AD12)/AD20/10</f>
        <v>5.5498929199597402</v>
      </c>
    </row>
    <row r="28" spans="1:33" ht="16.5" x14ac:dyDescent="0.35">
      <c r="D28" s="47" t="s">
        <v>1721</v>
      </c>
      <c r="AC28" s="34">
        <f>(AC8+AC15)/AC20/10</f>
        <v>5.028007015620048</v>
      </c>
      <c r="AD28" s="34">
        <f>(AD8+AD15)/AD20/10</f>
        <v>3.5790730668026809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226D-C29E-4499-AC15-E36A0B4E177F}">
  <dimension ref="A1:AG28"/>
  <sheetViews>
    <sheetView topLeftCell="C1" workbookViewId="0">
      <pane xSplit="4" ySplit="1" topLeftCell="AC14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419</v>
      </c>
      <c r="C2" s="10" t="s">
        <v>435</v>
      </c>
      <c r="D2" s="2" t="s">
        <v>46</v>
      </c>
      <c r="E2" s="5" t="s">
        <v>12</v>
      </c>
      <c r="F2" s="5" t="s">
        <v>12</v>
      </c>
      <c r="G2" s="11">
        <v>11520</v>
      </c>
      <c r="H2" s="11">
        <v>10668</v>
      </c>
      <c r="I2" s="11">
        <v>12392</v>
      </c>
      <c r="J2" s="11">
        <v>12731</v>
      </c>
      <c r="K2" s="11">
        <v>12921</v>
      </c>
      <c r="L2" s="11">
        <v>12024</v>
      </c>
      <c r="M2" s="11">
        <v>13756</v>
      </c>
      <c r="N2" s="11">
        <v>15597</v>
      </c>
      <c r="O2" s="11">
        <v>16337</v>
      </c>
      <c r="P2" s="11">
        <v>16076</v>
      </c>
      <c r="Q2" s="11">
        <v>16986</v>
      </c>
      <c r="R2" s="11">
        <v>17133</v>
      </c>
      <c r="S2" s="11">
        <v>17797</v>
      </c>
      <c r="T2" s="11">
        <v>16049</v>
      </c>
      <c r="U2" s="11">
        <v>17385</v>
      </c>
      <c r="V2" s="11">
        <v>17989</v>
      </c>
      <c r="W2" s="11">
        <v>18480</v>
      </c>
      <c r="X2" s="11">
        <v>16994</v>
      </c>
      <c r="Y2" s="11">
        <v>13961</v>
      </c>
      <c r="Z2" s="11">
        <v>17077</v>
      </c>
      <c r="AA2" s="11">
        <v>19167</v>
      </c>
      <c r="AB2" s="11"/>
      <c r="AC2" s="11">
        <f t="shared" ref="AC2:AC17" si="0">SUM(T2:W2)</f>
        <v>69903</v>
      </c>
      <c r="AD2" s="11">
        <f t="shared" ref="AD2:AD17" si="1">SUM(X2:AA2)</f>
        <v>67199</v>
      </c>
      <c r="AE2" s="30">
        <f>AD2/AC2-1</f>
        <v>-3.8682173869504899E-2</v>
      </c>
    </row>
    <row r="3" spans="1:33" s="9" customFormat="1" ht="15.75" customHeight="1" x14ac:dyDescent="0.35">
      <c r="A3" s="5" t="s">
        <v>7</v>
      </c>
      <c r="B3" s="5" t="s">
        <v>420</v>
      </c>
      <c r="C3" s="10" t="s">
        <v>435</v>
      </c>
      <c r="D3" s="2" t="s">
        <v>47</v>
      </c>
      <c r="E3" s="5" t="s">
        <v>12</v>
      </c>
      <c r="F3" s="5" t="s">
        <v>12</v>
      </c>
      <c r="G3" s="11">
        <v>8641</v>
      </c>
      <c r="H3" s="11">
        <v>7300</v>
      </c>
      <c r="I3" s="11">
        <v>8208</v>
      </c>
      <c r="J3" s="11">
        <v>9010</v>
      </c>
      <c r="K3" s="11">
        <v>8972</v>
      </c>
      <c r="L3" s="11">
        <v>7770</v>
      </c>
      <c r="M3" s="11">
        <v>8595</v>
      </c>
      <c r="N3" s="11">
        <v>10434</v>
      </c>
      <c r="O3" s="11">
        <v>10745</v>
      </c>
      <c r="P3" s="11">
        <v>9716</v>
      </c>
      <c r="Q3" s="11">
        <v>10318</v>
      </c>
      <c r="R3" s="11">
        <v>11308</v>
      </c>
      <c r="S3" s="11">
        <v>11529</v>
      </c>
      <c r="T3" s="11">
        <v>9573</v>
      </c>
      <c r="U3" s="11">
        <v>10695</v>
      </c>
      <c r="V3" s="11">
        <v>11476</v>
      </c>
      <c r="W3" s="11">
        <v>11690</v>
      </c>
      <c r="X3" s="11">
        <v>9747</v>
      </c>
      <c r="Y3" s="11">
        <v>8242</v>
      </c>
      <c r="Z3" s="11">
        <v>10320</v>
      </c>
      <c r="AA3" s="11">
        <v>12053</v>
      </c>
      <c r="AB3" s="11"/>
      <c r="AC3" s="11">
        <f t="shared" si="0"/>
        <v>43434</v>
      </c>
      <c r="AD3" s="11">
        <f t="shared" si="1"/>
        <v>40362</v>
      </c>
      <c r="AE3" s="30">
        <f t="shared" ref="AE3:AE17" si="2">AD3/AC3-1</f>
        <v>-7.0728001105125005E-2</v>
      </c>
    </row>
    <row r="4" spans="1:33" s="9" customFormat="1" ht="15.75" customHeight="1" x14ac:dyDescent="0.35">
      <c r="A4" s="5" t="s">
        <v>7</v>
      </c>
      <c r="B4" s="5" t="s">
        <v>421</v>
      </c>
      <c r="C4" s="10" t="s">
        <v>435</v>
      </c>
      <c r="D4" s="3" t="s">
        <v>48</v>
      </c>
      <c r="E4" s="5" t="s">
        <v>12</v>
      </c>
      <c r="F4" s="5" t="s">
        <v>12</v>
      </c>
      <c r="G4" s="11">
        <v>2904</v>
      </c>
      <c r="H4" s="11">
        <v>2869</v>
      </c>
      <c r="I4" s="11">
        <v>3242</v>
      </c>
      <c r="J4" s="11">
        <v>3251</v>
      </c>
      <c r="K4" s="11">
        <v>3269</v>
      </c>
      <c r="L4" s="11">
        <v>3257</v>
      </c>
      <c r="M4" s="11">
        <v>3604</v>
      </c>
      <c r="N4" s="11">
        <v>3926</v>
      </c>
      <c r="O4" s="11">
        <v>4188</v>
      </c>
      <c r="P4" s="11">
        <v>4391</v>
      </c>
      <c r="Q4" s="11">
        <v>4592</v>
      </c>
      <c r="R4" s="11">
        <v>4533</v>
      </c>
      <c r="S4" s="11">
        <v>4651</v>
      </c>
      <c r="T4" s="11">
        <v>4506</v>
      </c>
      <c r="U4" s="11">
        <v>4710</v>
      </c>
      <c r="V4" s="11">
        <v>4853</v>
      </c>
      <c r="W4" s="11">
        <v>4971</v>
      </c>
      <c r="X4" s="11">
        <v>4800</v>
      </c>
      <c r="Y4" s="11">
        <v>3899</v>
      </c>
      <c r="Z4" s="11">
        <v>4940</v>
      </c>
      <c r="AA4" s="11">
        <v>5482</v>
      </c>
      <c r="AB4" s="11"/>
      <c r="AC4" s="11">
        <f t="shared" si="0"/>
        <v>19040</v>
      </c>
      <c r="AD4" s="11">
        <f t="shared" si="1"/>
        <v>19121</v>
      </c>
      <c r="AE4" s="30">
        <f t="shared" si="2"/>
        <v>4.2542016806723648E-3</v>
      </c>
    </row>
    <row r="5" spans="1:33" s="16" customFormat="1" ht="15.75" customHeight="1" x14ac:dyDescent="0.35">
      <c r="A5" s="13" t="s">
        <v>7</v>
      </c>
      <c r="B5" s="13" t="s">
        <v>422</v>
      </c>
      <c r="C5" s="14" t="s">
        <v>435</v>
      </c>
      <c r="D5" s="15" t="s">
        <v>49</v>
      </c>
      <c r="E5" s="13" t="s">
        <v>12</v>
      </c>
      <c r="F5" s="13" t="s">
        <v>12</v>
      </c>
      <c r="G5" s="17">
        <v>198</v>
      </c>
      <c r="H5" s="17">
        <v>224</v>
      </c>
      <c r="I5" s="17">
        <v>300</v>
      </c>
      <c r="J5" s="17">
        <v>311</v>
      </c>
      <c r="K5" s="17">
        <v>240</v>
      </c>
      <c r="L5" s="17">
        <v>287</v>
      </c>
      <c r="M5" s="17">
        <v>321</v>
      </c>
      <c r="N5" s="17">
        <v>381</v>
      </c>
      <c r="O5" s="17">
        <v>322</v>
      </c>
      <c r="P5" s="17">
        <v>414</v>
      </c>
      <c r="Q5" s="17">
        <v>472</v>
      </c>
      <c r="R5" s="17">
        <v>449</v>
      </c>
      <c r="S5" s="17">
        <v>372</v>
      </c>
      <c r="T5" s="17">
        <v>477</v>
      </c>
      <c r="U5" s="17">
        <v>538</v>
      </c>
      <c r="V5" s="17">
        <v>525</v>
      </c>
      <c r="W5" s="17">
        <v>468</v>
      </c>
      <c r="X5" s="17">
        <v>378</v>
      </c>
      <c r="Y5" s="17">
        <v>52</v>
      </c>
      <c r="Z5" s="17">
        <v>95</v>
      </c>
      <c r="AA5" s="17">
        <v>83</v>
      </c>
      <c r="AB5" s="17"/>
      <c r="AC5" s="17">
        <f t="shared" si="0"/>
        <v>2008</v>
      </c>
      <c r="AD5" s="17">
        <f t="shared" si="1"/>
        <v>608</v>
      </c>
      <c r="AE5" s="31">
        <f t="shared" si="2"/>
        <v>-0.6972111553784861</v>
      </c>
      <c r="AF5" s="33">
        <f>AC5/SUM(T$20:W$20)/10</f>
        <v>0.33717355202597987</v>
      </c>
      <c r="AG5" s="33">
        <f>AD5/SUM(X$20:AA$20)/10</f>
        <v>0.10220067640710832</v>
      </c>
    </row>
    <row r="6" spans="1:33" s="9" customFormat="1" ht="15.75" customHeight="1" x14ac:dyDescent="0.35">
      <c r="A6" s="5" t="s">
        <v>7</v>
      </c>
      <c r="B6" s="5" t="s">
        <v>423</v>
      </c>
      <c r="C6" s="10" t="s">
        <v>435</v>
      </c>
      <c r="D6" s="4" t="s">
        <v>50</v>
      </c>
      <c r="E6" s="5" t="s">
        <v>12</v>
      </c>
      <c r="F6" s="5" t="s">
        <v>12</v>
      </c>
      <c r="G6" s="11">
        <v>1975</v>
      </c>
      <c r="H6" s="11">
        <v>1913</v>
      </c>
      <c r="I6" s="11">
        <v>2150</v>
      </c>
      <c r="J6" s="11">
        <v>2109</v>
      </c>
      <c r="K6" s="11">
        <v>2172</v>
      </c>
      <c r="L6" s="11">
        <v>2142</v>
      </c>
      <c r="M6" s="11">
        <v>2332</v>
      </c>
      <c r="N6" s="11">
        <v>2490</v>
      </c>
      <c r="O6" s="11">
        <v>2691</v>
      </c>
      <c r="P6" s="11">
        <v>2777</v>
      </c>
      <c r="Q6" s="11">
        <v>2888</v>
      </c>
      <c r="R6" s="11">
        <v>2812</v>
      </c>
      <c r="S6" s="11">
        <v>2915</v>
      </c>
      <c r="T6" s="11">
        <v>2841</v>
      </c>
      <c r="U6" s="11">
        <v>2947</v>
      </c>
      <c r="V6" s="11">
        <v>2939</v>
      </c>
      <c r="W6" s="11">
        <v>2999</v>
      </c>
      <c r="X6" s="11">
        <v>3001</v>
      </c>
      <c r="Y6" s="11">
        <v>2527</v>
      </c>
      <c r="Z6" s="11">
        <v>3244</v>
      </c>
      <c r="AA6" s="11">
        <v>3616</v>
      </c>
      <c r="AB6" s="11"/>
      <c r="AC6" s="11">
        <f t="shared" si="0"/>
        <v>11726</v>
      </c>
      <c r="AD6" s="11">
        <f t="shared" si="1"/>
        <v>12388</v>
      </c>
      <c r="AE6" s="30">
        <f t="shared" si="2"/>
        <v>5.6455739382568648E-2</v>
      </c>
    </row>
    <row r="7" spans="1:33" s="9" customFormat="1" ht="15.75" customHeight="1" x14ac:dyDescent="0.35">
      <c r="A7" s="5" t="s">
        <v>7</v>
      </c>
      <c r="B7" s="5" t="s">
        <v>424</v>
      </c>
      <c r="C7" s="10" t="s">
        <v>435</v>
      </c>
      <c r="D7" s="4" t="s">
        <v>51</v>
      </c>
      <c r="E7" s="5" t="s">
        <v>12</v>
      </c>
      <c r="F7" s="5" t="s">
        <v>12</v>
      </c>
      <c r="G7" s="11">
        <v>731</v>
      </c>
      <c r="H7" s="11">
        <v>732</v>
      </c>
      <c r="I7" s="11">
        <v>792</v>
      </c>
      <c r="J7" s="11">
        <v>831</v>
      </c>
      <c r="K7" s="11">
        <v>857</v>
      </c>
      <c r="L7" s="11">
        <v>828</v>
      </c>
      <c r="M7" s="11">
        <v>951</v>
      </c>
      <c r="N7" s="11">
        <v>1055</v>
      </c>
      <c r="O7" s="11">
        <v>1175</v>
      </c>
      <c r="P7" s="11">
        <v>1200</v>
      </c>
      <c r="Q7" s="11">
        <v>1232</v>
      </c>
      <c r="R7" s="11">
        <v>1272</v>
      </c>
      <c r="S7" s="11">
        <v>1364</v>
      </c>
      <c r="T7" s="11">
        <v>1188</v>
      </c>
      <c r="U7" s="11">
        <v>1225</v>
      </c>
      <c r="V7" s="11">
        <v>1389</v>
      </c>
      <c r="W7" s="11">
        <v>1504</v>
      </c>
      <c r="X7" s="11">
        <v>1421</v>
      </c>
      <c r="Y7" s="11">
        <v>1320</v>
      </c>
      <c r="Z7" s="11">
        <v>1601</v>
      </c>
      <c r="AA7" s="11">
        <v>1783</v>
      </c>
      <c r="AB7" s="11"/>
      <c r="AC7" s="11">
        <f t="shared" si="0"/>
        <v>5306</v>
      </c>
      <c r="AD7" s="11">
        <f t="shared" si="1"/>
        <v>6125</v>
      </c>
      <c r="AE7" s="30">
        <f t="shared" si="2"/>
        <v>0.15435356200527695</v>
      </c>
    </row>
    <row r="8" spans="1:33" s="9" customFormat="1" ht="15" customHeight="1" x14ac:dyDescent="0.35">
      <c r="A8" s="5" t="s">
        <v>7</v>
      </c>
      <c r="B8" s="5" t="s">
        <v>425</v>
      </c>
      <c r="C8" s="10" t="s">
        <v>435</v>
      </c>
      <c r="D8" s="3" t="s">
        <v>52</v>
      </c>
      <c r="E8" s="5" t="s">
        <v>12</v>
      </c>
      <c r="F8" s="5" t="s">
        <v>12</v>
      </c>
      <c r="G8" s="11">
        <v>1522</v>
      </c>
      <c r="H8" s="11">
        <v>1444</v>
      </c>
      <c r="I8" s="11">
        <v>1524</v>
      </c>
      <c r="J8" s="11">
        <v>1740</v>
      </c>
      <c r="K8" s="11">
        <v>1714</v>
      </c>
      <c r="L8" s="11">
        <v>1656</v>
      </c>
      <c r="M8" s="11">
        <v>1738</v>
      </c>
      <c r="N8" s="11">
        <v>1968</v>
      </c>
      <c r="O8" s="11">
        <v>2070</v>
      </c>
      <c r="P8" s="11">
        <v>2069</v>
      </c>
      <c r="Q8" s="11">
        <v>2176</v>
      </c>
      <c r="R8" s="11">
        <v>2271</v>
      </c>
      <c r="S8" s="11">
        <v>2294</v>
      </c>
      <c r="T8" s="11">
        <v>2131</v>
      </c>
      <c r="U8" s="11">
        <v>2263</v>
      </c>
      <c r="V8" s="11">
        <v>2342</v>
      </c>
      <c r="W8" s="11">
        <v>2364</v>
      </c>
      <c r="X8" s="11">
        <v>2208</v>
      </c>
      <c r="Y8" s="11">
        <v>1942</v>
      </c>
      <c r="Z8" s="11">
        <v>2158</v>
      </c>
      <c r="AA8" s="11">
        <v>2540</v>
      </c>
      <c r="AB8" s="11"/>
      <c r="AC8" s="11">
        <f t="shared" si="0"/>
        <v>9100</v>
      </c>
      <c r="AD8" s="11">
        <f t="shared" si="1"/>
        <v>8848</v>
      </c>
      <c r="AE8" s="30">
        <f t="shared" si="2"/>
        <v>-2.7692307692307683E-2</v>
      </c>
    </row>
    <row r="9" spans="1:33" s="16" customFormat="1" ht="15" customHeight="1" x14ac:dyDescent="0.35">
      <c r="A9" s="13" t="s">
        <v>7</v>
      </c>
      <c r="B9" s="13" t="s">
        <v>426</v>
      </c>
      <c r="C9" s="14" t="s">
        <v>435</v>
      </c>
      <c r="D9" s="15" t="s">
        <v>53</v>
      </c>
      <c r="E9" s="13" t="s">
        <v>12</v>
      </c>
      <c r="F9" s="13" t="s">
        <v>12</v>
      </c>
      <c r="G9" s="17">
        <v>140</v>
      </c>
      <c r="H9" s="17">
        <v>130</v>
      </c>
      <c r="I9" s="17">
        <v>139</v>
      </c>
      <c r="J9" s="17">
        <v>212</v>
      </c>
      <c r="K9" s="17">
        <v>152</v>
      </c>
      <c r="L9" s="17">
        <v>153</v>
      </c>
      <c r="M9" s="17">
        <v>165</v>
      </c>
      <c r="N9" s="17">
        <v>196</v>
      </c>
      <c r="O9" s="17">
        <v>177</v>
      </c>
      <c r="P9" s="17">
        <v>190</v>
      </c>
      <c r="Q9" s="17">
        <v>214</v>
      </c>
      <c r="R9" s="17">
        <v>275</v>
      </c>
      <c r="S9" s="17">
        <v>207</v>
      </c>
      <c r="T9" s="17">
        <v>175</v>
      </c>
      <c r="U9" s="17">
        <v>232</v>
      </c>
      <c r="V9" s="17">
        <v>284</v>
      </c>
      <c r="W9" s="17">
        <v>250</v>
      </c>
      <c r="X9" s="17">
        <v>167</v>
      </c>
      <c r="Y9" s="17">
        <v>33</v>
      </c>
      <c r="Z9" s="17">
        <v>84</v>
      </c>
      <c r="AA9" s="17">
        <v>61</v>
      </c>
      <c r="AB9" s="17"/>
      <c r="AC9" s="17">
        <f t="shared" si="0"/>
        <v>941</v>
      </c>
      <c r="AD9" s="17">
        <f t="shared" si="1"/>
        <v>345</v>
      </c>
      <c r="AE9" s="31">
        <f t="shared" si="2"/>
        <v>-0.63336875664187042</v>
      </c>
      <c r="AF9" s="33">
        <f>AC9/SUM(T$20:W$20)/10</f>
        <v>0.15800812373329035</v>
      </c>
      <c r="AG9" s="33">
        <f>AD9/SUM(X$20:AA$20)/10</f>
        <v>5.799216013232298E-2</v>
      </c>
    </row>
    <row r="10" spans="1:33" s="9" customFormat="1" ht="15.75" customHeight="1" x14ac:dyDescent="0.35">
      <c r="A10" s="5" t="s">
        <v>7</v>
      </c>
      <c r="B10" s="5" t="s">
        <v>427</v>
      </c>
      <c r="C10" s="10" t="s">
        <v>435</v>
      </c>
      <c r="D10" s="4" t="s">
        <v>54</v>
      </c>
      <c r="E10" s="5" t="s">
        <v>12</v>
      </c>
      <c r="F10" s="5" t="s">
        <v>12</v>
      </c>
      <c r="G10" s="11">
        <v>970</v>
      </c>
      <c r="H10" s="11">
        <v>934</v>
      </c>
      <c r="I10" s="11">
        <v>936</v>
      </c>
      <c r="J10" s="11">
        <v>1003</v>
      </c>
      <c r="K10" s="11">
        <v>1061</v>
      </c>
      <c r="L10" s="11">
        <v>1052</v>
      </c>
      <c r="M10" s="11">
        <v>1086</v>
      </c>
      <c r="N10" s="11">
        <v>1195</v>
      </c>
      <c r="O10" s="11">
        <v>1265</v>
      </c>
      <c r="P10" s="11">
        <v>1334</v>
      </c>
      <c r="Q10" s="11">
        <v>1339</v>
      </c>
      <c r="R10" s="11">
        <v>1318</v>
      </c>
      <c r="S10" s="11">
        <v>1394</v>
      </c>
      <c r="T10" s="11">
        <v>1331</v>
      </c>
      <c r="U10" s="11">
        <v>1378</v>
      </c>
      <c r="V10" s="11">
        <v>1397</v>
      </c>
      <c r="W10" s="11">
        <v>1382</v>
      </c>
      <c r="X10" s="11">
        <v>1370</v>
      </c>
      <c r="Y10" s="11">
        <v>1293</v>
      </c>
      <c r="Z10" s="11">
        <v>1464</v>
      </c>
      <c r="AA10" s="11">
        <v>1718</v>
      </c>
      <c r="AB10" s="11"/>
      <c r="AC10" s="11">
        <f t="shared" si="0"/>
        <v>5488</v>
      </c>
      <c r="AD10" s="11">
        <f t="shared" si="1"/>
        <v>5845</v>
      </c>
      <c r="AE10" s="30">
        <f t="shared" si="2"/>
        <v>6.5051020408163351E-2</v>
      </c>
    </row>
    <row r="11" spans="1:33" s="9" customFormat="1" ht="15.75" customHeight="1" x14ac:dyDescent="0.35">
      <c r="A11" s="5" t="s">
        <v>7</v>
      </c>
      <c r="B11" s="5" t="s">
        <v>428</v>
      </c>
      <c r="C11" s="10" t="s">
        <v>435</v>
      </c>
      <c r="D11" s="4" t="s">
        <v>55</v>
      </c>
      <c r="E11" s="5" t="s">
        <v>12</v>
      </c>
      <c r="F11" s="5" t="s">
        <v>12</v>
      </c>
      <c r="G11" s="11">
        <v>412</v>
      </c>
      <c r="H11" s="11">
        <v>380</v>
      </c>
      <c r="I11" s="11">
        <v>449</v>
      </c>
      <c r="J11" s="11">
        <v>525</v>
      </c>
      <c r="K11" s="11">
        <v>501</v>
      </c>
      <c r="L11" s="11">
        <v>451</v>
      </c>
      <c r="M11" s="11">
        <v>487</v>
      </c>
      <c r="N11" s="11">
        <v>577</v>
      </c>
      <c r="O11" s="11">
        <v>628</v>
      </c>
      <c r="P11" s="11">
        <v>545</v>
      </c>
      <c r="Q11" s="11">
        <v>623</v>
      </c>
      <c r="R11" s="11">
        <v>678</v>
      </c>
      <c r="S11" s="11">
        <v>693</v>
      </c>
      <c r="T11" s="11">
        <v>625</v>
      </c>
      <c r="U11" s="11">
        <v>653</v>
      </c>
      <c r="V11" s="11">
        <v>661</v>
      </c>
      <c r="W11" s="11">
        <v>732</v>
      </c>
      <c r="X11" s="11">
        <v>671</v>
      </c>
      <c r="Y11" s="11">
        <v>616</v>
      </c>
      <c r="Z11" s="11">
        <v>610</v>
      </c>
      <c r="AA11" s="11">
        <v>761</v>
      </c>
      <c r="AB11" s="11"/>
      <c r="AC11" s="11">
        <f t="shared" si="0"/>
        <v>2671</v>
      </c>
      <c r="AD11" s="11">
        <f t="shared" si="1"/>
        <v>2658</v>
      </c>
      <c r="AE11" s="30">
        <f t="shared" si="2"/>
        <v>-4.8670909771620918E-3</v>
      </c>
    </row>
    <row r="12" spans="1:33" s="16" customFormat="1" ht="15.75" customHeight="1" x14ac:dyDescent="0.35">
      <c r="A12" s="13" t="s">
        <v>7</v>
      </c>
      <c r="B12" s="13" t="s">
        <v>429</v>
      </c>
      <c r="C12" s="14" t="s">
        <v>435</v>
      </c>
      <c r="D12" s="18" t="s">
        <v>56</v>
      </c>
      <c r="E12" s="13" t="s">
        <v>12</v>
      </c>
      <c r="F12" s="13" t="s">
        <v>12</v>
      </c>
      <c r="G12" s="17">
        <v>2321</v>
      </c>
      <c r="H12" s="17">
        <v>2262</v>
      </c>
      <c r="I12" s="17">
        <v>2830</v>
      </c>
      <c r="J12" s="17">
        <v>3222</v>
      </c>
      <c r="K12" s="17">
        <v>2533</v>
      </c>
      <c r="L12" s="17">
        <v>2479</v>
      </c>
      <c r="M12" s="17">
        <v>3171</v>
      </c>
      <c r="N12" s="17">
        <v>3862</v>
      </c>
      <c r="O12" s="17">
        <v>3102</v>
      </c>
      <c r="P12" s="17">
        <v>3095</v>
      </c>
      <c r="Q12" s="17">
        <v>3542</v>
      </c>
      <c r="R12" s="17">
        <v>4043</v>
      </c>
      <c r="S12" s="17">
        <v>3182</v>
      </c>
      <c r="T12" s="17">
        <v>2926</v>
      </c>
      <c r="U12" s="17">
        <v>3540</v>
      </c>
      <c r="V12" s="17">
        <v>4031</v>
      </c>
      <c r="W12" s="17">
        <v>3207</v>
      </c>
      <c r="X12" s="17">
        <v>2541</v>
      </c>
      <c r="Y12" s="17">
        <v>1150</v>
      </c>
      <c r="Z12" s="17">
        <v>2321</v>
      </c>
      <c r="AA12" s="17">
        <v>1759</v>
      </c>
      <c r="AB12" s="17"/>
      <c r="AC12" s="17">
        <f t="shared" si="0"/>
        <v>13704</v>
      </c>
      <c r="AD12" s="17">
        <f t="shared" si="1"/>
        <v>7771</v>
      </c>
      <c r="AE12" s="31">
        <f t="shared" si="2"/>
        <v>-0.43293928779918267</v>
      </c>
      <c r="AF12" s="33">
        <f>AC12/SUM(T$20:W$20)/10</f>
        <v>2.301108743507982</v>
      </c>
      <c r="AG12" s="33">
        <f>AD12/SUM(X$20:AA$20)/10</f>
        <v>1.3062523953283534</v>
      </c>
    </row>
    <row r="13" spans="1:33" s="9" customFormat="1" ht="15.75" customHeight="1" x14ac:dyDescent="0.35">
      <c r="A13" s="5" t="s">
        <v>7</v>
      </c>
      <c r="B13" s="5" t="s">
        <v>430</v>
      </c>
      <c r="C13" s="10" t="s">
        <v>435</v>
      </c>
      <c r="D13" s="4" t="s">
        <v>57</v>
      </c>
      <c r="E13" s="5" t="s">
        <v>12</v>
      </c>
      <c r="F13" s="5" t="s">
        <v>12</v>
      </c>
      <c r="G13" s="11">
        <v>570</v>
      </c>
      <c r="H13" s="11">
        <v>594</v>
      </c>
      <c r="I13" s="11">
        <v>730</v>
      </c>
      <c r="J13" s="11">
        <v>717</v>
      </c>
      <c r="K13" s="11">
        <v>700</v>
      </c>
      <c r="L13" s="11">
        <v>744</v>
      </c>
      <c r="M13" s="11">
        <v>936</v>
      </c>
      <c r="N13" s="11">
        <v>984</v>
      </c>
      <c r="O13" s="11">
        <v>979</v>
      </c>
      <c r="P13" s="11">
        <v>987</v>
      </c>
      <c r="Q13" s="11">
        <v>1046</v>
      </c>
      <c r="R13" s="11">
        <v>1095</v>
      </c>
      <c r="S13" s="11">
        <v>1065</v>
      </c>
      <c r="T13" s="11">
        <v>972</v>
      </c>
      <c r="U13" s="11">
        <v>1097</v>
      </c>
      <c r="V13" s="11">
        <v>1053</v>
      </c>
      <c r="W13" s="11">
        <v>1041</v>
      </c>
      <c r="X13" s="11">
        <v>850</v>
      </c>
      <c r="Y13" s="11">
        <v>628</v>
      </c>
      <c r="Z13" s="11">
        <v>725</v>
      </c>
      <c r="AA13" s="11">
        <v>804</v>
      </c>
      <c r="AB13" s="11"/>
      <c r="AC13" s="11">
        <f t="shared" si="0"/>
        <v>4163</v>
      </c>
      <c r="AD13" s="11">
        <f t="shared" si="1"/>
        <v>3007</v>
      </c>
      <c r="AE13" s="30">
        <f t="shared" si="2"/>
        <v>-0.27768436223877013</v>
      </c>
    </row>
    <row r="14" spans="1:33" s="9" customFormat="1" ht="15.75" customHeight="1" x14ac:dyDescent="0.35">
      <c r="A14" s="5" t="s">
        <v>7</v>
      </c>
      <c r="B14" s="5" t="s">
        <v>431</v>
      </c>
      <c r="C14" s="10" t="s">
        <v>435</v>
      </c>
      <c r="D14" s="4" t="s">
        <v>58</v>
      </c>
      <c r="E14" s="5" t="s">
        <v>12</v>
      </c>
      <c r="F14" s="5" t="s">
        <v>12</v>
      </c>
      <c r="G14" s="11">
        <v>1751</v>
      </c>
      <c r="H14" s="11">
        <v>1668</v>
      </c>
      <c r="I14" s="11">
        <v>2100</v>
      </c>
      <c r="J14" s="11">
        <v>2505</v>
      </c>
      <c r="K14" s="11">
        <v>1833</v>
      </c>
      <c r="L14" s="11">
        <v>1735</v>
      </c>
      <c r="M14" s="11">
        <v>2235</v>
      </c>
      <c r="N14" s="11">
        <v>2878</v>
      </c>
      <c r="O14" s="11">
        <v>2123</v>
      </c>
      <c r="P14" s="11">
        <v>2108</v>
      </c>
      <c r="Q14" s="11">
        <v>2496</v>
      </c>
      <c r="R14" s="11">
        <v>2948</v>
      </c>
      <c r="S14" s="11">
        <v>2117</v>
      </c>
      <c r="T14" s="11">
        <v>1954</v>
      </c>
      <c r="U14" s="11">
        <v>2443</v>
      </c>
      <c r="V14" s="11">
        <v>2978</v>
      </c>
      <c r="W14" s="11">
        <v>2166</v>
      </c>
      <c r="X14" s="11">
        <v>1691</v>
      </c>
      <c r="Y14" s="11">
        <v>522</v>
      </c>
      <c r="Z14" s="11">
        <v>1596</v>
      </c>
      <c r="AA14" s="11">
        <v>955</v>
      </c>
      <c r="AB14" s="11"/>
      <c r="AC14" s="11">
        <f t="shared" si="0"/>
        <v>9541</v>
      </c>
      <c r="AD14" s="11">
        <f t="shared" si="1"/>
        <v>4764</v>
      </c>
      <c r="AE14" s="30">
        <f t="shared" si="2"/>
        <v>-0.50068127030709575</v>
      </c>
    </row>
    <row r="15" spans="1:33" s="16" customFormat="1" ht="15.75" customHeight="1" x14ac:dyDescent="0.35">
      <c r="A15" s="13" t="s">
        <v>7</v>
      </c>
      <c r="B15" s="13" t="s">
        <v>432</v>
      </c>
      <c r="C15" s="14" t="s">
        <v>435</v>
      </c>
      <c r="D15" s="18" t="s">
        <v>59</v>
      </c>
      <c r="E15" s="13" t="s">
        <v>12</v>
      </c>
      <c r="F15" s="13" t="s">
        <v>12</v>
      </c>
      <c r="G15" s="17">
        <v>1633</v>
      </c>
      <c r="H15" s="17">
        <v>1606</v>
      </c>
      <c r="I15" s="17">
        <v>1836</v>
      </c>
      <c r="J15" s="17">
        <v>2787</v>
      </c>
      <c r="K15" s="17">
        <v>1647</v>
      </c>
      <c r="L15" s="17">
        <v>1671</v>
      </c>
      <c r="M15" s="17">
        <v>1924</v>
      </c>
      <c r="N15" s="17">
        <v>3176</v>
      </c>
      <c r="O15" s="17">
        <v>1958</v>
      </c>
      <c r="P15" s="17">
        <v>2115</v>
      </c>
      <c r="Q15" s="17">
        <v>2275</v>
      </c>
      <c r="R15" s="17">
        <v>3197</v>
      </c>
      <c r="S15" s="17">
        <v>1894</v>
      </c>
      <c r="T15" s="17">
        <v>1887</v>
      </c>
      <c r="U15" s="17">
        <v>2197</v>
      </c>
      <c r="V15" s="17">
        <v>3167</v>
      </c>
      <c r="W15" s="17">
        <v>1969</v>
      </c>
      <c r="X15" s="17">
        <v>1651</v>
      </c>
      <c r="Y15" s="17">
        <v>654</v>
      </c>
      <c r="Z15" s="17">
        <v>1856</v>
      </c>
      <c r="AA15" s="17">
        <v>1041</v>
      </c>
      <c r="AB15" s="17"/>
      <c r="AC15" s="17">
        <f>SUM(T15:W15)</f>
        <v>9220</v>
      </c>
      <c r="AD15" s="17">
        <f>SUM(X15:AA15)</f>
        <v>5202</v>
      </c>
      <c r="AE15" s="31">
        <f t="shared" si="2"/>
        <v>-0.43579175704989159</v>
      </c>
      <c r="AF15" s="33">
        <f>AC15/SUM(T$20:W$20)/10</f>
        <v>1.548177365378254</v>
      </c>
      <c r="AG15" s="33">
        <f>AD15/SUM(X$20:AA$20)/10</f>
        <v>0.87442091886476558</v>
      </c>
    </row>
    <row r="16" spans="1:33" s="9" customFormat="1" ht="15.75" customHeight="1" x14ac:dyDescent="0.35">
      <c r="A16" s="5" t="s">
        <v>7</v>
      </c>
      <c r="B16" s="5" t="s">
        <v>433</v>
      </c>
      <c r="C16" s="10" t="s">
        <v>435</v>
      </c>
      <c r="D16" s="4" t="s">
        <v>60</v>
      </c>
      <c r="E16" s="5" t="s">
        <v>12</v>
      </c>
      <c r="F16" s="5" t="s">
        <v>12</v>
      </c>
      <c r="G16" s="11">
        <v>399</v>
      </c>
      <c r="H16" s="11">
        <v>384</v>
      </c>
      <c r="I16" s="11">
        <v>431</v>
      </c>
      <c r="J16" s="11">
        <v>493</v>
      </c>
      <c r="K16" s="11">
        <v>432</v>
      </c>
      <c r="L16" s="11">
        <v>398</v>
      </c>
      <c r="M16" s="11">
        <v>456</v>
      </c>
      <c r="N16" s="11">
        <v>566</v>
      </c>
      <c r="O16" s="11">
        <v>504</v>
      </c>
      <c r="P16" s="11">
        <v>489</v>
      </c>
      <c r="Q16" s="11">
        <v>530</v>
      </c>
      <c r="R16" s="11">
        <v>559</v>
      </c>
      <c r="S16" s="11">
        <v>454</v>
      </c>
      <c r="T16" s="11">
        <v>426</v>
      </c>
      <c r="U16" s="11">
        <v>484</v>
      </c>
      <c r="V16" s="11">
        <v>510</v>
      </c>
      <c r="W16" s="11">
        <v>441</v>
      </c>
      <c r="X16" s="11">
        <v>391</v>
      </c>
      <c r="Y16" s="11">
        <v>288</v>
      </c>
      <c r="Z16" s="11">
        <v>397</v>
      </c>
      <c r="AA16" s="11">
        <v>374</v>
      </c>
      <c r="AB16" s="11"/>
      <c r="AC16" s="11">
        <f t="shared" ref="AC16:AC17" si="3">SUM(T16:W16)</f>
        <v>1861</v>
      </c>
      <c r="AD16" s="11">
        <f t="shared" ref="AD16:AD17" si="4">SUM(X16:AA16)</f>
        <v>1450</v>
      </c>
      <c r="AE16" s="30">
        <f t="shared" si="2"/>
        <v>-0.2208490059108007</v>
      </c>
    </row>
    <row r="17" spans="1:33" s="9" customFormat="1" ht="15.75" customHeight="1" x14ac:dyDescent="0.35">
      <c r="A17" s="5" t="s">
        <v>7</v>
      </c>
      <c r="B17" s="5" t="s">
        <v>434</v>
      </c>
      <c r="C17" s="10" t="s">
        <v>435</v>
      </c>
      <c r="D17" s="4" t="s">
        <v>61</v>
      </c>
      <c r="E17" s="5" t="s">
        <v>12</v>
      </c>
      <c r="F17" s="5" t="s">
        <v>12</v>
      </c>
      <c r="G17" s="11">
        <v>1234</v>
      </c>
      <c r="H17" s="11">
        <v>1222</v>
      </c>
      <c r="I17" s="11">
        <v>1405</v>
      </c>
      <c r="J17" s="11">
        <v>2294</v>
      </c>
      <c r="K17" s="11">
        <v>1215</v>
      </c>
      <c r="L17" s="11">
        <v>1273</v>
      </c>
      <c r="M17" s="11">
        <v>1468</v>
      </c>
      <c r="N17" s="11">
        <v>2610</v>
      </c>
      <c r="O17" s="11">
        <v>1454</v>
      </c>
      <c r="P17" s="11">
        <v>1626</v>
      </c>
      <c r="Q17" s="11">
        <v>1745</v>
      </c>
      <c r="R17" s="11">
        <v>2638</v>
      </c>
      <c r="S17" s="11">
        <v>1440</v>
      </c>
      <c r="T17" s="11">
        <v>1461</v>
      </c>
      <c r="U17" s="11">
        <v>1713</v>
      </c>
      <c r="V17" s="11">
        <v>2657</v>
      </c>
      <c r="W17" s="11">
        <v>1528</v>
      </c>
      <c r="X17" s="11">
        <v>1260</v>
      </c>
      <c r="Y17" s="11">
        <v>366</v>
      </c>
      <c r="Z17" s="11">
        <v>1459</v>
      </c>
      <c r="AA17" s="11">
        <v>667</v>
      </c>
      <c r="AB17" s="11"/>
      <c r="AC17" s="11">
        <f t="shared" si="3"/>
        <v>7359</v>
      </c>
      <c r="AD17" s="11">
        <f t="shared" si="4"/>
        <v>3752</v>
      </c>
      <c r="AE17" s="30">
        <f t="shared" si="2"/>
        <v>-0.49014811795080848</v>
      </c>
    </row>
    <row r="19" spans="1:33" x14ac:dyDescent="0.35">
      <c r="AD19" s="12"/>
      <c r="AE19" s="30"/>
      <c r="AF19" s="34">
        <f>SUM(AF12,AF5)</f>
        <v>2.638282295533962</v>
      </c>
      <c r="AG19" s="34">
        <f>SUM(AG12,AG5)</f>
        <v>1.4084530717354617</v>
      </c>
    </row>
    <row r="20" spans="1:33" x14ac:dyDescent="0.35">
      <c r="D20" s="10" t="s">
        <v>1253</v>
      </c>
      <c r="G20" s="34">
        <f>[5]GDP!CM$27</f>
        <v>118.755</v>
      </c>
      <c r="H20" s="34">
        <f>[5]GDP!CN$27</f>
        <v>115.03400000000001</v>
      </c>
      <c r="I20" s="34">
        <f>[5]GDP!CO$27</f>
        <v>119.67400000000001</v>
      </c>
      <c r="J20" s="34">
        <f>[5]GDP!CP$27</f>
        <v>119.815</v>
      </c>
      <c r="K20" s="34">
        <f>[5]GDP!CQ$27</f>
        <v>117.432</v>
      </c>
      <c r="L20" s="34">
        <f>[5]GDP!CR$27</f>
        <v>119.411</v>
      </c>
      <c r="M20" s="34">
        <f>[5]GDP!CS$27</f>
        <v>128.68199999999999</v>
      </c>
      <c r="N20" s="34">
        <f>[5]GDP!CT$27</f>
        <v>138.53899999999999</v>
      </c>
      <c r="O20" s="34">
        <f>[5]GDP!CU$27</f>
        <v>141.35300000000001</v>
      </c>
      <c r="P20" s="34">
        <f>[5]GDP!CV$27</f>
        <v>151.22900000000001</v>
      </c>
      <c r="Q20" s="34">
        <f>[5]GDP!CW$27</f>
        <v>147.12899999999999</v>
      </c>
      <c r="R20" s="34">
        <f>[5]GDP!CX$27</f>
        <v>145.23500000000001</v>
      </c>
      <c r="S20" s="34">
        <f>[5]GDP!CY$27</f>
        <v>143.91800000000001</v>
      </c>
      <c r="T20" s="34">
        <f>[5]GDP!CZ$27</f>
        <v>145.41900000000001</v>
      </c>
      <c r="U20" s="34">
        <f>[5]GDP!DA$27</f>
        <v>151.035</v>
      </c>
      <c r="V20" s="34">
        <f>[5]GDP!DB$27</f>
        <v>149.28100000000001</v>
      </c>
      <c r="W20" s="34">
        <f>[5]GDP!DC$27</f>
        <v>149.804</v>
      </c>
      <c r="X20" s="34">
        <f>[5]GDP!DD$27</f>
        <v>147.44900000000001</v>
      </c>
      <c r="Y20" s="34">
        <f>[5]GDP!DE$27</f>
        <v>135.292</v>
      </c>
      <c r="Z20" s="34">
        <f>[5]GDP!DF$27</f>
        <v>156.59</v>
      </c>
      <c r="AA20" s="34">
        <f>[5]GDP!DG$27</f>
        <v>155.577</v>
      </c>
      <c r="AC20" s="11">
        <f t="shared" ref="AC20" si="5">SUM(T20:W20)</f>
        <v>595.53899999999999</v>
      </c>
      <c r="AD20" s="11">
        <f t="shared" ref="AD20" si="6">SUM(X20:AA20)</f>
        <v>594.90800000000002</v>
      </c>
      <c r="AE20" s="30"/>
      <c r="AF20" s="34">
        <f>SUM(AF9,AF15)</f>
        <v>1.7061854891115444</v>
      </c>
      <c r="AG20" s="34">
        <f>SUM(AG9,AG15)</f>
        <v>0.93241307899708858</v>
      </c>
    </row>
    <row r="21" spans="1:33" x14ac:dyDescent="0.35">
      <c r="AF21" s="34">
        <f>AF19-AF20</f>
        <v>0.93209680642241755</v>
      </c>
      <c r="AG21" s="34">
        <f>AG19-AG20</f>
        <v>0.47603999273837316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0.22476860792812897</v>
      </c>
      <c r="AD22" s="12">
        <f>(AD12+AD5)/AD2</f>
        <v>0.12468935549636155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0.23394115209283051</v>
      </c>
      <c r="AD23" s="12">
        <f>(AD9+AD15)/AD3</f>
        <v>0.13743124721272484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4.4445451935137745</v>
      </c>
      <c r="AD25" s="34">
        <f>(AD2-AD3)/AD20/10</f>
        <v>4.5111176854236286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2.4220076267045485</v>
      </c>
      <c r="AD26" s="34">
        <f>(AD4+AD12-AD8-AD15)/AD20/10</f>
        <v>2.1586531026646134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5.4982125435949616</v>
      </c>
      <c r="AD27" s="34">
        <f>(AD4+AD12)/AD20/10</f>
        <v>4.5203628124012454</v>
      </c>
    </row>
    <row r="28" spans="1:33" ht="16.5" x14ac:dyDescent="0.35">
      <c r="D28" s="47" t="s">
        <v>1721</v>
      </c>
      <c r="AC28" s="34">
        <f>(AC8+AC15)/AC20/10</f>
        <v>3.076204916890414</v>
      </c>
      <c r="AD28" s="34">
        <f>(AD8+AD15)/AD20/10</f>
        <v>2.3617097097366315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585CC-EA4F-407F-BB8F-C265AC1AC6F6}">
  <dimension ref="A1:AG28"/>
  <sheetViews>
    <sheetView topLeftCell="C1" workbookViewId="0">
      <pane xSplit="4" ySplit="1" topLeftCell="AB14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1485</v>
      </c>
      <c r="C2" s="10" t="s">
        <v>1056</v>
      </c>
      <c r="D2" s="2" t="s">
        <v>46</v>
      </c>
      <c r="E2" s="5" t="s">
        <v>12</v>
      </c>
      <c r="F2" s="5" t="s">
        <v>12</v>
      </c>
      <c r="G2" s="11">
        <v>5004.5047996592766</v>
      </c>
      <c r="H2" s="11">
        <v>4747.0931658735217</v>
      </c>
      <c r="I2" s="11">
        <v>5266.3286309553687</v>
      </c>
      <c r="J2" s="11">
        <v>5381.5706143128618</v>
      </c>
      <c r="K2" s="11">
        <v>5489.9190651788713</v>
      </c>
      <c r="L2" s="11">
        <v>5235.9568204121733</v>
      </c>
      <c r="M2" s="11">
        <v>5966.8561673618651</v>
      </c>
      <c r="N2" s="11">
        <v>6771.8123099005443</v>
      </c>
      <c r="O2" s="11">
        <v>6619.9636345098361</v>
      </c>
      <c r="P2" s="11">
        <v>6500.5282620179605</v>
      </c>
      <c r="Q2" s="11">
        <v>7035.5025542020403</v>
      </c>
      <c r="R2" s="11">
        <v>7083.5315026658991</v>
      </c>
      <c r="S2" s="11">
        <v>7435.5332435410801</v>
      </c>
      <c r="T2" s="11">
        <v>6840.7120693515935</v>
      </c>
      <c r="U2" s="11">
        <v>7495.3822837566831</v>
      </c>
      <c r="V2" s="11">
        <v>7747.1197750644233</v>
      </c>
      <c r="W2" s="11">
        <v>8196.2211553352881</v>
      </c>
      <c r="X2" s="11">
        <v>6874.2482859003276</v>
      </c>
      <c r="Y2" s="11">
        <v>5688.3761150555247</v>
      </c>
      <c r="Z2" s="11">
        <v>6834.7557493223021</v>
      </c>
      <c r="AA2" s="11">
        <v>7765.4515347532142</v>
      </c>
      <c r="AB2" s="11"/>
      <c r="AC2" s="11">
        <f t="shared" ref="AC2:AC17" si="0">SUM(T2:W2)</f>
        <v>30279.435283507992</v>
      </c>
      <c r="AD2" s="11">
        <f t="shared" ref="AD2:AD17" si="1">SUM(X2:AA2)</f>
        <v>27162.831685031368</v>
      </c>
      <c r="AE2" s="30">
        <f>AD2/AC2-1</f>
        <v>-0.10292806220775574</v>
      </c>
    </row>
    <row r="3" spans="1:33" s="9" customFormat="1" ht="15.75" customHeight="1" x14ac:dyDescent="0.35">
      <c r="A3" s="5" t="s">
        <v>7</v>
      </c>
      <c r="B3" s="5" t="s">
        <v>1486</v>
      </c>
      <c r="C3" s="10" t="s">
        <v>1056</v>
      </c>
      <c r="D3" s="2" t="s">
        <v>47</v>
      </c>
      <c r="E3" s="5" t="s">
        <v>12</v>
      </c>
      <c r="F3" s="5" t="s">
        <v>12</v>
      </c>
      <c r="G3" s="11">
        <v>3044.9169478753752</v>
      </c>
      <c r="H3" s="11">
        <v>2637.9826325859785</v>
      </c>
      <c r="I3" s="11">
        <v>2965.0082835483709</v>
      </c>
      <c r="J3" s="11">
        <v>3099.8966701109989</v>
      </c>
      <c r="K3" s="11">
        <v>3456.2520952061686</v>
      </c>
      <c r="L3" s="11">
        <v>3135.7801766437706</v>
      </c>
      <c r="M3" s="11">
        <v>3661.52384326736</v>
      </c>
      <c r="N3" s="11">
        <v>4199.4463620518745</v>
      </c>
      <c r="O3" s="11">
        <v>4350.8590072561083</v>
      </c>
      <c r="P3" s="11">
        <v>4138.1405176967774</v>
      </c>
      <c r="Q3" s="11">
        <v>4579.3681980488927</v>
      </c>
      <c r="R3" s="11">
        <v>4704.7485544068686</v>
      </c>
      <c r="S3" s="11">
        <v>4771.3970858332314</v>
      </c>
      <c r="T3" s="11">
        <v>4795.192092383485</v>
      </c>
      <c r="U3" s="11">
        <v>4951.8494545569329</v>
      </c>
      <c r="V3" s="11">
        <v>5438.3972556605959</v>
      </c>
      <c r="W3" s="11">
        <v>5416.4472665324411</v>
      </c>
      <c r="X3" s="11">
        <v>4444.5551001647036</v>
      </c>
      <c r="Y3" s="11">
        <v>3208.8567267431272</v>
      </c>
      <c r="Z3" s="11">
        <v>3935.1185257281636</v>
      </c>
      <c r="AA3" s="11">
        <v>4794.6456975520659</v>
      </c>
      <c r="AB3" s="11"/>
      <c r="AC3" s="11">
        <f t="shared" si="0"/>
        <v>20601.886069133456</v>
      </c>
      <c r="AD3" s="11">
        <f t="shared" si="1"/>
        <v>16383.17605018806</v>
      </c>
      <c r="AE3" s="30">
        <f t="shared" ref="AE3:AE17" si="2">AD3/AC3-1</f>
        <v>-0.20477300014128463</v>
      </c>
    </row>
    <row r="4" spans="1:33" s="9" customFormat="1" ht="15.75" customHeight="1" x14ac:dyDescent="0.35">
      <c r="A4" s="5" t="s">
        <v>7</v>
      </c>
      <c r="B4" s="5" t="s">
        <v>1487</v>
      </c>
      <c r="C4" s="10" t="s">
        <v>1056</v>
      </c>
      <c r="D4" s="3" t="s">
        <v>48</v>
      </c>
      <c r="E4" s="5" t="s">
        <v>12</v>
      </c>
      <c r="F4" s="5" t="s">
        <v>12</v>
      </c>
      <c r="G4" s="11">
        <v>1541.8700651967381</v>
      </c>
      <c r="H4" s="11">
        <v>1459.5496246872394</v>
      </c>
      <c r="I4" s="11">
        <v>1632.1100456850243</v>
      </c>
      <c r="J4" s="11">
        <v>1645.1951601613296</v>
      </c>
      <c r="K4" s="11">
        <v>1638.8104018006802</v>
      </c>
      <c r="L4" s="11">
        <v>1562.7085377821404</v>
      </c>
      <c r="M4" s="11">
        <v>1806.9669689014881</v>
      </c>
      <c r="N4" s="11">
        <v>1940.5522709408413</v>
      </c>
      <c r="O4" s="11">
        <v>1956.5993168725695</v>
      </c>
      <c r="P4" s="11">
        <v>1922.3454833597464</v>
      </c>
      <c r="Q4" s="11">
        <v>2080.9485571748287</v>
      </c>
      <c r="R4" s="11">
        <v>2037.0972990562968</v>
      </c>
      <c r="S4" s="11">
        <v>2112.8933512917843</v>
      </c>
      <c r="T4" s="11">
        <v>2119.4139662838697</v>
      </c>
      <c r="U4" s="11">
        <v>2276.4157049713444</v>
      </c>
      <c r="V4" s="11">
        <v>2276.0630007597074</v>
      </c>
      <c r="W4" s="11">
        <v>2246.3992566207198</v>
      </c>
      <c r="X4" s="11">
        <v>1927.7588386256541</v>
      </c>
      <c r="Y4" s="11">
        <v>1576.7795375933006</v>
      </c>
      <c r="Z4" s="11">
        <v>1982.4001158310459</v>
      </c>
      <c r="AA4" s="11">
        <v>2232.0197727439595</v>
      </c>
      <c r="AB4" s="11"/>
      <c r="AC4" s="11">
        <f t="shared" si="0"/>
        <v>8918.2919286356409</v>
      </c>
      <c r="AD4" s="11">
        <f t="shared" si="1"/>
        <v>7718.9582647939606</v>
      </c>
      <c r="AE4" s="30">
        <f t="shared" si="2"/>
        <v>-0.13448019793910915</v>
      </c>
    </row>
    <row r="5" spans="1:33" s="16" customFormat="1" ht="15.75" customHeight="1" x14ac:dyDescent="0.35">
      <c r="A5" s="13" t="s">
        <v>7</v>
      </c>
      <c r="B5" s="13" t="s">
        <v>1488</v>
      </c>
      <c r="C5" s="14" t="s">
        <v>1056</v>
      </c>
      <c r="D5" s="15" t="s">
        <v>49</v>
      </c>
      <c r="E5" s="13" t="s">
        <v>12</v>
      </c>
      <c r="F5" s="13" t="s">
        <v>12</v>
      </c>
      <c r="G5" s="17">
        <v>88.457884218458275</v>
      </c>
      <c r="H5" s="17">
        <v>85.855860275719962</v>
      </c>
      <c r="I5" s="17">
        <v>119.232893217531</v>
      </c>
      <c r="J5" s="17">
        <v>125.99580013999544</v>
      </c>
      <c r="K5" s="17">
        <v>110.62688568555147</v>
      </c>
      <c r="L5" s="17">
        <v>82.198233562316062</v>
      </c>
      <c r="M5" s="17">
        <v>116.6798189812057</v>
      </c>
      <c r="N5" s="17">
        <v>158.65828235535341</v>
      </c>
      <c r="O5" s="17">
        <v>115.97872448892902</v>
      </c>
      <c r="P5" s="17">
        <v>99.313259376650819</v>
      </c>
      <c r="Q5" s="17">
        <v>124.03683518135679</v>
      </c>
      <c r="R5" s="17">
        <v>164.71000525670232</v>
      </c>
      <c r="S5" s="17">
        <v>102.6080568140076</v>
      </c>
      <c r="T5" s="17">
        <v>103.16368638239348</v>
      </c>
      <c r="U5" s="17">
        <v>205.07396239521319</v>
      </c>
      <c r="V5" s="17">
        <v>251.40780538999559</v>
      </c>
      <c r="W5" s="17">
        <v>108.48691342728812</v>
      </c>
      <c r="X5" s="17">
        <v>71.015436472976532</v>
      </c>
      <c r="Y5" s="17">
        <v>18.20498816675769</v>
      </c>
      <c r="Z5" s="17">
        <v>43.195328147748903</v>
      </c>
      <c r="AA5" s="17">
        <v>46.005889406409857</v>
      </c>
      <c r="AB5" s="17"/>
      <c r="AC5" s="17">
        <f t="shared" si="0"/>
        <v>668.1323675948903</v>
      </c>
      <c r="AD5" s="17">
        <f t="shared" si="1"/>
        <v>178.42164219389298</v>
      </c>
      <c r="AE5" s="31">
        <f t="shared" si="2"/>
        <v>-0.73295464963601997</v>
      </c>
      <c r="AF5" s="33">
        <f>AC5/SUM(T$20:W$20)/10</f>
        <v>0.26866505054361334</v>
      </c>
      <c r="AG5" s="33">
        <f>AD5/SUM(X$20:AA$20)/10</f>
        <v>7.1898404320591303E-2</v>
      </c>
    </row>
    <row r="6" spans="1:33" s="9" customFormat="1" ht="15.75" customHeight="1" x14ac:dyDescent="0.35">
      <c r="A6" s="5" t="s">
        <v>7</v>
      </c>
      <c r="B6" s="5" t="s">
        <v>1489</v>
      </c>
      <c r="C6" s="10" t="s">
        <v>1056</v>
      </c>
      <c r="D6" s="4" t="s">
        <v>50</v>
      </c>
      <c r="E6" s="5" t="s">
        <v>12</v>
      </c>
      <c r="F6" s="5" t="s">
        <v>12</v>
      </c>
      <c r="G6" s="11">
        <v>1251.4333453461334</v>
      </c>
      <c r="H6" s="11">
        <v>1190.9434332532012</v>
      </c>
      <c r="I6" s="11">
        <v>1313.8209749485416</v>
      </c>
      <c r="J6" s="11">
        <v>1295.9568014399531</v>
      </c>
      <c r="K6" s="11">
        <v>1315.7894736842106</v>
      </c>
      <c r="L6" s="11">
        <v>1298.4494602551531</v>
      </c>
      <c r="M6" s="11">
        <v>1488.5735912260654</v>
      </c>
      <c r="N6" s="11">
        <v>1547.1104883633493</v>
      </c>
      <c r="O6" s="11">
        <v>1617.3296854555047</v>
      </c>
      <c r="P6" s="11">
        <v>1646.5927099841522</v>
      </c>
      <c r="Q6" s="11">
        <v>1747.7917684645729</v>
      </c>
      <c r="R6" s="11">
        <v>1652.8573931762999</v>
      </c>
      <c r="S6" s="11">
        <v>1821.2317864576958</v>
      </c>
      <c r="T6" s="11">
        <v>1785.2116055148601</v>
      </c>
      <c r="U6" s="11">
        <v>1864.3733324913551</v>
      </c>
      <c r="V6" s="11">
        <v>1796.2735254266506</v>
      </c>
      <c r="W6" s="11">
        <v>1894.9202415982638</v>
      </c>
      <c r="X6" s="11">
        <v>1621.8638679281405</v>
      </c>
      <c r="Y6" s="11">
        <v>1404.7423994174403</v>
      </c>
      <c r="Z6" s="11">
        <v>1717.4365945672007</v>
      </c>
      <c r="AA6" s="11">
        <v>1945.2171004869788</v>
      </c>
      <c r="AB6" s="11"/>
      <c r="AC6" s="11">
        <f t="shared" si="0"/>
        <v>7340.7787050311299</v>
      </c>
      <c r="AD6" s="11">
        <f t="shared" si="1"/>
        <v>6689.2599623997603</v>
      </c>
      <c r="AE6" s="30">
        <f t="shared" si="2"/>
        <v>-8.8753355578589987E-2</v>
      </c>
    </row>
    <row r="7" spans="1:33" s="9" customFormat="1" ht="15.75" customHeight="1" x14ac:dyDescent="0.35">
      <c r="A7" s="5" t="s">
        <v>7</v>
      </c>
      <c r="B7" s="5" t="s">
        <v>1490</v>
      </c>
      <c r="C7" s="10" t="s">
        <v>1056</v>
      </c>
      <c r="D7" s="4" t="s">
        <v>51</v>
      </c>
      <c r="E7" s="5" t="s">
        <v>12</v>
      </c>
      <c r="F7" s="5" t="s">
        <v>12</v>
      </c>
      <c r="G7" s="11">
        <v>218.68754709563297</v>
      </c>
      <c r="H7" s="11">
        <v>199.67620075553154</v>
      </c>
      <c r="I7" s="11">
        <v>215.12124102615593</v>
      </c>
      <c r="J7" s="11">
        <v>251.74160861304648</v>
      </c>
      <c r="K7" s="11">
        <v>231.55021311239884</v>
      </c>
      <c r="L7" s="11">
        <v>201.60942100098151</v>
      </c>
      <c r="M7" s="11">
        <v>219.58996988388404</v>
      </c>
      <c r="N7" s="11">
        <v>248.62444892519031</v>
      </c>
      <c r="O7" s="11">
        <v>251.07482114636281</v>
      </c>
      <c r="P7" s="11">
        <v>204.96566296883256</v>
      </c>
      <c r="Q7" s="11">
        <v>252.43033606123231</v>
      </c>
      <c r="R7" s="11">
        <v>247.81596535582869</v>
      </c>
      <c r="S7" s="11">
        <v>222.84804701848904</v>
      </c>
      <c r="T7" s="11">
        <v>265.34659799750511</v>
      </c>
      <c r="U7" s="11">
        <v>233.96428966105154</v>
      </c>
      <c r="V7" s="11">
        <v>255.16717444255627</v>
      </c>
      <c r="W7" s="11">
        <v>276.90878116772473</v>
      </c>
      <c r="X7" s="11">
        <v>282.22315853985498</v>
      </c>
      <c r="Y7" s="11">
        <v>181.3671946113235</v>
      </c>
      <c r="Z7" s="11">
        <v>258.68933952171409</v>
      </c>
      <c r="AA7" s="11">
        <v>281.41900434771992</v>
      </c>
      <c r="AB7" s="11"/>
      <c r="AC7" s="11">
        <f t="shared" si="0"/>
        <v>1031.3868432688378</v>
      </c>
      <c r="AD7" s="11">
        <f t="shared" si="1"/>
        <v>1003.6986970206125</v>
      </c>
      <c r="AE7" s="30">
        <f t="shared" si="2"/>
        <v>-2.6845549202927144E-2</v>
      </c>
    </row>
    <row r="8" spans="1:33" s="9" customFormat="1" ht="15" customHeight="1" x14ac:dyDescent="0.35">
      <c r="A8" s="5" t="s">
        <v>7</v>
      </c>
      <c r="B8" s="5" t="s">
        <v>1491</v>
      </c>
      <c r="C8" s="10" t="s">
        <v>1056</v>
      </c>
      <c r="D8" s="3" t="s">
        <v>52</v>
      </c>
      <c r="E8" s="5" t="s">
        <v>12</v>
      </c>
      <c r="F8" s="5" t="s">
        <v>12</v>
      </c>
      <c r="G8" s="11">
        <v>532.22160338105732</v>
      </c>
      <c r="H8" s="11">
        <v>500.90761909434332</v>
      </c>
      <c r="I8" s="11">
        <v>545.96114262764195</v>
      </c>
      <c r="J8" s="11">
        <v>576.73077564081257</v>
      </c>
      <c r="K8" s="11">
        <v>593.1229347253485</v>
      </c>
      <c r="L8" s="11">
        <v>587.16388616290521</v>
      </c>
      <c r="M8" s="11">
        <v>690.17441579566196</v>
      </c>
      <c r="N8" s="11">
        <v>719.98564642356655</v>
      </c>
      <c r="O8" s="11">
        <v>760.10671741975023</v>
      </c>
      <c r="P8" s="11">
        <v>788.1669307976756</v>
      </c>
      <c r="Q8" s="11">
        <v>899.77960397054483</v>
      </c>
      <c r="R8" s="11">
        <v>880.37247490550453</v>
      </c>
      <c r="S8" s="11">
        <v>889.67797232766009</v>
      </c>
      <c r="T8" s="11">
        <v>905.20136911807117</v>
      </c>
      <c r="U8" s="11">
        <v>1032.7107967731233</v>
      </c>
      <c r="V8" s="11">
        <v>1097.2658422161489</v>
      </c>
      <c r="W8" s="11">
        <v>1025.863404057611</v>
      </c>
      <c r="X8" s="11">
        <v>833.79936415520672</v>
      </c>
      <c r="Y8" s="11">
        <v>581.87693427999272</v>
      </c>
      <c r="Z8" s="11">
        <v>756.76284397396955</v>
      </c>
      <c r="AA8" s="11">
        <v>881.69797623029115</v>
      </c>
      <c r="AB8" s="11"/>
      <c r="AC8" s="11">
        <f t="shared" si="0"/>
        <v>4061.0414121649546</v>
      </c>
      <c r="AD8" s="11">
        <f t="shared" si="1"/>
        <v>3054.1371186394604</v>
      </c>
      <c r="AE8" s="30">
        <f t="shared" si="2"/>
        <v>-0.24794238505159938</v>
      </c>
    </row>
    <row r="9" spans="1:33" s="16" customFormat="1" ht="15" customHeight="1" x14ac:dyDescent="0.35">
      <c r="A9" s="13" t="s">
        <v>7</v>
      </c>
      <c r="B9" s="13" t="s">
        <v>1492</v>
      </c>
      <c r="C9" s="14" t="s">
        <v>1056</v>
      </c>
      <c r="D9" s="15" t="s">
        <v>53</v>
      </c>
      <c r="E9" s="13" t="s">
        <v>12</v>
      </c>
      <c r="F9" s="13" t="s">
        <v>12</v>
      </c>
      <c r="G9" s="17">
        <v>75.434917930740824</v>
      </c>
      <c r="H9" s="17">
        <v>65.005151351616547</v>
      </c>
      <c r="I9" s="17">
        <v>81.329384005221144</v>
      </c>
      <c r="J9" s="17">
        <v>88.497050098330135</v>
      </c>
      <c r="K9" s="17">
        <v>106.79565154925531</v>
      </c>
      <c r="L9" s="17">
        <v>126.47693817468115</v>
      </c>
      <c r="M9" s="17">
        <v>154.84837260238686</v>
      </c>
      <c r="N9" s="17">
        <v>154.3009466525408</v>
      </c>
      <c r="O9" s="17">
        <v>142.74304552483571</v>
      </c>
      <c r="P9" s="17">
        <v>168.77971473851031</v>
      </c>
      <c r="Q9" s="17">
        <v>206.30093454750457</v>
      </c>
      <c r="R9" s="17">
        <v>208.76617687551629</v>
      </c>
      <c r="S9" s="17">
        <v>197.62458675156117</v>
      </c>
      <c r="T9" s="17">
        <v>200.80931512107753</v>
      </c>
      <c r="U9" s="17">
        <v>313.05748070031393</v>
      </c>
      <c r="V9" s="17">
        <v>378.99139261127368</v>
      </c>
      <c r="W9" s="17">
        <v>282.94873780393345</v>
      </c>
      <c r="X9" s="17">
        <v>163.40445091354798</v>
      </c>
      <c r="Y9" s="17">
        <v>48.470780993992349</v>
      </c>
      <c r="Z9" s="17">
        <v>128.62072571368807</v>
      </c>
      <c r="AA9" s="17">
        <v>109.38634342907027</v>
      </c>
      <c r="AB9" s="17"/>
      <c r="AC9" s="17">
        <f t="shared" si="0"/>
        <v>1175.8069262365984</v>
      </c>
      <c r="AD9" s="17">
        <f t="shared" si="1"/>
        <v>449.88230105029868</v>
      </c>
      <c r="AE9" s="31">
        <f t="shared" si="2"/>
        <v>-0.6173842056788732</v>
      </c>
      <c r="AF9" s="33">
        <f>AC9/SUM(T$20:W$20)/10</f>
        <v>0.47280784854660024</v>
      </c>
      <c r="AG9" s="33">
        <f>AD9/SUM(X$20:AA$20)/10</f>
        <v>0.18128865523186785</v>
      </c>
    </row>
    <row r="10" spans="1:33" s="9" customFormat="1" ht="15.75" customHeight="1" x14ac:dyDescent="0.35">
      <c r="A10" s="5" t="s">
        <v>7</v>
      </c>
      <c r="B10" s="5" t="s">
        <v>1493</v>
      </c>
      <c r="C10" s="10" t="s">
        <v>1056</v>
      </c>
      <c r="D10" s="4" t="s">
        <v>54</v>
      </c>
      <c r="E10" s="5" t="s">
        <v>12</v>
      </c>
      <c r="F10" s="5" t="s">
        <v>12</v>
      </c>
      <c r="G10" s="11">
        <v>293.38531599122001</v>
      </c>
      <c r="H10" s="11">
        <v>290.68341264779474</v>
      </c>
      <c r="I10" s="11">
        <v>307.99738942718005</v>
      </c>
      <c r="J10" s="11">
        <v>314.98950034998865</v>
      </c>
      <c r="K10" s="11">
        <v>321.10531104832148</v>
      </c>
      <c r="L10" s="11">
        <v>305.24043179587852</v>
      </c>
      <c r="M10" s="11">
        <v>366.94957563654549</v>
      </c>
      <c r="N10" s="11">
        <v>381.65134479341071</v>
      </c>
      <c r="O10" s="11">
        <v>417.77830645572453</v>
      </c>
      <c r="P10" s="11">
        <v>432.91072371896456</v>
      </c>
      <c r="Q10" s="11">
        <v>486.15263706411946</v>
      </c>
      <c r="R10" s="11">
        <v>485.36884527772912</v>
      </c>
      <c r="S10" s="11">
        <v>486.59238398432717</v>
      </c>
      <c r="T10" s="11">
        <v>497.34493458302717</v>
      </c>
      <c r="U10" s="11">
        <v>501.55502581184936</v>
      </c>
      <c r="V10" s="11">
        <v>498.8212811616454</v>
      </c>
      <c r="W10" s="11">
        <v>507.58866346600547</v>
      </c>
      <c r="X10" s="11">
        <v>475.50465392423445</v>
      </c>
      <c r="Y10" s="11">
        <v>369.33369743309663</v>
      </c>
      <c r="Z10" s="11">
        <v>451.49977075105136</v>
      </c>
      <c r="AA10" s="11">
        <v>545.70815625688294</v>
      </c>
      <c r="AB10" s="11"/>
      <c r="AC10" s="11">
        <f t="shared" si="0"/>
        <v>2005.3099050225273</v>
      </c>
      <c r="AD10" s="11">
        <f t="shared" si="1"/>
        <v>1842.0462783652652</v>
      </c>
      <c r="AE10" s="30">
        <f t="shared" si="2"/>
        <v>-8.1415658621318276E-2</v>
      </c>
    </row>
    <row r="11" spans="1:33" s="9" customFormat="1" ht="15.75" customHeight="1" x14ac:dyDescent="0.35">
      <c r="A11" s="5" t="s">
        <v>7</v>
      </c>
      <c r="B11" s="5" t="s">
        <v>1494</v>
      </c>
      <c r="C11" s="10" t="s">
        <v>1056</v>
      </c>
      <c r="D11" s="4" t="s">
        <v>55</v>
      </c>
      <c r="E11" s="5" t="s">
        <v>12</v>
      </c>
      <c r="F11" s="5" t="s">
        <v>12</v>
      </c>
      <c r="G11" s="11">
        <v>186.74442223896747</v>
      </c>
      <c r="H11" s="11">
        <v>163.37143698179855</v>
      </c>
      <c r="I11" s="11">
        <v>177.97078166574627</v>
      </c>
      <c r="J11" s="11">
        <v>207.24309189693696</v>
      </c>
      <c r="K11" s="11">
        <v>191.56170681480774</v>
      </c>
      <c r="L11" s="11">
        <v>180.41216879293438</v>
      </c>
      <c r="M11" s="11">
        <v>191.3259143542752</v>
      </c>
      <c r="N11" s="11">
        <v>201.46269778886554</v>
      </c>
      <c r="O11" s="11">
        <v>231.70255068227797</v>
      </c>
      <c r="P11" s="11">
        <v>220.02113048071843</v>
      </c>
      <c r="Q11" s="11">
        <v>255.50562949548083</v>
      </c>
      <c r="R11" s="11">
        <v>217.02670905404392</v>
      </c>
      <c r="S11" s="11">
        <v>242.43908411901558</v>
      </c>
      <c r="T11" s="11">
        <v>238.4760564281375</v>
      </c>
      <c r="U11" s="11">
        <v>249.83028906114311</v>
      </c>
      <c r="V11" s="11">
        <v>248.11835746900496</v>
      </c>
      <c r="W11" s="11">
        <v>269.70729440916813</v>
      </c>
      <c r="X11" s="11">
        <v>230.05324242540294</v>
      </c>
      <c r="Y11" s="11">
        <v>200.25486983433461</v>
      </c>
      <c r="Z11" s="11">
        <v>205.35879471359951</v>
      </c>
      <c r="AA11" s="11">
        <v>263.79972755377571</v>
      </c>
      <c r="AB11" s="11"/>
      <c r="AC11" s="11">
        <f t="shared" si="0"/>
        <v>1006.1319973674538</v>
      </c>
      <c r="AD11" s="11">
        <f t="shared" si="1"/>
        <v>899.46663452711277</v>
      </c>
      <c r="AE11" s="30">
        <f t="shared" si="2"/>
        <v>-0.10601527743818018</v>
      </c>
    </row>
    <row r="12" spans="1:33" s="16" customFormat="1" ht="15.75" customHeight="1" x14ac:dyDescent="0.35">
      <c r="A12" s="13" t="s">
        <v>7</v>
      </c>
      <c r="B12" s="13" t="s">
        <v>1495</v>
      </c>
      <c r="C12" s="14" t="s">
        <v>1056</v>
      </c>
      <c r="D12" s="18" t="s">
        <v>56</v>
      </c>
      <c r="E12" s="13" t="s">
        <v>12</v>
      </c>
      <c r="F12" s="13" t="s">
        <v>12</v>
      </c>
      <c r="G12" s="17">
        <v>421.64924810798448</v>
      </c>
      <c r="H12" s="17">
        <v>394.9369572683118</v>
      </c>
      <c r="I12" s="17">
        <v>493.74968622922836</v>
      </c>
      <c r="J12" s="17">
        <v>618.97936735442204</v>
      </c>
      <c r="K12" s="17">
        <v>524.40017240553618</v>
      </c>
      <c r="L12" s="17">
        <v>573.26790971540777</v>
      </c>
      <c r="M12" s="17">
        <v>693.7980126584323</v>
      </c>
      <c r="N12" s="17">
        <v>1051.9121014319392</v>
      </c>
      <c r="O12" s="17">
        <v>759.59692082858999</v>
      </c>
      <c r="P12" s="17">
        <v>676.17538298996305</v>
      </c>
      <c r="Q12" s="17">
        <v>829.30412943568297</v>
      </c>
      <c r="R12" s="17">
        <v>1104.6584395103757</v>
      </c>
      <c r="S12" s="17">
        <v>777.5192849271458</v>
      </c>
      <c r="T12" s="17">
        <v>654.24970410415585</v>
      </c>
      <c r="U12" s="17">
        <v>797.56247730609482</v>
      </c>
      <c r="V12" s="17">
        <v>1165.6393668595963</v>
      </c>
      <c r="W12" s="17">
        <v>954.08084249651461</v>
      </c>
      <c r="X12" s="17">
        <v>565.36561075573547</v>
      </c>
      <c r="Y12" s="17">
        <v>109.22992900054614</v>
      </c>
      <c r="Z12" s="17">
        <v>407.33918387374382</v>
      </c>
      <c r="AA12" s="17">
        <v>351.16197499041567</v>
      </c>
      <c r="AB12" s="17"/>
      <c r="AC12" s="17">
        <f t="shared" si="0"/>
        <v>3571.5323907663615</v>
      </c>
      <c r="AD12" s="17">
        <f t="shared" si="1"/>
        <v>1433.0966986204412</v>
      </c>
      <c r="AE12" s="31">
        <f t="shared" si="2"/>
        <v>-0.59874458864618207</v>
      </c>
      <c r="AF12" s="33">
        <f>AC12/SUM(T$20:W$20)/10</f>
        <v>1.4361614207339222</v>
      </c>
      <c r="AG12" s="33">
        <f>AD12/SUM(X$20:AA$20)/10</f>
        <v>0.57749365268113106</v>
      </c>
    </row>
    <row r="13" spans="1:33" s="9" customFormat="1" ht="15.75" customHeight="1" x14ac:dyDescent="0.35">
      <c r="A13" s="5" t="s">
        <v>7</v>
      </c>
      <c r="B13" s="5" t="s">
        <v>1496</v>
      </c>
      <c r="C13" s="10" t="s">
        <v>1056</v>
      </c>
      <c r="D13" s="4" t="s">
        <v>57</v>
      </c>
      <c r="E13" s="5" t="s">
        <v>12</v>
      </c>
      <c r="F13" s="5" t="s">
        <v>12</v>
      </c>
      <c r="G13" s="11">
        <v>352.60295514857671</v>
      </c>
      <c r="H13" s="11">
        <v>337.29087965461417</v>
      </c>
      <c r="I13" s="11">
        <v>393.59405592650234</v>
      </c>
      <c r="J13" s="11">
        <v>497.98340055331533</v>
      </c>
      <c r="K13" s="11">
        <v>445.14151621090946</v>
      </c>
      <c r="L13" s="11">
        <v>360.58881256133492</v>
      </c>
      <c r="M13" s="11">
        <v>387.96643744061356</v>
      </c>
      <c r="N13" s="11">
        <v>591.31608625815875</v>
      </c>
      <c r="O13" s="11">
        <v>458.56203374853476</v>
      </c>
      <c r="P13" s="11">
        <v>411.5161119915478</v>
      </c>
      <c r="Q13" s="11">
        <v>475.64538449710369</v>
      </c>
      <c r="R13" s="11">
        <v>635.81065858970192</v>
      </c>
      <c r="S13" s="11">
        <v>422.92151340761603</v>
      </c>
      <c r="T13" s="11">
        <v>404.73753238859956</v>
      </c>
      <c r="U13" s="11">
        <v>434.53893879355223</v>
      </c>
      <c r="V13" s="11">
        <v>618.88613027780207</v>
      </c>
      <c r="W13" s="11">
        <v>484.82267306798781</v>
      </c>
      <c r="X13" s="11">
        <v>350.48071398475474</v>
      </c>
      <c r="Y13" s="11">
        <v>66.903331512834512</v>
      </c>
      <c r="Z13" s="11">
        <v>196.91278082996149</v>
      </c>
      <c r="AA13" s="11">
        <v>154.65809630239909</v>
      </c>
      <c r="AB13" s="11"/>
      <c r="AC13" s="11">
        <f t="shared" si="0"/>
        <v>1942.9852745279416</v>
      </c>
      <c r="AD13" s="11">
        <f t="shared" si="1"/>
        <v>768.95492262994981</v>
      </c>
      <c r="AE13" s="30">
        <f t="shared" si="2"/>
        <v>-0.60424047844790207</v>
      </c>
    </row>
    <row r="14" spans="1:33" s="9" customFormat="1" ht="15.75" customHeight="1" x14ac:dyDescent="0.35">
      <c r="A14" s="5" t="s">
        <v>7</v>
      </c>
      <c r="B14" s="5" t="s">
        <v>1497</v>
      </c>
      <c r="C14" s="10" t="s">
        <v>1056</v>
      </c>
      <c r="D14" s="4" t="s">
        <v>58</v>
      </c>
      <c r="E14" s="5" t="s">
        <v>12</v>
      </c>
      <c r="F14" s="5" t="s">
        <v>12</v>
      </c>
      <c r="G14" s="11">
        <v>69.046292959407722</v>
      </c>
      <c r="H14" s="11">
        <v>57.646077613697692</v>
      </c>
      <c r="I14" s="11">
        <v>100.15563030272604</v>
      </c>
      <c r="J14" s="11">
        <v>120.74597513416231</v>
      </c>
      <c r="K14" s="11">
        <v>79.25865619462671</v>
      </c>
      <c r="L14" s="11">
        <v>212.67909715407279</v>
      </c>
      <c r="M14" s="11">
        <v>305.83157521781868</v>
      </c>
      <c r="N14" s="11">
        <v>460.59601517378036</v>
      </c>
      <c r="O14" s="11">
        <v>300.77998878447528</v>
      </c>
      <c r="P14" s="11">
        <v>264.6592709984152</v>
      </c>
      <c r="Q14" s="11">
        <v>353.65874493857928</v>
      </c>
      <c r="R14" s="11">
        <v>468.84778092067387</v>
      </c>
      <c r="S14" s="11">
        <v>354.59777151952983</v>
      </c>
      <c r="T14" s="11">
        <v>249.51217171555632</v>
      </c>
      <c r="U14" s="11">
        <v>363.02353851254253</v>
      </c>
      <c r="V14" s="11">
        <v>546.75323658179411</v>
      </c>
      <c r="W14" s="11">
        <v>469.25816942852674</v>
      </c>
      <c r="X14" s="11">
        <v>214.88489677098079</v>
      </c>
      <c r="Y14" s="11">
        <v>42.326597487711631</v>
      </c>
      <c r="Z14" s="11">
        <v>210.42640304378236</v>
      </c>
      <c r="AA14" s="11">
        <v>196.50387868801658</v>
      </c>
      <c r="AB14" s="11"/>
      <c r="AC14" s="11">
        <f t="shared" si="0"/>
        <v>1628.5471162384197</v>
      </c>
      <c r="AD14" s="11">
        <f t="shared" si="1"/>
        <v>664.1417759904914</v>
      </c>
      <c r="AE14" s="30">
        <f t="shared" si="2"/>
        <v>-0.59218755824239788</v>
      </c>
    </row>
    <row r="15" spans="1:33" s="16" customFormat="1" ht="15.75" customHeight="1" x14ac:dyDescent="0.35">
      <c r="A15" s="13" t="s">
        <v>7</v>
      </c>
      <c r="B15" s="13" t="s">
        <v>1498</v>
      </c>
      <c r="C15" s="14" t="s">
        <v>1056</v>
      </c>
      <c r="D15" s="18" t="s">
        <v>59</v>
      </c>
      <c r="E15" s="13" t="s">
        <v>12</v>
      </c>
      <c r="F15" s="13" t="s">
        <v>12</v>
      </c>
      <c r="G15" s="17">
        <v>501.01562755954563</v>
      </c>
      <c r="H15" s="17">
        <v>427.80748663101599</v>
      </c>
      <c r="I15" s="17">
        <v>590.64210050705367</v>
      </c>
      <c r="J15" s="17">
        <v>745.72514249525079</v>
      </c>
      <c r="K15" s="17">
        <v>804.08026435515546</v>
      </c>
      <c r="L15" s="17">
        <v>815.85868498528032</v>
      </c>
      <c r="M15" s="17">
        <v>1008.5677934710844</v>
      </c>
      <c r="N15" s="17">
        <v>1332.8320973309171</v>
      </c>
      <c r="O15" s="17">
        <v>1219.6883443506053</v>
      </c>
      <c r="P15" s="17">
        <v>1138.4046487057581</v>
      </c>
      <c r="Q15" s="17">
        <v>1284.1912832516091</v>
      </c>
      <c r="R15" s="17">
        <v>1571.253348018724</v>
      </c>
      <c r="S15" s="17">
        <v>1333.9047385820986</v>
      </c>
      <c r="T15" s="17">
        <v>1278.2700489427732</v>
      </c>
      <c r="U15" s="17">
        <v>1438.833020223228</v>
      </c>
      <c r="V15" s="17">
        <v>1764.0839279140996</v>
      </c>
      <c r="W15" s="17">
        <v>1514.6352795415814</v>
      </c>
      <c r="X15" s="17">
        <v>1246.3324012716885</v>
      </c>
      <c r="Y15" s="17">
        <v>303.34061532860005</v>
      </c>
      <c r="Z15" s="17">
        <v>799.95817212171846</v>
      </c>
      <c r="AA15" s="17">
        <v>672.46906430220372</v>
      </c>
      <c r="AB15" s="17"/>
      <c r="AC15" s="17">
        <f>SUM(T15:W15)</f>
        <v>5995.8222766216822</v>
      </c>
      <c r="AD15" s="17">
        <f>SUM(X15:AA15)</f>
        <v>3022.1002530242108</v>
      </c>
      <c r="AE15" s="31">
        <f t="shared" si="2"/>
        <v>-0.49596567182991969</v>
      </c>
      <c r="AF15" s="33">
        <f>AC15/SUM(T$20:W$20)/10</f>
        <v>2.4110011326016272</v>
      </c>
      <c r="AG15" s="33">
        <f>AD15/SUM(X$20:AA$20)/10</f>
        <v>1.2178129470032037</v>
      </c>
    </row>
    <row r="16" spans="1:33" s="9" customFormat="1" ht="15.75" customHeight="1" x14ac:dyDescent="0.35">
      <c r="A16" s="5" t="s">
        <v>7</v>
      </c>
      <c r="B16" s="5" t="s">
        <v>1499</v>
      </c>
      <c r="C16" s="10" t="s">
        <v>1056</v>
      </c>
      <c r="D16" s="4" t="s">
        <v>60</v>
      </c>
      <c r="E16" s="5" t="s">
        <v>12</v>
      </c>
      <c r="F16" s="5" t="s">
        <v>12</v>
      </c>
      <c r="G16" s="11">
        <v>211.31605674409479</v>
      </c>
      <c r="H16" s="11">
        <v>190.84531227002896</v>
      </c>
      <c r="I16" s="11">
        <v>259.30016567096743</v>
      </c>
      <c r="J16" s="11">
        <v>272.49091696943464</v>
      </c>
      <c r="K16" s="11">
        <v>327.33106651980268</v>
      </c>
      <c r="L16" s="11">
        <v>255.07360157016703</v>
      </c>
      <c r="M16" s="11">
        <v>306.31472146618808</v>
      </c>
      <c r="N16" s="11">
        <v>357.81415536037701</v>
      </c>
      <c r="O16" s="11">
        <v>331.62268254966301</v>
      </c>
      <c r="P16" s="11">
        <v>328.05071315372425</v>
      </c>
      <c r="Q16" s="11">
        <v>354.68384274999539</v>
      </c>
      <c r="R16" s="11">
        <v>389.2462890184986</v>
      </c>
      <c r="S16" s="11">
        <v>381.53544753275378</v>
      </c>
      <c r="T16" s="11">
        <v>352.19602699849685</v>
      </c>
      <c r="U16" s="11">
        <v>411.80556651879419</v>
      </c>
      <c r="V16" s="11">
        <v>456.05845818876764</v>
      </c>
      <c r="W16" s="11">
        <v>421.86774043673495</v>
      </c>
      <c r="X16" s="11">
        <v>346.34389244263957</v>
      </c>
      <c r="Y16" s="11">
        <v>159.2936464591298</v>
      </c>
      <c r="Z16" s="11">
        <v>277.75319943049709</v>
      </c>
      <c r="AA16" s="11">
        <v>237.12610018516574</v>
      </c>
      <c r="AB16" s="11"/>
      <c r="AC16" s="11">
        <f t="shared" ref="AC16:AC17" si="3">SUM(T16:W16)</f>
        <v>1641.9277921427936</v>
      </c>
      <c r="AD16" s="11">
        <f t="shared" ref="AD16:AD17" si="4">SUM(X16:AA16)</f>
        <v>1020.5168385174322</v>
      </c>
      <c r="AE16" s="30">
        <f t="shared" si="2"/>
        <v>-0.37846423977901644</v>
      </c>
    </row>
    <row r="17" spans="1:33" s="9" customFormat="1" ht="15.75" customHeight="1" x14ac:dyDescent="0.35">
      <c r="A17" s="5" t="s">
        <v>7</v>
      </c>
      <c r="B17" s="5" t="s">
        <v>1500</v>
      </c>
      <c r="C17" s="10" t="s">
        <v>1056</v>
      </c>
      <c r="D17" s="4" t="s">
        <v>61</v>
      </c>
      <c r="E17" s="5" t="s">
        <v>12</v>
      </c>
      <c r="F17" s="5" t="s">
        <v>12</v>
      </c>
      <c r="G17" s="11">
        <v>289.69957081545084</v>
      </c>
      <c r="H17" s="11">
        <v>236.96217436098709</v>
      </c>
      <c r="I17" s="11">
        <v>331.09091821878604</v>
      </c>
      <c r="J17" s="11">
        <v>472.98423385887179</v>
      </c>
      <c r="K17" s="11">
        <v>476.50974570183428</v>
      </c>
      <c r="L17" s="11">
        <v>560.78508341511338</v>
      </c>
      <c r="M17" s="11">
        <v>702.25307200489635</v>
      </c>
      <c r="N17" s="11">
        <v>975.01794197054016</v>
      </c>
      <c r="O17" s="11">
        <v>887.81076350536216</v>
      </c>
      <c r="P17" s="11">
        <v>810.35393555203382</v>
      </c>
      <c r="Q17" s="11">
        <v>929.5074405016137</v>
      </c>
      <c r="R17" s="11">
        <v>1181.7567398433002</v>
      </c>
      <c r="S17" s="11">
        <v>952.36929104934495</v>
      </c>
      <c r="T17" s="11">
        <v>926.0740219442763</v>
      </c>
      <c r="U17" s="11">
        <v>1027.0274537044338</v>
      </c>
      <c r="V17" s="11">
        <v>1308.025469725332</v>
      </c>
      <c r="W17" s="11">
        <v>1092.9998451293161</v>
      </c>
      <c r="X17" s="11">
        <v>899.9885088290489</v>
      </c>
      <c r="Y17" s="11">
        <v>144.04696886947025</v>
      </c>
      <c r="Z17" s="11">
        <v>522.44628737361097</v>
      </c>
      <c r="AA17" s="11">
        <v>435.34296411703804</v>
      </c>
      <c r="AB17" s="11"/>
      <c r="AC17" s="11">
        <f t="shared" si="3"/>
        <v>4354.1267905033583</v>
      </c>
      <c r="AD17" s="11">
        <f t="shared" si="4"/>
        <v>2001.8247291891682</v>
      </c>
      <c r="AE17" s="30">
        <f t="shared" si="2"/>
        <v>-0.54024656940278315</v>
      </c>
    </row>
    <row r="19" spans="1:33" x14ac:dyDescent="0.35">
      <c r="AD19" s="12"/>
      <c r="AE19" s="30"/>
      <c r="AF19" s="34">
        <f>SUM(AF12,AF5)</f>
        <v>1.7048264712775354</v>
      </c>
      <c r="AG19" s="34">
        <f>SUM(AG12,AG5)</f>
        <v>0.64939205700172242</v>
      </c>
    </row>
    <row r="20" spans="1:33" x14ac:dyDescent="0.35">
      <c r="D20" s="10" t="s">
        <v>1253</v>
      </c>
      <c r="G20" s="34">
        <f>[5]GDP!CM$28</f>
        <v>44.652000000000001</v>
      </c>
      <c r="H20" s="34">
        <f>[5]GDP!CN$28</f>
        <v>45.265000000000001</v>
      </c>
      <c r="I20" s="34">
        <f>[5]GDP!CO$28</f>
        <v>47.74</v>
      </c>
      <c r="J20" s="34">
        <f>[5]GDP!CP$28</f>
        <v>47.481000000000002</v>
      </c>
      <c r="K20" s="34">
        <f>[5]GDP!CQ$28</f>
        <v>47.197000000000003</v>
      </c>
      <c r="L20" s="34">
        <f>[5]GDP!CR$28</f>
        <v>48.716000000000001</v>
      </c>
      <c r="M20" s="34">
        <f>[5]GDP!CS$28</f>
        <v>50.543999999999997</v>
      </c>
      <c r="N20" s="34">
        <f>[5]GDP!CT$28</f>
        <v>55.679000000000002</v>
      </c>
      <c r="O20" s="34">
        <f>[5]GDP!CU$28</f>
        <v>56.427</v>
      </c>
      <c r="P20" s="34">
        <f>[5]GDP!CV$28</f>
        <v>60.052999999999997</v>
      </c>
      <c r="Q20" s="34">
        <f>[5]GDP!CW$28</f>
        <v>60.021000000000001</v>
      </c>
      <c r="R20" s="34">
        <f>[5]GDP!CX$28</f>
        <v>60.401000000000003</v>
      </c>
      <c r="S20" s="34">
        <f>[5]GDP!CY$28</f>
        <v>59.942999999999998</v>
      </c>
      <c r="T20" s="34">
        <f>[5]GDP!CZ$28</f>
        <v>61.268000000000001</v>
      </c>
      <c r="U20" s="34">
        <f>[5]GDP!DA$28</f>
        <v>62.045000000000002</v>
      </c>
      <c r="V20" s="34">
        <f>[5]GDP!DB$28</f>
        <v>62.183999999999997</v>
      </c>
      <c r="W20" s="34">
        <f>[5]GDP!DC$28</f>
        <v>63.189</v>
      </c>
      <c r="X20" s="34">
        <f>[5]GDP!DD$28</f>
        <v>62.453000000000003</v>
      </c>
      <c r="Y20" s="34">
        <f>[5]GDP!DE$28</f>
        <v>54.417999999999999</v>
      </c>
      <c r="Z20" s="34">
        <f>[5]GDP!DF$28</f>
        <v>62.737000000000002</v>
      </c>
      <c r="AA20" s="34">
        <f>[5]GDP!DG$28</f>
        <v>68.55</v>
      </c>
      <c r="AC20" s="11">
        <f t="shared" ref="AC20" si="5">SUM(T20:W20)</f>
        <v>248.68600000000001</v>
      </c>
      <c r="AD20" s="11">
        <f t="shared" ref="AD20" si="6">SUM(X20:AA20)</f>
        <v>248.15800000000002</v>
      </c>
      <c r="AE20" s="30"/>
      <c r="AF20" s="34">
        <f>SUM(AF9,AF15)</f>
        <v>2.8838089811482273</v>
      </c>
      <c r="AG20" s="34">
        <f>SUM(AG9,AG15)</f>
        <v>1.3991016022350715</v>
      </c>
    </row>
    <row r="21" spans="1:33" x14ac:dyDescent="0.35">
      <c r="AF21" s="34">
        <f>AF19-AF20</f>
        <v>-1.1789825098706919</v>
      </c>
      <c r="AG21" s="34">
        <f>AG19-AG20</f>
        <v>-0.7497095452333491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0.14001796000041089</v>
      </c>
      <c r="AD22" s="12">
        <f>(AD12+AD5)/AD2</f>
        <v>5.9328068571819562E-2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0.34810546853780994</v>
      </c>
      <c r="AD23" s="12">
        <f>(AD9+AD15)/AD3</f>
        <v>0.21192365530581325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3.8914732692530078</v>
      </c>
      <c r="AD25" s="34">
        <f>(AD2-AD3)/AD20/10</f>
        <v>4.3438678724213231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0.97832633546535208</v>
      </c>
      <c r="AD26" s="34">
        <f>(AD4+AD12-AD8-AD15)/AD20/10</f>
        <v>1.239459373363232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5.0223270788874341</v>
      </c>
      <c r="AD27" s="34">
        <f>(AD4+AD12)/AD20/10</f>
        <v>3.6879951335094576</v>
      </c>
    </row>
    <row r="28" spans="1:33" ht="16.5" x14ac:dyDescent="0.35">
      <c r="D28" s="47" t="s">
        <v>1721</v>
      </c>
      <c r="AC28" s="34">
        <f>(AC8+AC15)/AC20/10</f>
        <v>4.0440007434220817</v>
      </c>
      <c r="AD28" s="34">
        <f>(AD8+AD15)/AD20/10</f>
        <v>2.4485357601462256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EAC6-390B-4157-83BE-ED3ADB557D6E}">
  <dimension ref="A1:AG28"/>
  <sheetViews>
    <sheetView tabSelected="1" workbookViewId="0">
      <pane xSplit="6" ySplit="1" topLeftCell="AC17" activePane="bottomRight" state="frozen"/>
      <selection pane="topRight" activeCell="G1" sqref="G1"/>
      <selection pane="bottomLeft" activeCell="A2" sqref="A2"/>
      <selection pane="bottomRight" activeCell="AE21" sqref="AE21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402</v>
      </c>
      <c r="C2" s="10" t="s">
        <v>418</v>
      </c>
      <c r="D2" s="2" t="s">
        <v>46</v>
      </c>
      <c r="E2" s="5" t="s">
        <v>12</v>
      </c>
      <c r="F2" s="5" t="s">
        <v>12</v>
      </c>
      <c r="G2" s="9">
        <v>14267.381004008421</v>
      </c>
      <c r="H2" s="9">
        <v>14887.561025183144</v>
      </c>
      <c r="I2" s="9">
        <v>12928.875077767498</v>
      </c>
      <c r="J2" s="9">
        <v>14593.133920205652</v>
      </c>
      <c r="K2" s="9">
        <v>15614.151028221353</v>
      </c>
      <c r="L2" s="9">
        <v>16951.338758191603</v>
      </c>
      <c r="M2" s="9">
        <v>14905.118153458605</v>
      </c>
      <c r="N2" s="9">
        <v>16403.893966392276</v>
      </c>
      <c r="O2" s="9">
        <v>16913.364652691398</v>
      </c>
      <c r="P2" s="9">
        <v>19093.305187118538</v>
      </c>
      <c r="Q2" s="9">
        <v>15924.982600605596</v>
      </c>
      <c r="R2" s="9">
        <v>16749.850827598588</v>
      </c>
      <c r="S2" s="9">
        <v>17702.305941320294</v>
      </c>
      <c r="T2" s="9">
        <v>18995.910319274157</v>
      </c>
      <c r="U2" s="9">
        <v>16220.087557284076</v>
      </c>
      <c r="V2" s="7">
        <v>17312.684245817873</v>
      </c>
      <c r="W2" s="7">
        <v>18461.658808522498</v>
      </c>
      <c r="X2" s="7">
        <v>15942.502494564364</v>
      </c>
      <c r="Y2" s="7">
        <v>10333.791904905054</v>
      </c>
      <c r="Z2" s="7">
        <v>10605.827091325391</v>
      </c>
      <c r="AA2" s="7">
        <v>11499.881934824163</v>
      </c>
      <c r="AB2" s="7"/>
      <c r="AC2" s="11">
        <f t="shared" ref="AC2:AC17" si="0">SUM(T2:W2)</f>
        <v>70990.340930898601</v>
      </c>
      <c r="AD2" s="11">
        <f t="shared" ref="AD2:AD17" si="1">SUM(X2:AA2)</f>
        <v>48382.003425618968</v>
      </c>
      <c r="AE2" s="30">
        <f>AD2/AC2-1</f>
        <v>-0.31847061457679715</v>
      </c>
    </row>
    <row r="3" spans="1:33" s="9" customFormat="1" ht="15.75" customHeight="1" x14ac:dyDescent="0.35">
      <c r="A3" s="5" t="s">
        <v>7</v>
      </c>
      <c r="B3" s="5" t="s">
        <v>403</v>
      </c>
      <c r="C3" s="10" t="s">
        <v>418</v>
      </c>
      <c r="D3" s="2" t="s">
        <v>47</v>
      </c>
      <c r="E3" s="5" t="s">
        <v>12</v>
      </c>
      <c r="F3" s="5" t="s">
        <v>12</v>
      </c>
      <c r="G3" s="9">
        <v>16281.709643058019</v>
      </c>
      <c r="H3" s="9">
        <v>14598.50316573907</v>
      </c>
      <c r="I3" s="9">
        <v>15527.775097725955</v>
      </c>
      <c r="J3" s="9">
        <v>16488.543043258131</v>
      </c>
      <c r="K3" s="9">
        <v>15851.092620850914</v>
      </c>
      <c r="L3" s="9">
        <v>15412.994724970231</v>
      </c>
      <c r="M3" s="9">
        <v>16408.622287243263</v>
      </c>
      <c r="N3" s="9">
        <v>18632.284932521208</v>
      </c>
      <c r="O3" s="9">
        <v>18020.169701538282</v>
      </c>
      <c r="P3" s="9">
        <v>17777.962400293367</v>
      </c>
      <c r="Q3" s="9">
        <v>17854.27395027957</v>
      </c>
      <c r="R3" s="9">
        <v>19114.802269082593</v>
      </c>
      <c r="S3" s="9">
        <v>18572.275724828531</v>
      </c>
      <c r="T3" s="9">
        <v>17218.760960595955</v>
      </c>
      <c r="U3" s="9">
        <v>17837.894217790388</v>
      </c>
      <c r="V3" s="7">
        <v>18763.061942553584</v>
      </c>
      <c r="W3" s="7">
        <v>18215.640034838692</v>
      </c>
      <c r="X3" s="7">
        <v>14336.342579205431</v>
      </c>
      <c r="Y3" s="7">
        <v>7403.9497682773635</v>
      </c>
      <c r="Z3" s="7">
        <v>7913.7712839285996</v>
      </c>
      <c r="AA3" s="7">
        <v>8692.8068942325626</v>
      </c>
      <c r="AB3" s="7"/>
      <c r="AC3" s="11">
        <f t="shared" si="0"/>
        <v>72035.35715577862</v>
      </c>
      <c r="AD3" s="11">
        <f t="shared" si="1"/>
        <v>38346.870525643957</v>
      </c>
      <c r="AE3" s="30">
        <f t="shared" ref="AE3:AE17" si="2">AD3/AC3-1</f>
        <v>-0.46766599015095189</v>
      </c>
    </row>
    <row r="4" spans="1:33" s="9" customFormat="1" ht="15.75" customHeight="1" x14ac:dyDescent="0.35">
      <c r="A4" s="5" t="s">
        <v>7</v>
      </c>
      <c r="B4" s="5" t="s">
        <v>404</v>
      </c>
      <c r="C4" s="10" t="s">
        <v>418</v>
      </c>
      <c r="D4" s="3" t="s">
        <v>48</v>
      </c>
      <c r="E4" s="5" t="s">
        <v>12</v>
      </c>
      <c r="F4" s="5" t="s">
        <v>12</v>
      </c>
      <c r="G4" s="9">
        <v>1297.0346367280383</v>
      </c>
      <c r="H4" s="9">
        <v>1340.7671285934559</v>
      </c>
      <c r="I4" s="9">
        <v>1184.2333519925471</v>
      </c>
      <c r="J4" s="9">
        <v>1416.2496967448128</v>
      </c>
      <c r="K4" s="9">
        <v>1444.8938259403837</v>
      </c>
      <c r="L4" s="9">
        <v>1495.1491515003818</v>
      </c>
      <c r="M4" s="9">
        <v>1325.5168811837777</v>
      </c>
      <c r="N4" s="9">
        <v>1509.2750716395763</v>
      </c>
      <c r="O4" s="9">
        <v>1490.3437428570151</v>
      </c>
      <c r="P4" s="9">
        <v>1515.8283879252433</v>
      </c>
      <c r="Q4" s="9">
        <v>1334.90606337332</v>
      </c>
      <c r="R4" s="9">
        <v>1429.2055851935772</v>
      </c>
      <c r="S4" s="9">
        <v>1363.81401705087</v>
      </c>
      <c r="T4" s="9">
        <v>1487.249643655347</v>
      </c>
      <c r="U4" s="9">
        <v>1250.8236777767427</v>
      </c>
      <c r="V4" s="7">
        <v>1413.3642772537989</v>
      </c>
      <c r="W4" s="7">
        <v>1365.4041939451399</v>
      </c>
      <c r="X4" s="7">
        <v>1237.0260716406374</v>
      </c>
      <c r="Y4" s="7">
        <v>620.32915426360694</v>
      </c>
      <c r="Z4" s="7">
        <v>683.20842308369299</v>
      </c>
      <c r="AA4" s="7">
        <v>635.15091945765755</v>
      </c>
      <c r="AB4" s="7"/>
      <c r="AC4" s="11">
        <f t="shared" si="0"/>
        <v>5516.8417926310285</v>
      </c>
      <c r="AD4" s="11">
        <f t="shared" si="1"/>
        <v>3175.714568445595</v>
      </c>
      <c r="AE4" s="30">
        <f t="shared" si="2"/>
        <v>-0.4243600436961108</v>
      </c>
    </row>
    <row r="5" spans="1:33" s="16" customFormat="1" ht="15.75" customHeight="1" x14ac:dyDescent="0.35">
      <c r="A5" s="13" t="s">
        <v>7</v>
      </c>
      <c r="B5" s="13" t="s">
        <v>405</v>
      </c>
      <c r="C5" s="14" t="s">
        <v>418</v>
      </c>
      <c r="D5" s="15" t="s">
        <v>49</v>
      </c>
      <c r="E5" s="13" t="s">
        <v>12</v>
      </c>
      <c r="F5" s="13" t="s">
        <v>12</v>
      </c>
      <c r="G5" s="16">
        <v>550.9336463614377</v>
      </c>
      <c r="H5" s="16">
        <v>573.06982109236435</v>
      </c>
      <c r="I5" s="16">
        <v>425.81690427439821</v>
      </c>
      <c r="J5" s="16">
        <v>489.77371739676079</v>
      </c>
      <c r="K5" s="16">
        <v>551.11414741369072</v>
      </c>
      <c r="L5" s="16">
        <v>617.61102811597107</v>
      </c>
      <c r="M5" s="16">
        <v>478.38767893148236</v>
      </c>
      <c r="N5" s="16">
        <v>543.08642745189775</v>
      </c>
      <c r="O5" s="16">
        <v>588.75879681716026</v>
      </c>
      <c r="P5" s="16">
        <v>672.21642721788544</v>
      </c>
      <c r="Q5" s="16">
        <v>474.75105033186139</v>
      </c>
      <c r="R5" s="16">
        <v>511.73601515882564</v>
      </c>
      <c r="S5" s="16">
        <v>570.64849660812706</v>
      </c>
      <c r="T5" s="16">
        <v>652.45242987945289</v>
      </c>
      <c r="U5" s="16">
        <v>465.03187124510481</v>
      </c>
      <c r="V5" s="16">
        <v>525.0422096878807</v>
      </c>
      <c r="W5" s="16">
        <v>581.56104556922628</v>
      </c>
      <c r="X5" s="19">
        <v>540.21191745583155</v>
      </c>
      <c r="Y5" s="19">
        <v>15.737737528886434</v>
      </c>
      <c r="Z5" s="19">
        <v>7.8694163915399198</v>
      </c>
      <c r="AA5" s="19">
        <v>8.7607023373470003</v>
      </c>
      <c r="AB5" s="19"/>
      <c r="AC5" s="17">
        <f t="shared" si="0"/>
        <v>2224.0875563816649</v>
      </c>
      <c r="AD5" s="17">
        <f t="shared" si="1"/>
        <v>572.57977371360494</v>
      </c>
      <c r="AE5" s="31">
        <f t="shared" si="2"/>
        <v>-0.74255520108878881</v>
      </c>
      <c r="AF5" s="33">
        <f>AC5/SUM(T$20:W$20)/10</f>
        <v>0.15985782675095755</v>
      </c>
      <c r="AG5" s="33">
        <f>AD5/SUM(X$20:AA$20)/10</f>
        <v>4.2096779968812649E-2</v>
      </c>
    </row>
    <row r="6" spans="1:33" s="9" customFormat="1" ht="15.75" customHeight="1" x14ac:dyDescent="0.35">
      <c r="A6" s="5" t="s">
        <v>7</v>
      </c>
      <c r="B6" s="5" t="s">
        <v>406</v>
      </c>
      <c r="C6" s="10" t="s">
        <v>418</v>
      </c>
      <c r="D6" s="4" t="s">
        <v>50</v>
      </c>
      <c r="E6" s="5" t="s">
        <v>12</v>
      </c>
      <c r="F6" s="5" t="s">
        <v>12</v>
      </c>
      <c r="G6" s="9">
        <v>54.733277285580741</v>
      </c>
      <c r="H6" s="9">
        <v>58.388245922618246</v>
      </c>
      <c r="I6" s="9">
        <v>54.43893872509819</v>
      </c>
      <c r="J6" s="9">
        <v>53.829619094690422</v>
      </c>
      <c r="K6" s="9">
        <v>62.234658823586841</v>
      </c>
      <c r="L6" s="9">
        <v>58.350980570465985</v>
      </c>
      <c r="M6" s="9">
        <v>48.815069278722696</v>
      </c>
      <c r="N6" s="9">
        <v>51.309037477286843</v>
      </c>
      <c r="O6" s="9">
        <v>53.034408590579702</v>
      </c>
      <c r="P6" s="9">
        <v>56.607699134137718</v>
      </c>
      <c r="Q6" s="9">
        <v>49.216616063111623</v>
      </c>
      <c r="R6" s="9">
        <v>59.215167468378397</v>
      </c>
      <c r="S6" s="9">
        <v>52.399170128796584</v>
      </c>
      <c r="T6" s="9">
        <v>44.873911662014777</v>
      </c>
      <c r="U6" s="9">
        <v>42.020952220943208</v>
      </c>
      <c r="V6" s="7">
        <v>52.092960752322369</v>
      </c>
      <c r="W6" s="7">
        <v>45.10344184203165</v>
      </c>
      <c r="X6" s="7">
        <v>48.033459164769432</v>
      </c>
      <c r="Y6" s="7">
        <v>44.590256331844898</v>
      </c>
      <c r="Z6" s="7">
        <v>43.639490898539556</v>
      </c>
      <c r="AA6" s="7">
        <v>51.83415549596976</v>
      </c>
      <c r="AB6" s="7"/>
      <c r="AC6" s="11">
        <f t="shared" si="0"/>
        <v>184.09126647731202</v>
      </c>
      <c r="AD6" s="11">
        <f t="shared" si="1"/>
        <v>188.09736189112363</v>
      </c>
      <c r="AE6" s="30">
        <f t="shared" si="2"/>
        <v>2.1761463704772499E-2</v>
      </c>
    </row>
    <row r="7" spans="1:33" s="9" customFormat="1" ht="15.75" customHeight="1" x14ac:dyDescent="0.35">
      <c r="A7" s="5" t="s">
        <v>7</v>
      </c>
      <c r="B7" s="5" t="s">
        <v>407</v>
      </c>
      <c r="C7" s="10" t="s">
        <v>418</v>
      </c>
      <c r="D7" s="4" t="s">
        <v>51</v>
      </c>
      <c r="E7" s="5" t="s">
        <v>12</v>
      </c>
      <c r="F7" s="5" t="s">
        <v>12</v>
      </c>
      <c r="G7" s="9">
        <v>691.36771308101993</v>
      </c>
      <c r="H7" s="9">
        <v>709.30906157847357</v>
      </c>
      <c r="I7" s="9">
        <v>703.97750899305061</v>
      </c>
      <c r="J7" s="9">
        <v>872.64636025336165</v>
      </c>
      <c r="K7" s="9">
        <v>831.54501970310605</v>
      </c>
      <c r="L7" s="9">
        <v>819.18714281394443</v>
      </c>
      <c r="M7" s="9">
        <v>798.31413297357278</v>
      </c>
      <c r="N7" s="9">
        <v>914.87960671039161</v>
      </c>
      <c r="O7" s="9">
        <v>848.55053744927534</v>
      </c>
      <c r="P7" s="9">
        <v>787.00426157322022</v>
      </c>
      <c r="Q7" s="9">
        <v>810.93839697834687</v>
      </c>
      <c r="R7" s="9">
        <v>858.2544025663733</v>
      </c>
      <c r="S7" s="9">
        <v>740.76635031394619</v>
      </c>
      <c r="T7" s="9">
        <v>789.92330211387923</v>
      </c>
      <c r="U7" s="9">
        <v>743.77085431069474</v>
      </c>
      <c r="V7" s="9">
        <v>836.22910681359588</v>
      </c>
      <c r="W7" s="9">
        <v>738.73970653388199</v>
      </c>
      <c r="X7" s="7">
        <v>648.78069502003643</v>
      </c>
      <c r="Y7" s="7">
        <v>560.00116040287571</v>
      </c>
      <c r="Z7" s="7">
        <v>631.69951579361373</v>
      </c>
      <c r="AA7" s="7">
        <v>574.55606162434094</v>
      </c>
      <c r="AB7" s="7"/>
      <c r="AC7" s="11">
        <f t="shared" si="0"/>
        <v>3108.6629697720518</v>
      </c>
      <c r="AD7" s="11">
        <f t="shared" si="1"/>
        <v>2415.0374328408666</v>
      </c>
      <c r="AE7" s="30">
        <f t="shared" si="2"/>
        <v>-0.22312664437278851</v>
      </c>
    </row>
    <row r="8" spans="1:33" s="9" customFormat="1" ht="15" customHeight="1" x14ac:dyDescent="0.35">
      <c r="A8" s="5" t="s">
        <v>7</v>
      </c>
      <c r="B8" s="5" t="s">
        <v>408</v>
      </c>
      <c r="C8" s="10" t="s">
        <v>418</v>
      </c>
      <c r="D8" s="3" t="s">
        <v>52</v>
      </c>
      <c r="E8" s="5" t="s">
        <v>12</v>
      </c>
      <c r="F8" s="5" t="s">
        <v>12</v>
      </c>
      <c r="G8" s="9">
        <v>3399.2245893150143</v>
      </c>
      <c r="H8" s="9">
        <v>2912.9247132506212</v>
      </c>
      <c r="I8" s="9">
        <v>2957.6004244347869</v>
      </c>
      <c r="J8" s="9">
        <v>3183.5291630789447</v>
      </c>
      <c r="K8" s="9">
        <v>3178.4664910022243</v>
      </c>
      <c r="L8" s="9">
        <v>2972.1109843813974</v>
      </c>
      <c r="M8" s="9">
        <v>3000.2492579768796</v>
      </c>
      <c r="N8" s="9">
        <v>3291.6720966197868</v>
      </c>
      <c r="O8" s="9">
        <v>3369.6064820449487</v>
      </c>
      <c r="P8" s="9">
        <v>3466.4353539224057</v>
      </c>
      <c r="Q8" s="9">
        <v>3443.6487670004872</v>
      </c>
      <c r="R8" s="9">
        <v>3484.9222632316028</v>
      </c>
      <c r="S8" s="9">
        <v>3408.8172457760952</v>
      </c>
      <c r="T8" s="9">
        <v>3224.5110808562044</v>
      </c>
      <c r="U8" s="9">
        <v>3255.2230987157336</v>
      </c>
      <c r="V8" s="7">
        <v>3254.4391796319287</v>
      </c>
      <c r="W8" s="9">
        <v>3300.7518802577706</v>
      </c>
      <c r="X8" s="7">
        <v>2547.7473135066748</v>
      </c>
      <c r="Y8" s="7">
        <v>1988.2008411493193</v>
      </c>
      <c r="Z8" s="7">
        <v>2050.3406707412191</v>
      </c>
      <c r="AA8" s="7">
        <v>2449.3463618165993</v>
      </c>
      <c r="AB8" s="7"/>
      <c r="AC8" s="11">
        <f t="shared" si="0"/>
        <v>13034.925239461638</v>
      </c>
      <c r="AD8" s="11">
        <f t="shared" si="1"/>
        <v>9035.635187213813</v>
      </c>
      <c r="AE8" s="30">
        <f t="shared" si="2"/>
        <v>-0.30681342460948413</v>
      </c>
    </row>
    <row r="9" spans="1:33" s="16" customFormat="1" ht="15" customHeight="1" x14ac:dyDescent="0.35">
      <c r="A9" s="13" t="s">
        <v>7</v>
      </c>
      <c r="B9" s="13" t="s">
        <v>409</v>
      </c>
      <c r="C9" s="14" t="s">
        <v>418</v>
      </c>
      <c r="D9" s="15" t="s">
        <v>53</v>
      </c>
      <c r="E9" s="13" t="s">
        <v>12</v>
      </c>
      <c r="F9" s="13" t="s">
        <v>12</v>
      </c>
      <c r="G9" s="16">
        <v>1137.1558530780526</v>
      </c>
      <c r="H9" s="16">
        <v>1068.2886476212377</v>
      </c>
      <c r="I9" s="16">
        <v>1176.7759631260953</v>
      </c>
      <c r="J9" s="16">
        <v>1388.1976417236363</v>
      </c>
      <c r="K9" s="16">
        <v>1246.1928068048353</v>
      </c>
      <c r="L9" s="16">
        <v>1240.5266908292574</v>
      </c>
      <c r="M9" s="16">
        <v>1245.9107682061683</v>
      </c>
      <c r="N9" s="16">
        <v>1394.8164495748595</v>
      </c>
      <c r="O9" s="16">
        <v>1358.9106433064483</v>
      </c>
      <c r="P9" s="16">
        <v>1363.3020874804836</v>
      </c>
      <c r="Q9" s="16">
        <v>1415.9241852002883</v>
      </c>
      <c r="R9" s="16">
        <v>1394.1151155826865</v>
      </c>
      <c r="S9" s="16">
        <v>1312.1326437731527</v>
      </c>
      <c r="T9" s="16">
        <v>1287.8100362686146</v>
      </c>
      <c r="U9" s="16">
        <v>1394.3952645316319</v>
      </c>
      <c r="V9" s="16">
        <v>1372.2382556072284</v>
      </c>
      <c r="W9" s="16">
        <v>1323.0342940329283</v>
      </c>
      <c r="X9" s="19">
        <v>844.20449463560522</v>
      </c>
      <c r="Y9" s="19">
        <v>97.70512049183661</v>
      </c>
      <c r="Z9" s="19">
        <v>74.401754974559253</v>
      </c>
      <c r="AA9" s="19">
        <v>78.116262508010763</v>
      </c>
      <c r="AB9" s="19"/>
      <c r="AC9" s="17">
        <f t="shared" si="0"/>
        <v>5377.4778504404039</v>
      </c>
      <c r="AD9" s="17">
        <f t="shared" si="1"/>
        <v>1094.4276326100119</v>
      </c>
      <c r="AE9" s="31">
        <f t="shared" si="2"/>
        <v>-0.79647937880015984</v>
      </c>
      <c r="AF9" s="33">
        <f>AC9/SUM(T$20:W$20)/10</f>
        <v>0.38650992858003136</v>
      </c>
      <c r="AG9" s="33">
        <f>AD9/SUM(X$20:AA$20)/10</f>
        <v>8.0463686209105587E-2</v>
      </c>
    </row>
    <row r="10" spans="1:33" s="9" customFormat="1" ht="15.75" customHeight="1" x14ac:dyDescent="0.35">
      <c r="A10" s="5" t="s">
        <v>7</v>
      </c>
      <c r="B10" s="5" t="s">
        <v>410</v>
      </c>
      <c r="C10" s="10" t="s">
        <v>418</v>
      </c>
      <c r="D10" s="4" t="s">
        <v>54</v>
      </c>
      <c r="E10" s="5" t="s">
        <v>12</v>
      </c>
      <c r="F10" s="5" t="s">
        <v>12</v>
      </c>
      <c r="G10" s="9">
        <v>1935.8295966268556</v>
      </c>
      <c r="H10" s="9">
        <v>1694.7008168404384</v>
      </c>
      <c r="I10" s="9">
        <v>1638.3883339594622</v>
      </c>
      <c r="J10" s="9">
        <v>1611.0977545946075</v>
      </c>
      <c r="K10" s="9">
        <v>1588.1085227512883</v>
      </c>
      <c r="L10" s="9">
        <v>1564.1094012654778</v>
      </c>
      <c r="M10" s="9">
        <v>1593.6242616838392</v>
      </c>
      <c r="N10" s="9">
        <v>1700.3025650165516</v>
      </c>
      <c r="O10" s="9">
        <v>1842.3692375597038</v>
      </c>
      <c r="P10" s="9">
        <v>1910.5098457771483</v>
      </c>
      <c r="Q10" s="9">
        <v>1852.8163000989869</v>
      </c>
      <c r="R10" s="9">
        <v>1867.8364553297135</v>
      </c>
      <c r="S10" s="9">
        <v>1922.9777640417267</v>
      </c>
      <c r="T10" s="9">
        <v>1751.5071234427671</v>
      </c>
      <c r="U10" s="9">
        <v>1695.5454221150585</v>
      </c>
      <c r="V10" s="7">
        <v>1680.6834179565058</v>
      </c>
      <c r="W10" s="9">
        <v>1804.8210591637207</v>
      </c>
      <c r="X10" s="7">
        <v>1612.7398412719162</v>
      </c>
      <c r="Y10" s="7">
        <v>1857.708767472303</v>
      </c>
      <c r="Z10" s="7">
        <v>1920.8530010258805</v>
      </c>
      <c r="AA10" s="7">
        <v>2341.2976996559864</v>
      </c>
      <c r="AB10" s="7"/>
      <c r="AC10" s="11">
        <f t="shared" si="0"/>
        <v>6932.5570226780519</v>
      </c>
      <c r="AD10" s="11">
        <f t="shared" si="1"/>
        <v>7732.5993094260866</v>
      </c>
      <c r="AE10" s="30">
        <f t="shared" si="2"/>
        <v>0.11540363593561587</v>
      </c>
    </row>
    <row r="11" spans="1:33" s="9" customFormat="1" ht="15.75" customHeight="1" x14ac:dyDescent="0.35">
      <c r="A11" s="5" t="s">
        <v>7</v>
      </c>
      <c r="B11" s="5" t="s">
        <v>411</v>
      </c>
      <c r="C11" s="10" t="s">
        <v>418</v>
      </c>
      <c r="D11" s="4" t="s">
        <v>55</v>
      </c>
      <c r="E11" s="5" t="s">
        <v>12</v>
      </c>
      <c r="F11" s="5" t="s">
        <v>12</v>
      </c>
      <c r="G11" s="9">
        <v>326.23913961010629</v>
      </c>
      <c r="H11" s="9">
        <v>149.93524878894561</v>
      </c>
      <c r="I11" s="9">
        <v>142.43612734922951</v>
      </c>
      <c r="J11" s="9">
        <v>184.23376676070103</v>
      </c>
      <c r="K11" s="9">
        <v>344.16516144610074</v>
      </c>
      <c r="L11" s="9">
        <v>167.47489228666211</v>
      </c>
      <c r="M11" s="9">
        <v>160.71422808687163</v>
      </c>
      <c r="N11" s="9">
        <v>196.55308202837577</v>
      </c>
      <c r="O11" s="9">
        <v>168.32660117879644</v>
      </c>
      <c r="P11" s="9">
        <v>192.62342066477419</v>
      </c>
      <c r="Q11" s="9">
        <v>174.90828170121208</v>
      </c>
      <c r="R11" s="9">
        <v>222.97069231920261</v>
      </c>
      <c r="S11" s="9">
        <v>173.70683796121605</v>
      </c>
      <c r="T11" s="9">
        <v>185.19392114482289</v>
      </c>
      <c r="U11" s="9">
        <v>165.28241206904329</v>
      </c>
      <c r="V11" s="7">
        <v>201.51750606819442</v>
      </c>
      <c r="W11" s="9">
        <v>172.8965270611213</v>
      </c>
      <c r="X11" s="7">
        <v>90.802977599153181</v>
      </c>
      <c r="Y11" s="7">
        <v>32.786953185180074</v>
      </c>
      <c r="Z11" s="7">
        <v>55.085914740779437</v>
      </c>
      <c r="AA11" s="7">
        <v>29.932399652602257</v>
      </c>
      <c r="AB11" s="7"/>
      <c r="AC11" s="11">
        <f t="shared" si="0"/>
        <v>724.89036634318188</v>
      </c>
      <c r="AD11" s="11">
        <f t="shared" si="1"/>
        <v>208.60824517771493</v>
      </c>
      <c r="AE11" s="30">
        <f t="shared" si="2"/>
        <v>-0.71222097180009369</v>
      </c>
    </row>
    <row r="12" spans="1:33" s="16" customFormat="1" ht="15.75" customHeight="1" x14ac:dyDescent="0.35">
      <c r="A12" s="13" t="s">
        <v>7</v>
      </c>
      <c r="B12" s="13" t="s">
        <v>412</v>
      </c>
      <c r="C12" s="14" t="s">
        <v>418</v>
      </c>
      <c r="D12" s="18" t="s">
        <v>56</v>
      </c>
      <c r="E12" s="13" t="s">
        <v>12</v>
      </c>
      <c r="F12" s="13" t="s">
        <v>12</v>
      </c>
      <c r="G12" s="16">
        <v>8976.9776495363676</v>
      </c>
      <c r="H12" s="16">
        <v>9954.8355085352832</v>
      </c>
      <c r="I12" s="16">
        <v>7836.2242208675598</v>
      </c>
      <c r="J12" s="16">
        <v>9166.1985190817904</v>
      </c>
      <c r="K12" s="16">
        <v>10061.769719924238</v>
      </c>
      <c r="L12" s="16">
        <v>11451.190485718331</v>
      </c>
      <c r="M12" s="16">
        <v>9132.1729604502762</v>
      </c>
      <c r="N12" s="16">
        <v>10414.945238081886</v>
      </c>
      <c r="O12" s="16">
        <v>10749.075422308075</v>
      </c>
      <c r="P12" s="16">
        <v>12956.087139325771</v>
      </c>
      <c r="Q12" s="16">
        <v>9795.6209539765405</v>
      </c>
      <c r="R12" s="16">
        <v>10772.774170543507</v>
      </c>
      <c r="S12" s="16">
        <v>11573.756426804332</v>
      </c>
      <c r="T12" s="16">
        <v>12788.352539362117</v>
      </c>
      <c r="U12" s="16">
        <v>10043.70793000911</v>
      </c>
      <c r="V12" s="16">
        <v>11056.730919680422</v>
      </c>
      <c r="W12" s="16">
        <v>11840.336869015762</v>
      </c>
      <c r="X12" s="19">
        <v>9555.368410832627</v>
      </c>
      <c r="Y12" s="19">
        <v>5040.0104436258798</v>
      </c>
      <c r="Z12" s="19">
        <v>5173.0681752022874</v>
      </c>
      <c r="AA12" s="19">
        <v>5736.0698553779494</v>
      </c>
      <c r="AB12" s="19"/>
      <c r="AC12" s="17">
        <f t="shared" si="0"/>
        <v>45729.128258067416</v>
      </c>
      <c r="AD12" s="17">
        <f t="shared" si="1"/>
        <v>25504.516885038742</v>
      </c>
      <c r="AE12" s="31">
        <f t="shared" si="2"/>
        <v>-0.4422697773483294</v>
      </c>
      <c r="AF12" s="33">
        <f>AC12/SUM(T$20:W$20)/10</f>
        <v>3.2868126264072304</v>
      </c>
      <c r="AG12" s="33">
        <f>AD12/SUM(X$20:AA$20)/10</f>
        <v>1.8751239299929743</v>
      </c>
    </row>
    <row r="13" spans="1:33" s="9" customFormat="1" ht="15.75" customHeight="1" x14ac:dyDescent="0.35">
      <c r="A13" s="5" t="s">
        <v>7</v>
      </c>
      <c r="B13" s="5" t="s">
        <v>413</v>
      </c>
      <c r="C13" s="10" t="s">
        <v>418</v>
      </c>
      <c r="D13" s="4" t="s">
        <v>57</v>
      </c>
      <c r="E13" s="5" t="s">
        <v>12</v>
      </c>
      <c r="F13" s="5" t="s">
        <v>12</v>
      </c>
      <c r="G13" s="9">
        <v>509.88368839725212</v>
      </c>
      <c r="H13" s="9">
        <v>551.44454482472793</v>
      </c>
      <c r="I13" s="9">
        <v>505.61096514543254</v>
      </c>
      <c r="J13" s="9">
        <v>520.85842701482136</v>
      </c>
      <c r="K13" s="9">
        <v>534.61821374960743</v>
      </c>
      <c r="L13" s="9">
        <v>718.39908546495781</v>
      </c>
      <c r="M13" s="9">
        <v>533.96175780264355</v>
      </c>
      <c r="N13" s="9">
        <v>565.1887820574982</v>
      </c>
      <c r="O13" s="9">
        <v>408.13436176228731</v>
      </c>
      <c r="P13" s="9">
        <v>579.44269808138188</v>
      </c>
      <c r="Q13" s="9">
        <v>512.60998576502413</v>
      </c>
      <c r="R13" s="9">
        <v>524.8949412629097</v>
      </c>
      <c r="S13" s="9">
        <v>480.92389022320151</v>
      </c>
      <c r="T13" s="9">
        <v>608.29080252953361</v>
      </c>
      <c r="U13" s="9">
        <v>447.52314115304512</v>
      </c>
      <c r="V13" s="9">
        <v>462.66774352391576</v>
      </c>
      <c r="W13" s="9">
        <v>456.5015022799567</v>
      </c>
      <c r="X13" s="7">
        <v>402.03347328320717</v>
      </c>
      <c r="Y13" s="7">
        <v>19.672171911108045</v>
      </c>
      <c r="Z13" s="7">
        <v>32.193067056299675</v>
      </c>
      <c r="AA13" s="7">
        <v>30.662458180714506</v>
      </c>
      <c r="AB13" s="7"/>
      <c r="AC13" s="11">
        <f t="shared" si="0"/>
        <v>1974.983189486451</v>
      </c>
      <c r="AD13" s="11">
        <f t="shared" si="1"/>
        <v>484.5611704313294</v>
      </c>
      <c r="AE13" s="30">
        <f t="shared" si="2"/>
        <v>-0.75465048360369669</v>
      </c>
    </row>
    <row r="14" spans="1:33" s="9" customFormat="1" ht="15.75" customHeight="1" x14ac:dyDescent="0.35">
      <c r="A14" s="5" t="s">
        <v>7</v>
      </c>
      <c r="B14" s="5" t="s">
        <v>414</v>
      </c>
      <c r="C14" s="10" t="s">
        <v>418</v>
      </c>
      <c r="D14" s="4" t="s">
        <v>58</v>
      </c>
      <c r="E14" s="5" t="s">
        <v>12</v>
      </c>
      <c r="F14" s="5" t="s">
        <v>12</v>
      </c>
      <c r="G14" s="9">
        <v>8467.093961139115</v>
      </c>
      <c r="H14" s="9">
        <v>9403.3909637105553</v>
      </c>
      <c r="I14" s="9">
        <v>7330.6132557221272</v>
      </c>
      <c r="J14" s="9">
        <v>8645.3400920669701</v>
      </c>
      <c r="K14" s="9">
        <v>9527.1515061746304</v>
      </c>
      <c r="L14" s="9">
        <v>10732.791400253374</v>
      </c>
      <c r="M14" s="9">
        <v>8598.2112026476334</v>
      </c>
      <c r="N14" s="9">
        <v>9849.75645602439</v>
      </c>
      <c r="O14" s="9">
        <v>10340.941060545787</v>
      </c>
      <c r="P14" s="9">
        <v>12376.644441244389</v>
      </c>
      <c r="Q14" s="9">
        <v>9283.0109682115162</v>
      </c>
      <c r="R14" s="9">
        <v>10247.879229280596</v>
      </c>
      <c r="S14" s="9">
        <v>11092.832536581129</v>
      </c>
      <c r="T14" s="9">
        <v>12180.06173683258</v>
      </c>
      <c r="U14" s="9">
        <v>9596.1847888560642</v>
      </c>
      <c r="V14" s="9">
        <v>10594.063176156506</v>
      </c>
      <c r="W14" s="9">
        <v>11383.835366735806</v>
      </c>
      <c r="X14" s="7">
        <v>9153.3349375494199</v>
      </c>
      <c r="Y14" s="7">
        <v>5020.3382717147724</v>
      </c>
      <c r="Z14" s="7">
        <v>5140.8751081459877</v>
      </c>
      <c r="AA14" s="7">
        <v>5705.4073971972348</v>
      </c>
      <c r="AB14" s="7"/>
      <c r="AC14" s="11">
        <f t="shared" si="0"/>
        <v>43754.145068580954</v>
      </c>
      <c r="AD14" s="11">
        <f t="shared" si="1"/>
        <v>25019.955714607415</v>
      </c>
      <c r="AE14" s="30">
        <f t="shared" si="2"/>
        <v>-0.42816947570588493</v>
      </c>
    </row>
    <row r="15" spans="1:33" s="16" customFormat="1" ht="15.75" customHeight="1" x14ac:dyDescent="0.35">
      <c r="A15" s="13" t="s">
        <v>7</v>
      </c>
      <c r="B15" s="13" t="s">
        <v>415</v>
      </c>
      <c r="C15" s="14" t="s">
        <v>418</v>
      </c>
      <c r="D15" s="18" t="s">
        <v>59</v>
      </c>
      <c r="E15" s="13" t="s">
        <v>12</v>
      </c>
      <c r="F15" s="13" t="s">
        <v>12</v>
      </c>
      <c r="G15" s="16">
        <v>7284.5671018901203</v>
      </c>
      <c r="H15" s="16">
        <v>7066.4194417213175</v>
      </c>
      <c r="I15" s="16">
        <v>7456.6431275651621</v>
      </c>
      <c r="J15" s="16">
        <v>8498.2563441180973</v>
      </c>
      <c r="K15" s="16">
        <v>7817.5729264423662</v>
      </c>
      <c r="L15" s="16">
        <v>7487.870636581486</v>
      </c>
      <c r="M15" s="16">
        <v>8093.5384864122225</v>
      </c>
      <c r="N15" s="16">
        <v>9848.177716409702</v>
      </c>
      <c r="O15" s="16">
        <v>9040.4451281507027</v>
      </c>
      <c r="P15" s="16">
        <v>8791.4901627489999</v>
      </c>
      <c r="Q15" s="16">
        <v>8953.6382299429988</v>
      </c>
      <c r="R15" s="16">
        <v>9978.1212441468742</v>
      </c>
      <c r="S15" s="16">
        <v>9229.4319111789937</v>
      </c>
      <c r="T15" s="16">
        <v>8579.4645391899667</v>
      </c>
      <c r="U15" s="16">
        <v>8782.3790141771296</v>
      </c>
      <c r="V15" s="16">
        <v>9624.1744989915569</v>
      </c>
      <c r="W15" s="19">
        <v>8982.4187813888475</v>
      </c>
      <c r="X15" s="19">
        <v>6192.368276707467</v>
      </c>
      <c r="Y15" s="19">
        <v>78.032948580728558</v>
      </c>
      <c r="Z15" s="19">
        <v>97.294602659039015</v>
      </c>
      <c r="AA15" s="19">
        <v>118.26948155418452</v>
      </c>
      <c r="AB15" s="19"/>
      <c r="AC15" s="17">
        <f>SUM(T15:W15)</f>
        <v>35968.436833747503</v>
      </c>
      <c r="AD15" s="17">
        <f>SUM(X15:AA15)</f>
        <v>6485.9653095014191</v>
      </c>
      <c r="AE15" s="31">
        <f t="shared" si="2"/>
        <v>-0.81967619723145879</v>
      </c>
      <c r="AF15" s="33">
        <f>AC15/SUM(T$20:W$20)/10</f>
        <v>2.5852561997272678</v>
      </c>
      <c r="AG15" s="33">
        <f>AD15/SUM(X$20:AA$20)/10</f>
        <v>0.47685626886289967</v>
      </c>
    </row>
    <row r="16" spans="1:33" s="9" customFormat="1" ht="15.75" customHeight="1" x14ac:dyDescent="0.35">
      <c r="A16" s="5" t="s">
        <v>7</v>
      </c>
      <c r="B16" s="5" t="s">
        <v>416</v>
      </c>
      <c r="C16" s="10" t="s">
        <v>418</v>
      </c>
      <c r="D16" s="4" t="s">
        <v>60</v>
      </c>
      <c r="E16" s="5" t="s">
        <v>12</v>
      </c>
      <c r="F16" s="5" t="s">
        <v>12</v>
      </c>
      <c r="G16" s="9">
        <v>652.47827922021247</v>
      </c>
      <c r="H16" s="9">
        <v>713.63411683200081</v>
      </c>
      <c r="I16" s="9">
        <v>725.60393670576082</v>
      </c>
      <c r="J16" s="9">
        <v>774.08508585463278</v>
      </c>
      <c r="K16" s="9">
        <v>728.07052671931115</v>
      </c>
      <c r="L16" s="9">
        <v>844.95251085804637</v>
      </c>
      <c r="M16" s="9">
        <v>802.82013936853173</v>
      </c>
      <c r="N16" s="9">
        <v>899.09221056353419</v>
      </c>
      <c r="O16" s="9">
        <v>740.17587641635157</v>
      </c>
      <c r="P16" s="9">
        <v>856.97766744736282</v>
      </c>
      <c r="Q16" s="9">
        <v>769.29356800186792</v>
      </c>
      <c r="R16" s="9">
        <v>774.18348579028043</v>
      </c>
      <c r="S16" s="9">
        <v>684.77819592975254</v>
      </c>
      <c r="T16" s="9">
        <v>839.78320396056222</v>
      </c>
      <c r="U16" s="9">
        <v>775.98691768008462</v>
      </c>
      <c r="V16" s="9">
        <v>886.95120017769921</v>
      </c>
      <c r="W16" s="7">
        <v>772.22559517417824</v>
      </c>
      <c r="X16" s="7">
        <v>629.69890987238841</v>
      </c>
      <c r="Y16" s="7">
        <v>11.803303146664826</v>
      </c>
      <c r="Z16" s="7">
        <v>20.746643214059787</v>
      </c>
      <c r="AA16" s="7">
        <v>27.012165540153255</v>
      </c>
      <c r="AB16" s="7"/>
      <c r="AC16" s="11">
        <f t="shared" ref="AC16:AC17" si="3">SUM(T16:W16)</f>
        <v>3274.9469169925242</v>
      </c>
      <c r="AD16" s="11">
        <f t="shared" ref="AD16:AD17" si="4">SUM(X16:AA16)</f>
        <v>689.26102177326618</v>
      </c>
      <c r="AE16" s="30">
        <f t="shared" si="2"/>
        <v>-0.789535207976368</v>
      </c>
    </row>
    <row r="17" spans="1:33" s="9" customFormat="1" ht="15.75" customHeight="1" x14ac:dyDescent="0.35">
      <c r="A17" s="5" t="s">
        <v>7</v>
      </c>
      <c r="B17" s="5" t="s">
        <v>417</v>
      </c>
      <c r="C17" s="10" t="s">
        <v>418</v>
      </c>
      <c r="D17" s="4" t="s">
        <v>61</v>
      </c>
      <c r="E17" s="5" t="s">
        <v>12</v>
      </c>
      <c r="F17" s="5" t="s">
        <v>12</v>
      </c>
      <c r="G17" s="9">
        <v>6632.088822669909</v>
      </c>
      <c r="H17" s="9">
        <v>6352.7853248893161</v>
      </c>
      <c r="I17" s="9">
        <v>6731.039190859402</v>
      </c>
      <c r="J17" s="9">
        <v>7724.1712582634646</v>
      </c>
      <c r="K17" s="9">
        <v>7089.5023997230546</v>
      </c>
      <c r="L17" s="9">
        <v>6642.9181257234395</v>
      </c>
      <c r="M17" s="9">
        <v>7290.7183470436903</v>
      </c>
      <c r="N17" s="9">
        <v>8949.0855058461693</v>
      </c>
      <c r="O17" s="9">
        <v>8300.2692517343512</v>
      </c>
      <c r="P17" s="9">
        <v>7934.5124953016375</v>
      </c>
      <c r="Q17" s="9">
        <v>8184.3446619411316</v>
      </c>
      <c r="R17" s="9">
        <v>9203.9377583565929</v>
      </c>
      <c r="S17" s="9">
        <v>8544.6537152492401</v>
      </c>
      <c r="T17" s="9">
        <v>7739.6813352294057</v>
      </c>
      <c r="U17" s="9">
        <v>8006.3920964970457</v>
      </c>
      <c r="V17" s="9">
        <v>8737.2232988138585</v>
      </c>
      <c r="W17" s="7">
        <v>8210.1931862146703</v>
      </c>
      <c r="X17" s="7">
        <v>5562.669366835079</v>
      </c>
      <c r="Y17" s="7">
        <v>66.229645434063741</v>
      </c>
      <c r="Z17" s="7">
        <v>76.547959444979227</v>
      </c>
      <c r="AA17" s="7">
        <v>91.257316014031261</v>
      </c>
      <c r="AB17" s="7"/>
      <c r="AC17" s="11">
        <f t="shared" si="3"/>
        <v>32693.489916754977</v>
      </c>
      <c r="AD17" s="11">
        <f t="shared" si="4"/>
        <v>5796.7042877281528</v>
      </c>
      <c r="AE17" s="30">
        <f t="shared" si="2"/>
        <v>-0.82269545703172486</v>
      </c>
    </row>
    <row r="19" spans="1:33" x14ac:dyDescent="0.35">
      <c r="AD19" s="12"/>
      <c r="AE19" s="30"/>
      <c r="AF19" s="34">
        <f>SUM(AF12,AF5)</f>
        <v>3.446670453158188</v>
      </c>
      <c r="AG19" s="34">
        <f>SUM(AG12,AG5)</f>
        <v>1.9172207099617868</v>
      </c>
    </row>
    <row r="20" spans="1:33" x14ac:dyDescent="0.35">
      <c r="D20" s="10" t="s">
        <v>1253</v>
      </c>
      <c r="G20" s="28">
        <f>[3]GDP!CA$12</f>
        <v>296.87900000000002</v>
      </c>
      <c r="H20" s="28">
        <f>[3]GDP!CB$12</f>
        <v>300.017</v>
      </c>
      <c r="I20" s="28">
        <f>[3]GDP!CC$12</f>
        <v>313.84399999999999</v>
      </c>
      <c r="J20" s="28">
        <f>[3]GDP!CD$12</f>
        <v>322.88</v>
      </c>
      <c r="K20" s="28">
        <f>[3]GDP!CE$12</f>
        <v>329.92700000000002</v>
      </c>
      <c r="L20" s="28">
        <f>[3]GDP!CF$12</f>
        <v>340.48500000000001</v>
      </c>
      <c r="M20" s="28">
        <f>[3]GDP!CG$12</f>
        <v>336.27199999999999</v>
      </c>
      <c r="N20" s="28">
        <f>[3]GDP!CH$12</f>
        <v>357.91899999999998</v>
      </c>
      <c r="O20" s="28">
        <f>[3]GDP!CI$12</f>
        <v>350.995</v>
      </c>
      <c r="P20" s="28">
        <f>[3]GDP!CJ$12</f>
        <v>366.88099999999997</v>
      </c>
      <c r="Q20" s="28">
        <f>[3]GDP!CK$12</f>
        <v>357.14100000000002</v>
      </c>
      <c r="R20" s="28">
        <f>[3]GDP!CL$12</f>
        <v>349.22399999999999</v>
      </c>
      <c r="S20" s="28">
        <f>[3]GDP!CM$12</f>
        <v>346.98399999999998</v>
      </c>
      <c r="T20" s="28">
        <f>[3]GDP!CN$12</f>
        <v>350.392</v>
      </c>
      <c r="U20" s="28">
        <f>[3]GDP!CO$12</f>
        <v>349.41199999999998</v>
      </c>
      <c r="V20" s="28">
        <f>[3]GDP!CP$12</f>
        <v>346.53199999999998</v>
      </c>
      <c r="W20" s="28">
        <f>[3]GDP!CQ$12</f>
        <v>344.95499999999998</v>
      </c>
      <c r="X20" s="28">
        <f>[3]GDP!CR$12</f>
        <v>332.88</v>
      </c>
      <c r="Y20" s="28">
        <f>[3]GDP!CS$12</f>
        <v>307.94200000000001</v>
      </c>
      <c r="Z20" s="28">
        <f>[3]GDP!CT$12</f>
        <v>348.40699999999998</v>
      </c>
      <c r="AA20" s="28">
        <f>[3]GDP!CU$12</f>
        <v>370.92200000000003</v>
      </c>
      <c r="AC20" s="11">
        <f t="shared" ref="AC20" si="5">SUM(T20:W20)</f>
        <v>1391.2909999999999</v>
      </c>
      <c r="AD20" s="11">
        <f t="shared" ref="AD20" si="6">SUM(X20:AA20)</f>
        <v>1360.1510000000001</v>
      </c>
      <c r="AE20" s="30"/>
      <c r="AF20" s="34">
        <f>SUM(AF9,AF15)</f>
        <v>2.9717661283072991</v>
      </c>
      <c r="AG20" s="34">
        <f>SUM(AG9,AG15)</f>
        <v>0.55731995507200527</v>
      </c>
    </row>
    <row r="21" spans="1:33" x14ac:dyDescent="0.35">
      <c r="AF21" s="34">
        <f>AF19-AF20</f>
        <v>0.47490432485088885</v>
      </c>
      <c r="AG21" s="34">
        <f>AG19-AG20</f>
        <v>1.3599007548897815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0.67548930158155374</v>
      </c>
      <c r="AD22" s="12">
        <f>(AD12+AD5)/AD2</f>
        <v>0.53898339904097792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0.57396695618203331</v>
      </c>
      <c r="AD23" s="12">
        <f>(AD9+AD15)/AD3</f>
        <v>0.19767957171478034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-7.5111261761918888E-2</v>
      </c>
      <c r="AD25" s="34">
        <f>(AD2-AD3)/AD20/10</f>
        <v>0.73779550211520717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0.16118899478896226</v>
      </c>
      <c r="AD26" s="34">
        <f>(AD4+AD12-AD8-AD15)/AD20/10</f>
        <v>0.96743897969924686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3.6833394344316503</v>
      </c>
      <c r="AD27" s="34">
        <f>(AD4+AD12)/AD20/10</f>
        <v>2.1086064307186727</v>
      </c>
    </row>
    <row r="28" spans="1:33" ht="16.5" x14ac:dyDescent="0.35">
      <c r="D28" s="46" t="s">
        <v>1721</v>
      </c>
      <c r="AC28" s="34">
        <f>(AC8+AC15)/AC20/10</f>
        <v>3.5221504396426875</v>
      </c>
      <c r="AD28" s="34">
        <f>(AD8+AD15)/AD20/10</f>
        <v>1.1411674510194261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BA85F-1DDA-4F9B-BB6D-98F1C04132D8}">
  <dimension ref="A1:AG28"/>
  <sheetViews>
    <sheetView topLeftCell="C1" workbookViewId="0">
      <pane xSplit="4" ySplit="1" topLeftCell="G17" activePane="bottomRight" state="frozen"/>
      <selection activeCell="C1" sqref="C1"/>
      <selection pane="topRight" activeCell="G1" sqref="G1"/>
      <selection pane="bottomLeft" activeCell="C2" sqref="C2"/>
      <selection pane="bottomRight" activeCell="G5" sqref="G5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5" width="7" style="5" customWidth="1"/>
    <col min="6" max="6" width="7.453125" style="5" customWidth="1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368</v>
      </c>
      <c r="C2" s="10" t="s">
        <v>384</v>
      </c>
      <c r="D2" s="2" t="s">
        <v>46</v>
      </c>
      <c r="E2" s="5" t="s">
        <v>12</v>
      </c>
      <c r="F2" s="5" t="s">
        <v>12</v>
      </c>
      <c r="G2" s="11">
        <v>13688.29</v>
      </c>
      <c r="H2" s="11">
        <v>10404.1</v>
      </c>
      <c r="I2" s="11">
        <v>12634.79</v>
      </c>
      <c r="J2" s="11">
        <v>13879.91</v>
      </c>
      <c r="K2" s="11">
        <v>13724.8</v>
      </c>
      <c r="L2" s="11">
        <v>12260.43</v>
      </c>
      <c r="M2" s="11">
        <v>14704.86</v>
      </c>
      <c r="N2" s="11">
        <v>15240.34</v>
      </c>
      <c r="O2" s="11">
        <v>15335.76</v>
      </c>
      <c r="P2" s="11">
        <v>13944.75</v>
      </c>
      <c r="Q2" s="11">
        <v>16640.11</v>
      </c>
      <c r="R2" s="11">
        <v>17384.84</v>
      </c>
      <c r="S2" s="11">
        <v>16676.54</v>
      </c>
      <c r="T2" s="11">
        <v>13676.84</v>
      </c>
      <c r="U2" s="11">
        <v>15641.53</v>
      </c>
      <c r="V2" s="11">
        <v>16641.650000000001</v>
      </c>
      <c r="W2" s="11">
        <v>15950</v>
      </c>
      <c r="X2" s="11">
        <v>13518.77</v>
      </c>
      <c r="Y2" s="11">
        <v>10003.6</v>
      </c>
      <c r="Z2" s="11">
        <v>10637.02</v>
      </c>
      <c r="AA2" s="11">
        <v>12727.09</v>
      </c>
      <c r="AB2" s="11"/>
      <c r="AC2" s="11">
        <f t="shared" ref="AC2:AC17" si="0">SUM(T2:W2)</f>
        <v>61910.020000000004</v>
      </c>
      <c r="AD2" s="11">
        <f t="shared" ref="AD2:AD17" si="1">SUM(X2:AA2)</f>
        <v>46886.479999999996</v>
      </c>
      <c r="AE2" s="30">
        <f>AD2/AC2-1</f>
        <v>-0.24266734205545415</v>
      </c>
    </row>
    <row r="3" spans="1:33" s="9" customFormat="1" ht="15.75" customHeight="1" x14ac:dyDescent="0.35">
      <c r="A3" s="5" t="s">
        <v>7</v>
      </c>
      <c r="B3" s="5" t="s">
        <v>369</v>
      </c>
      <c r="C3" s="10" t="s">
        <v>384</v>
      </c>
      <c r="D3" s="2" t="s">
        <v>47</v>
      </c>
      <c r="E3" s="5" t="s">
        <v>12</v>
      </c>
      <c r="F3" s="5" t="s">
        <v>12</v>
      </c>
      <c r="G3" s="11">
        <v>20655.419999999998</v>
      </c>
      <c r="H3" s="11">
        <v>15259.62</v>
      </c>
      <c r="I3" s="11">
        <v>18644.8</v>
      </c>
      <c r="J3" s="11">
        <v>21042.37</v>
      </c>
      <c r="K3" s="11">
        <v>19655.45</v>
      </c>
      <c r="L3" s="11">
        <v>17538.259999999998</v>
      </c>
      <c r="M3" s="11">
        <v>22384.42</v>
      </c>
      <c r="N3" s="11">
        <v>25144.34</v>
      </c>
      <c r="O3" s="11">
        <v>23797.15</v>
      </c>
      <c r="P3" s="11">
        <v>20586.61</v>
      </c>
      <c r="Q3" s="11">
        <v>24377.97</v>
      </c>
      <c r="R3" s="11">
        <v>26143.4</v>
      </c>
      <c r="S3" s="11">
        <v>23620.02</v>
      </c>
      <c r="T3" s="11">
        <v>19780.79</v>
      </c>
      <c r="U3" s="11">
        <v>24532.44</v>
      </c>
      <c r="V3" s="11">
        <v>28380.75</v>
      </c>
      <c r="W3" s="11">
        <v>25960.63</v>
      </c>
      <c r="X3" s="11">
        <v>20148.740000000002</v>
      </c>
      <c r="Y3" s="11">
        <v>11990.04</v>
      </c>
      <c r="Z3" s="11">
        <v>14322.49</v>
      </c>
      <c r="AA3" s="11">
        <v>17840.16</v>
      </c>
      <c r="AB3" s="11"/>
      <c r="AC3" s="11">
        <f t="shared" si="0"/>
        <v>98654.61</v>
      </c>
      <c r="AD3" s="11">
        <f t="shared" si="1"/>
        <v>64301.430000000008</v>
      </c>
      <c r="AE3" s="30">
        <f t="shared" ref="AE3:AE17" si="2">AD3/AC3-1</f>
        <v>-0.34821667228728581</v>
      </c>
    </row>
    <row r="4" spans="1:33" s="9" customFormat="1" ht="15.75" customHeight="1" x14ac:dyDescent="0.35">
      <c r="A4" s="5" t="s">
        <v>7</v>
      </c>
      <c r="B4" s="5" t="s">
        <v>370</v>
      </c>
      <c r="C4" s="10" t="s">
        <v>384</v>
      </c>
      <c r="D4" s="3" t="s">
        <v>48</v>
      </c>
      <c r="E4" s="5" t="s">
        <v>12</v>
      </c>
      <c r="F4" s="5" t="s">
        <v>12</v>
      </c>
      <c r="G4" s="11">
        <v>4132.5200000000004</v>
      </c>
      <c r="H4" s="11">
        <v>3759.23</v>
      </c>
      <c r="I4" s="11">
        <v>4202.1400000000003</v>
      </c>
      <c r="J4" s="11">
        <v>4570.6499999999996</v>
      </c>
      <c r="K4" s="11">
        <v>4611.5200000000004</v>
      </c>
      <c r="L4" s="11">
        <v>4227.45</v>
      </c>
      <c r="M4" s="11">
        <v>5068.79</v>
      </c>
      <c r="N4" s="11">
        <v>5256.77</v>
      </c>
      <c r="O4" s="11">
        <v>5260.92</v>
      </c>
      <c r="P4" s="11">
        <v>4749.8100000000004</v>
      </c>
      <c r="Q4" s="11">
        <v>5750.56</v>
      </c>
      <c r="R4" s="11">
        <v>5833.36</v>
      </c>
      <c r="S4" s="11">
        <v>5770.5</v>
      </c>
      <c r="T4" s="11">
        <v>4724.28</v>
      </c>
      <c r="U4" s="11">
        <v>5183.34</v>
      </c>
      <c r="V4" s="11">
        <v>5528.78</v>
      </c>
      <c r="W4" s="11">
        <v>5169.05</v>
      </c>
      <c r="X4" s="11">
        <v>4657.1099999999997</v>
      </c>
      <c r="Y4" s="11">
        <v>3765.27</v>
      </c>
      <c r="Z4" s="11">
        <v>3476.69</v>
      </c>
      <c r="AA4" s="11">
        <v>3978.98</v>
      </c>
      <c r="AB4" s="11"/>
      <c r="AC4" s="11">
        <f t="shared" si="0"/>
        <v>20605.449999999997</v>
      </c>
      <c r="AD4" s="11">
        <f t="shared" si="1"/>
        <v>15878.05</v>
      </c>
      <c r="AE4" s="30">
        <f t="shared" si="2"/>
        <v>-0.22942473957132692</v>
      </c>
    </row>
    <row r="5" spans="1:33" s="16" customFormat="1" ht="15.75" customHeight="1" x14ac:dyDescent="0.35">
      <c r="A5" s="13" t="s">
        <v>7</v>
      </c>
      <c r="B5" s="13" t="s">
        <v>371</v>
      </c>
      <c r="C5" s="14" t="s">
        <v>384</v>
      </c>
      <c r="D5" s="15" t="s">
        <v>49</v>
      </c>
      <c r="E5" s="13" t="s">
        <v>12</v>
      </c>
      <c r="F5" s="13" t="s">
        <v>12</v>
      </c>
      <c r="G5" s="17">
        <v>1082.1300000000001</v>
      </c>
      <c r="H5" s="17">
        <v>1003.01</v>
      </c>
      <c r="I5" s="17">
        <v>1309.28</v>
      </c>
      <c r="J5" s="17">
        <v>1467.33</v>
      </c>
      <c r="K5" s="17">
        <v>1255.1600000000001</v>
      </c>
      <c r="L5" s="17">
        <v>1317.65</v>
      </c>
      <c r="M5" s="17">
        <v>1632.27</v>
      </c>
      <c r="N5" s="17">
        <v>1586.26</v>
      </c>
      <c r="O5" s="17">
        <v>1456.57</v>
      </c>
      <c r="P5" s="17">
        <v>1522.32</v>
      </c>
      <c r="Q5" s="17">
        <v>1972.49</v>
      </c>
      <c r="R5" s="17">
        <v>1962.04</v>
      </c>
      <c r="S5" s="17">
        <v>1687.15</v>
      </c>
      <c r="T5" s="17">
        <v>1420.04</v>
      </c>
      <c r="U5" s="17">
        <v>1632.59</v>
      </c>
      <c r="V5" s="17">
        <v>1772.8</v>
      </c>
      <c r="W5" s="17">
        <v>1448.43</v>
      </c>
      <c r="X5" s="17">
        <v>1349.88</v>
      </c>
      <c r="Y5" s="17">
        <v>189.63</v>
      </c>
      <c r="Z5" s="17">
        <v>318.17</v>
      </c>
      <c r="AA5" s="17">
        <v>249.57</v>
      </c>
      <c r="AB5" s="17"/>
      <c r="AC5" s="17">
        <f t="shared" si="0"/>
        <v>6273.8600000000006</v>
      </c>
      <c r="AD5" s="17">
        <f t="shared" si="1"/>
        <v>2107.2500000000005</v>
      </c>
      <c r="AE5" s="31">
        <f t="shared" si="2"/>
        <v>-0.66412224691019561</v>
      </c>
      <c r="AF5" s="33">
        <f>AC5/SUM(T$20:W$20)/10</f>
        <v>0.36221118873044278</v>
      </c>
      <c r="AG5" s="33">
        <f>AD5/SUM(X$20:AA$20)/10</f>
        <v>0.14842924561527088</v>
      </c>
    </row>
    <row r="6" spans="1:33" s="9" customFormat="1" ht="15.75" customHeight="1" x14ac:dyDescent="0.35">
      <c r="A6" s="5" t="s">
        <v>7</v>
      </c>
      <c r="B6" s="5" t="s">
        <v>372</v>
      </c>
      <c r="C6" s="10" t="s">
        <v>384</v>
      </c>
      <c r="D6" s="4" t="s">
        <v>50</v>
      </c>
      <c r="E6" s="5" t="s">
        <v>12</v>
      </c>
      <c r="F6" s="5" t="s">
        <v>12</v>
      </c>
      <c r="G6" s="11">
        <v>1315.95</v>
      </c>
      <c r="H6" s="11">
        <v>1340.2</v>
      </c>
      <c r="I6" s="11">
        <v>1375.84</v>
      </c>
      <c r="J6" s="11">
        <v>1445.49</v>
      </c>
      <c r="K6" s="11">
        <v>1727.16</v>
      </c>
      <c r="L6" s="11">
        <v>1424.29</v>
      </c>
      <c r="M6" s="11">
        <v>1740.6</v>
      </c>
      <c r="N6" s="11">
        <v>1869.19</v>
      </c>
      <c r="O6" s="11">
        <v>2056.29</v>
      </c>
      <c r="P6" s="11">
        <v>1609.93</v>
      </c>
      <c r="Q6" s="11">
        <v>1925.13</v>
      </c>
      <c r="R6" s="11">
        <v>1996.91</v>
      </c>
      <c r="S6" s="11">
        <v>2197.5</v>
      </c>
      <c r="T6" s="11">
        <v>1575.71</v>
      </c>
      <c r="U6" s="11">
        <v>1651.92</v>
      </c>
      <c r="V6" s="11">
        <v>1830.04</v>
      </c>
      <c r="W6" s="11">
        <v>1944.63</v>
      </c>
      <c r="X6" s="11">
        <v>1689.08</v>
      </c>
      <c r="Y6" s="11">
        <v>2278.5300000000002</v>
      </c>
      <c r="Z6" s="11">
        <v>1796.33</v>
      </c>
      <c r="AA6" s="11">
        <v>2315.39</v>
      </c>
      <c r="AB6" s="11"/>
      <c r="AC6" s="11">
        <f t="shared" si="0"/>
        <v>7002.3</v>
      </c>
      <c r="AD6" s="11">
        <f t="shared" si="1"/>
        <v>8079.33</v>
      </c>
      <c r="AE6" s="30">
        <f t="shared" si="2"/>
        <v>0.153810890707339</v>
      </c>
    </row>
    <row r="7" spans="1:33" s="9" customFormat="1" ht="15.75" customHeight="1" x14ac:dyDescent="0.35">
      <c r="A7" s="5" t="s">
        <v>7</v>
      </c>
      <c r="B7" s="5" t="s">
        <v>373</v>
      </c>
      <c r="C7" s="10" t="s">
        <v>384</v>
      </c>
      <c r="D7" s="4" t="s">
        <v>51</v>
      </c>
      <c r="E7" s="5" t="s">
        <v>12</v>
      </c>
      <c r="F7" s="5" t="s">
        <v>12</v>
      </c>
      <c r="G7" s="11">
        <v>1751.44</v>
      </c>
      <c r="H7" s="11">
        <v>1486.16</v>
      </c>
      <c r="I7" s="11">
        <v>1546.56</v>
      </c>
      <c r="J7" s="11">
        <v>1750.86</v>
      </c>
      <c r="K7" s="11">
        <v>1732.27</v>
      </c>
      <c r="L7" s="11">
        <v>1530.58</v>
      </c>
      <c r="M7" s="11">
        <v>1783.75</v>
      </c>
      <c r="N7" s="11">
        <v>1934.87</v>
      </c>
      <c r="O7" s="11">
        <v>1912.72</v>
      </c>
      <c r="P7" s="11">
        <v>1669.75</v>
      </c>
      <c r="Q7" s="11">
        <v>1969.26</v>
      </c>
      <c r="R7" s="11">
        <v>2024.24</v>
      </c>
      <c r="S7" s="11">
        <v>2034.71</v>
      </c>
      <c r="T7" s="11">
        <v>1807.12</v>
      </c>
      <c r="U7" s="11">
        <v>1976.82</v>
      </c>
      <c r="V7" s="11">
        <v>2152.4499999999998</v>
      </c>
      <c r="W7" s="11">
        <v>2011.54</v>
      </c>
      <c r="X7" s="11">
        <v>1648.31</v>
      </c>
      <c r="Y7" s="11">
        <v>1422.5</v>
      </c>
      <c r="Z7" s="11">
        <v>1464.17</v>
      </c>
      <c r="AA7" s="11">
        <v>1696.5</v>
      </c>
      <c r="AB7" s="11"/>
      <c r="AC7" s="11">
        <f t="shared" si="0"/>
        <v>7947.9299999999994</v>
      </c>
      <c r="AD7" s="11">
        <f t="shared" si="1"/>
        <v>6231.48</v>
      </c>
      <c r="AE7" s="30">
        <f t="shared" si="2"/>
        <v>-0.21596189196432281</v>
      </c>
    </row>
    <row r="8" spans="1:33" s="9" customFormat="1" ht="15" customHeight="1" x14ac:dyDescent="0.35">
      <c r="A8" s="5" t="s">
        <v>7</v>
      </c>
      <c r="B8" s="5" t="s">
        <v>374</v>
      </c>
      <c r="C8" s="10" t="s">
        <v>384</v>
      </c>
      <c r="D8" s="3" t="s">
        <v>52</v>
      </c>
      <c r="E8" s="5" t="s">
        <v>12</v>
      </c>
      <c r="F8" s="5" t="s">
        <v>12</v>
      </c>
      <c r="G8" s="11">
        <v>3115.11</v>
      </c>
      <c r="H8" s="11">
        <v>2453.84</v>
      </c>
      <c r="I8" s="11">
        <v>2949.08</v>
      </c>
      <c r="J8" s="11">
        <v>3190.74</v>
      </c>
      <c r="K8" s="11">
        <v>3243.99</v>
      </c>
      <c r="L8" s="11">
        <v>2961.45</v>
      </c>
      <c r="M8" s="11">
        <v>3669</v>
      </c>
      <c r="N8" s="11">
        <v>3882.42</v>
      </c>
      <c r="O8" s="11">
        <v>3979.14</v>
      </c>
      <c r="P8" s="11">
        <v>3412.09</v>
      </c>
      <c r="Q8" s="11">
        <v>3967.51</v>
      </c>
      <c r="R8" s="11">
        <v>3921.86</v>
      </c>
      <c r="S8" s="11">
        <v>3996.8</v>
      </c>
      <c r="T8" s="11">
        <v>3281.53</v>
      </c>
      <c r="U8" s="11">
        <v>3889.93</v>
      </c>
      <c r="V8" s="11">
        <v>4136.9399999999996</v>
      </c>
      <c r="W8" s="11">
        <v>4134.05</v>
      </c>
      <c r="X8" s="11">
        <v>3461.11</v>
      </c>
      <c r="Y8" s="11">
        <v>2272.46</v>
      </c>
      <c r="Z8" s="11">
        <v>2641.58</v>
      </c>
      <c r="AA8" s="11">
        <v>3102.7</v>
      </c>
      <c r="AB8" s="11"/>
      <c r="AC8" s="11">
        <f t="shared" si="0"/>
        <v>15442.45</v>
      </c>
      <c r="AD8" s="11">
        <f t="shared" si="1"/>
        <v>11477.849999999999</v>
      </c>
      <c r="AE8" s="30">
        <f t="shared" si="2"/>
        <v>-0.25673387318722107</v>
      </c>
    </row>
    <row r="9" spans="1:33" s="16" customFormat="1" ht="15" customHeight="1" x14ac:dyDescent="0.35">
      <c r="A9" s="13" t="s">
        <v>7</v>
      </c>
      <c r="B9" s="13" t="s">
        <v>375</v>
      </c>
      <c r="C9" s="14" t="s">
        <v>384</v>
      </c>
      <c r="D9" s="15" t="s">
        <v>53</v>
      </c>
      <c r="E9" s="13" t="s">
        <v>12</v>
      </c>
      <c r="F9" s="13" t="s">
        <v>12</v>
      </c>
      <c r="G9" s="17">
        <v>951.08</v>
      </c>
      <c r="H9" s="17">
        <v>729.19</v>
      </c>
      <c r="I9" s="17">
        <v>930.94</v>
      </c>
      <c r="J9" s="17">
        <v>1080.58</v>
      </c>
      <c r="K9" s="17">
        <v>960.79</v>
      </c>
      <c r="L9" s="17">
        <v>911.79</v>
      </c>
      <c r="M9" s="17">
        <v>1207.55</v>
      </c>
      <c r="N9" s="17">
        <v>1217.07</v>
      </c>
      <c r="O9" s="17">
        <v>1189.55</v>
      </c>
      <c r="P9" s="17">
        <v>1067.75</v>
      </c>
      <c r="Q9" s="17">
        <v>1187.69</v>
      </c>
      <c r="R9" s="17">
        <v>1227.81</v>
      </c>
      <c r="S9" s="17">
        <v>1036.44</v>
      </c>
      <c r="T9" s="17">
        <v>945.52</v>
      </c>
      <c r="U9" s="17">
        <v>1152.6099999999999</v>
      </c>
      <c r="V9" s="17">
        <v>1203.76</v>
      </c>
      <c r="W9" s="17">
        <v>1156.72</v>
      </c>
      <c r="X9" s="17">
        <v>963.81</v>
      </c>
      <c r="Y9" s="17">
        <v>96.51</v>
      </c>
      <c r="Z9" s="17">
        <v>332.97</v>
      </c>
      <c r="AA9" s="17">
        <v>266.95999999999998</v>
      </c>
      <c r="AB9" s="17"/>
      <c r="AC9" s="17">
        <f t="shared" si="0"/>
        <v>4458.6100000000006</v>
      </c>
      <c r="AD9" s="17">
        <f t="shared" si="1"/>
        <v>1660.25</v>
      </c>
      <c r="AE9" s="31">
        <f t="shared" si="2"/>
        <v>-0.62763058441980801</v>
      </c>
      <c r="AF9" s="33">
        <f>AC9/SUM(T$20:W$20)/10</f>
        <v>0.25741065758328041</v>
      </c>
      <c r="AG9" s="33">
        <f>AD9/SUM(X$20:AA$20)/10</f>
        <v>0.11694372050433191</v>
      </c>
    </row>
    <row r="10" spans="1:33" s="9" customFormat="1" ht="15.75" customHeight="1" x14ac:dyDescent="0.35">
      <c r="A10" s="5" t="s">
        <v>7</v>
      </c>
      <c r="B10" s="5" t="s">
        <v>376</v>
      </c>
      <c r="C10" s="10" t="s">
        <v>384</v>
      </c>
      <c r="D10" s="4" t="s">
        <v>54</v>
      </c>
      <c r="E10" s="5" t="s">
        <v>12</v>
      </c>
      <c r="F10" s="5" t="s">
        <v>12</v>
      </c>
      <c r="G10" s="11">
        <v>1457.62</v>
      </c>
      <c r="H10" s="11">
        <v>1136.93</v>
      </c>
      <c r="I10" s="11">
        <v>1414.76</v>
      </c>
      <c r="J10" s="11">
        <v>1450.92</v>
      </c>
      <c r="K10" s="11">
        <v>1571.72</v>
      </c>
      <c r="L10" s="11">
        <v>1377.63</v>
      </c>
      <c r="M10" s="11">
        <v>1698.16</v>
      </c>
      <c r="N10" s="11">
        <v>1773.08</v>
      </c>
      <c r="O10" s="11">
        <v>1937.26</v>
      </c>
      <c r="P10" s="11">
        <v>1610.25</v>
      </c>
      <c r="Q10" s="11">
        <v>1930.42</v>
      </c>
      <c r="R10" s="11">
        <v>1805.6</v>
      </c>
      <c r="S10" s="11">
        <v>2022.78</v>
      </c>
      <c r="T10" s="11">
        <v>1627.15</v>
      </c>
      <c r="U10" s="11">
        <v>1942.46</v>
      </c>
      <c r="V10" s="11">
        <v>2015.95</v>
      </c>
      <c r="W10" s="11">
        <v>2095.0500000000002</v>
      </c>
      <c r="X10" s="11">
        <v>1594.81</v>
      </c>
      <c r="Y10" s="11">
        <v>1593.56</v>
      </c>
      <c r="Z10" s="11">
        <v>1707.92</v>
      </c>
      <c r="AA10" s="11">
        <v>2046.65</v>
      </c>
      <c r="AB10" s="11"/>
      <c r="AC10" s="11">
        <f t="shared" si="0"/>
        <v>7680.6100000000006</v>
      </c>
      <c r="AD10" s="11">
        <f t="shared" si="1"/>
        <v>6942.9400000000005</v>
      </c>
      <c r="AE10" s="30">
        <f t="shared" si="2"/>
        <v>-9.6043152822497202E-2</v>
      </c>
    </row>
    <row r="11" spans="1:33" s="9" customFormat="1" ht="15.75" customHeight="1" x14ac:dyDescent="0.35">
      <c r="A11" s="5" t="s">
        <v>7</v>
      </c>
      <c r="B11" s="5" t="s">
        <v>377</v>
      </c>
      <c r="C11" s="10" t="s">
        <v>384</v>
      </c>
      <c r="D11" s="4" t="s">
        <v>55</v>
      </c>
      <c r="E11" s="5" t="s">
        <v>12</v>
      </c>
      <c r="F11" s="5" t="s">
        <v>12</v>
      </c>
      <c r="G11" s="11">
        <v>711.53</v>
      </c>
      <c r="H11" s="11">
        <v>591.29999999999995</v>
      </c>
      <c r="I11" s="11">
        <v>608.89</v>
      </c>
      <c r="J11" s="11">
        <v>665.64</v>
      </c>
      <c r="K11" s="11">
        <v>715.47</v>
      </c>
      <c r="L11" s="11">
        <v>677.96</v>
      </c>
      <c r="M11" s="11">
        <v>769.61</v>
      </c>
      <c r="N11" s="11">
        <v>900.77</v>
      </c>
      <c r="O11" s="11">
        <v>859.28</v>
      </c>
      <c r="P11" s="11">
        <v>745.67</v>
      </c>
      <c r="Q11" s="11">
        <v>864.1</v>
      </c>
      <c r="R11" s="11">
        <v>900</v>
      </c>
      <c r="S11" s="11">
        <v>947.3</v>
      </c>
      <c r="T11" s="11">
        <v>718.08</v>
      </c>
      <c r="U11" s="11">
        <v>803.03</v>
      </c>
      <c r="V11" s="11">
        <v>929.4</v>
      </c>
      <c r="W11" s="11">
        <v>892.33</v>
      </c>
      <c r="X11" s="11">
        <v>910.13</v>
      </c>
      <c r="Y11" s="11">
        <v>592.4</v>
      </c>
      <c r="Z11" s="11">
        <v>621.25</v>
      </c>
      <c r="AA11" s="11">
        <v>812.71</v>
      </c>
      <c r="AB11" s="11"/>
      <c r="AC11" s="11">
        <f t="shared" si="0"/>
        <v>3342.84</v>
      </c>
      <c r="AD11" s="11">
        <f t="shared" si="1"/>
        <v>2936.49</v>
      </c>
      <c r="AE11" s="30">
        <f t="shared" si="2"/>
        <v>-0.12155831568367026</v>
      </c>
    </row>
    <row r="12" spans="1:33" s="16" customFormat="1" ht="15.75" customHeight="1" x14ac:dyDescent="0.35">
      <c r="A12" s="13" t="s">
        <v>7</v>
      </c>
      <c r="B12" s="13" t="s">
        <v>378</v>
      </c>
      <c r="C12" s="14" t="s">
        <v>384</v>
      </c>
      <c r="D12" s="18" t="s">
        <v>56</v>
      </c>
      <c r="E12" s="13" t="s">
        <v>12</v>
      </c>
      <c r="F12" s="13" t="s">
        <v>12</v>
      </c>
      <c r="G12" s="17">
        <v>1601.31</v>
      </c>
      <c r="H12" s="17">
        <v>1298.02</v>
      </c>
      <c r="I12" s="17">
        <v>1850.13</v>
      </c>
      <c r="J12" s="17">
        <v>2868</v>
      </c>
      <c r="K12" s="17">
        <v>1770.91</v>
      </c>
      <c r="L12" s="17">
        <v>1622.04</v>
      </c>
      <c r="M12" s="17">
        <v>2313.1999999999998</v>
      </c>
      <c r="N12" s="17">
        <v>3125.86</v>
      </c>
      <c r="O12" s="17">
        <v>1883.53</v>
      </c>
      <c r="P12" s="17">
        <v>2023.51</v>
      </c>
      <c r="Q12" s="17">
        <v>3254.27</v>
      </c>
      <c r="R12" s="17">
        <v>4188.88</v>
      </c>
      <c r="S12" s="17">
        <v>2124.64</v>
      </c>
      <c r="T12" s="17">
        <v>1895.59</v>
      </c>
      <c r="U12" s="17">
        <v>2879.4</v>
      </c>
      <c r="V12" s="17">
        <v>3834.59</v>
      </c>
      <c r="W12" s="17">
        <v>2351.4299999999998</v>
      </c>
      <c r="X12" s="17">
        <v>1596.55</v>
      </c>
      <c r="Y12" s="17">
        <v>360.55</v>
      </c>
      <c r="Z12" s="17">
        <v>469.85</v>
      </c>
      <c r="AA12" s="17">
        <v>427.23</v>
      </c>
      <c r="AB12" s="17"/>
      <c r="AC12" s="17">
        <f t="shared" si="0"/>
        <v>10961.01</v>
      </c>
      <c r="AD12" s="17">
        <f t="shared" si="1"/>
        <v>2854.18</v>
      </c>
      <c r="AE12" s="31">
        <f t="shared" si="2"/>
        <v>-0.73960611294032219</v>
      </c>
      <c r="AF12" s="33">
        <f>AC12/SUM(T$20:W$20)/10</f>
        <v>0.63281623462848557</v>
      </c>
      <c r="AG12" s="33">
        <f>AD12/SUM(X$20:AA$20)/10</f>
        <v>0.20104106501373525</v>
      </c>
    </row>
    <row r="13" spans="1:33" s="9" customFormat="1" ht="15.75" customHeight="1" x14ac:dyDescent="0.35">
      <c r="A13" s="5" t="s">
        <v>7</v>
      </c>
      <c r="B13" s="5" t="s">
        <v>379</v>
      </c>
      <c r="C13" s="10" t="s">
        <v>384</v>
      </c>
      <c r="D13" s="4" t="s">
        <v>57</v>
      </c>
      <c r="E13" s="5" t="s">
        <v>12</v>
      </c>
      <c r="F13" s="5" t="s">
        <v>12</v>
      </c>
      <c r="G13" s="11">
        <v>822.68</v>
      </c>
      <c r="H13" s="11">
        <v>695.3</v>
      </c>
      <c r="I13" s="11">
        <v>798.55</v>
      </c>
      <c r="J13" s="11">
        <v>949.81</v>
      </c>
      <c r="K13" s="11">
        <v>951.67</v>
      </c>
      <c r="L13" s="11">
        <v>963.16</v>
      </c>
      <c r="M13" s="11">
        <v>1038.46</v>
      </c>
      <c r="N13" s="11">
        <v>1169.8599999999999</v>
      </c>
      <c r="O13" s="11">
        <v>1048.54</v>
      </c>
      <c r="P13" s="11">
        <v>1165.26</v>
      </c>
      <c r="Q13" s="11">
        <v>1131.71</v>
      </c>
      <c r="R13" s="11">
        <v>1202.18</v>
      </c>
      <c r="S13" s="11">
        <v>1139.23</v>
      </c>
      <c r="T13" s="11">
        <v>1122.1300000000001</v>
      </c>
      <c r="U13" s="11">
        <v>1129.97</v>
      </c>
      <c r="V13" s="11">
        <v>1286.3900000000001</v>
      </c>
      <c r="W13" s="11">
        <v>1206.94</v>
      </c>
      <c r="X13" s="11">
        <v>920.45</v>
      </c>
      <c r="Y13" s="11">
        <v>347.3</v>
      </c>
      <c r="Z13" s="11">
        <v>368.85</v>
      </c>
      <c r="AA13" s="11">
        <v>327.72</v>
      </c>
      <c r="AB13" s="11"/>
      <c r="AC13" s="11">
        <f t="shared" si="0"/>
        <v>4745.43</v>
      </c>
      <c r="AD13" s="11">
        <f t="shared" si="1"/>
        <v>1964.32</v>
      </c>
      <c r="AE13" s="30">
        <f t="shared" si="2"/>
        <v>-0.58606069418366724</v>
      </c>
    </row>
    <row r="14" spans="1:33" s="9" customFormat="1" ht="15.75" customHeight="1" x14ac:dyDescent="0.35">
      <c r="A14" s="5" t="s">
        <v>7</v>
      </c>
      <c r="B14" s="5" t="s">
        <v>380</v>
      </c>
      <c r="C14" s="10" t="s">
        <v>384</v>
      </c>
      <c r="D14" s="4" t="s">
        <v>58</v>
      </c>
      <c r="E14" s="5" t="s">
        <v>12</v>
      </c>
      <c r="F14" s="5" t="s">
        <v>12</v>
      </c>
      <c r="G14" s="11">
        <v>778.63</v>
      </c>
      <c r="H14" s="11">
        <v>602.72</v>
      </c>
      <c r="I14" s="11">
        <v>1051.58</v>
      </c>
      <c r="J14" s="11">
        <v>1918.19</v>
      </c>
      <c r="K14" s="11">
        <v>819.24</v>
      </c>
      <c r="L14" s="11">
        <v>658.88</v>
      </c>
      <c r="M14" s="11">
        <v>1274.74</v>
      </c>
      <c r="N14" s="11">
        <v>1956</v>
      </c>
      <c r="O14" s="11">
        <v>834.99</v>
      </c>
      <c r="P14" s="11">
        <v>858.25</v>
      </c>
      <c r="Q14" s="11">
        <v>2122.56</v>
      </c>
      <c r="R14" s="11">
        <v>2986.7</v>
      </c>
      <c r="S14" s="11">
        <v>985.41</v>
      </c>
      <c r="T14" s="11">
        <v>773.46</v>
      </c>
      <c r="U14" s="11">
        <v>1749.43</v>
      </c>
      <c r="V14" s="11">
        <v>2548.1999999999998</v>
      </c>
      <c r="W14" s="11">
        <v>1144.49</v>
      </c>
      <c r="X14" s="11">
        <v>676.1</v>
      </c>
      <c r="Y14" s="11">
        <v>13.25</v>
      </c>
      <c r="Z14" s="11">
        <v>101</v>
      </c>
      <c r="AA14" s="11">
        <v>99.51</v>
      </c>
      <c r="AB14" s="11"/>
      <c r="AC14" s="11">
        <f t="shared" si="0"/>
        <v>6215.58</v>
      </c>
      <c r="AD14" s="11">
        <f t="shared" si="1"/>
        <v>889.86</v>
      </c>
      <c r="AE14" s="30">
        <f t="shared" si="2"/>
        <v>-0.85683395596227541</v>
      </c>
    </row>
    <row r="15" spans="1:33" s="16" customFormat="1" ht="15.75" customHeight="1" x14ac:dyDescent="0.35">
      <c r="A15" s="13" t="s">
        <v>7</v>
      </c>
      <c r="B15" s="13" t="s">
        <v>381</v>
      </c>
      <c r="C15" s="14" t="s">
        <v>384</v>
      </c>
      <c r="D15" s="18" t="s">
        <v>59</v>
      </c>
      <c r="E15" s="13" t="s">
        <v>12</v>
      </c>
      <c r="F15" s="13" t="s">
        <v>12</v>
      </c>
      <c r="G15" s="17">
        <v>5869.21</v>
      </c>
      <c r="H15" s="17">
        <v>4361</v>
      </c>
      <c r="I15" s="17">
        <v>6137.96</v>
      </c>
      <c r="J15" s="17">
        <v>7916.17</v>
      </c>
      <c r="K15" s="17">
        <v>5537.28</v>
      </c>
      <c r="L15" s="17">
        <v>5338.38</v>
      </c>
      <c r="M15" s="17">
        <v>8126.65</v>
      </c>
      <c r="N15" s="17">
        <v>10528.33</v>
      </c>
      <c r="O15" s="17">
        <v>7064.55</v>
      </c>
      <c r="P15" s="17">
        <v>6816.74</v>
      </c>
      <c r="Q15" s="17">
        <v>9407.23</v>
      </c>
      <c r="R15" s="17">
        <v>11382.06</v>
      </c>
      <c r="S15" s="17">
        <v>6664.7</v>
      </c>
      <c r="T15" s="17">
        <v>6506.69</v>
      </c>
      <c r="U15" s="17">
        <v>9463.83</v>
      </c>
      <c r="V15" s="17">
        <v>12387.98</v>
      </c>
      <c r="W15" s="17">
        <v>7793.41</v>
      </c>
      <c r="X15" s="17">
        <v>5519.47</v>
      </c>
      <c r="Y15" s="17">
        <v>1042.75</v>
      </c>
      <c r="Z15" s="17">
        <v>1377.23</v>
      </c>
      <c r="AA15" s="17">
        <v>1200.54</v>
      </c>
      <c r="AB15" s="17"/>
      <c r="AC15" s="17">
        <f>SUM(T15:W15)</f>
        <v>36151.910000000003</v>
      </c>
      <c r="AD15" s="17">
        <f>SUM(X15:AA15)</f>
        <v>9139.9900000000016</v>
      </c>
      <c r="AE15" s="31">
        <f t="shared" si="2"/>
        <v>-0.74717822654460031</v>
      </c>
      <c r="AF15" s="33">
        <f>AC15/SUM(T$20:W$20)/10</f>
        <v>2.0871722186940707</v>
      </c>
      <c r="AG15" s="33">
        <f>AD15/SUM(X$20:AA$20)/10</f>
        <v>0.64379728111572876</v>
      </c>
    </row>
    <row r="16" spans="1:33" s="9" customFormat="1" ht="15.75" customHeight="1" x14ac:dyDescent="0.35">
      <c r="A16" s="5" t="s">
        <v>7</v>
      </c>
      <c r="B16" s="5" t="s">
        <v>382</v>
      </c>
      <c r="C16" s="10" t="s">
        <v>384</v>
      </c>
      <c r="D16" s="4" t="s">
        <v>60</v>
      </c>
      <c r="E16" s="5" t="s">
        <v>12</v>
      </c>
      <c r="F16" s="5" t="s">
        <v>12</v>
      </c>
      <c r="G16" s="11">
        <v>318.39</v>
      </c>
      <c r="H16" s="11">
        <v>277.91000000000003</v>
      </c>
      <c r="I16" s="11">
        <v>333.56</v>
      </c>
      <c r="J16" s="11">
        <v>304.52999999999997</v>
      </c>
      <c r="K16" s="11">
        <v>324.07</v>
      </c>
      <c r="L16" s="11">
        <v>334.08</v>
      </c>
      <c r="M16" s="11">
        <v>383.56</v>
      </c>
      <c r="N16" s="11">
        <v>370.07</v>
      </c>
      <c r="O16" s="11">
        <v>388.75</v>
      </c>
      <c r="P16" s="11">
        <v>363.12</v>
      </c>
      <c r="Q16" s="11">
        <v>397.35</v>
      </c>
      <c r="R16" s="11">
        <v>392.68</v>
      </c>
      <c r="S16" s="11">
        <v>407.44</v>
      </c>
      <c r="T16" s="11">
        <v>363.69</v>
      </c>
      <c r="U16" s="11">
        <v>387.31</v>
      </c>
      <c r="V16" s="11">
        <v>400.22</v>
      </c>
      <c r="W16" s="11">
        <v>391.52</v>
      </c>
      <c r="X16" s="11">
        <v>313.72000000000003</v>
      </c>
      <c r="Y16" s="11">
        <v>114.58</v>
      </c>
      <c r="Z16" s="11">
        <v>156.37</v>
      </c>
      <c r="AA16" s="11">
        <v>171.86</v>
      </c>
      <c r="AB16" s="11"/>
      <c r="AC16" s="11">
        <f t="shared" ref="AC16:AC17" si="3">SUM(T16:W16)</f>
        <v>1542.74</v>
      </c>
      <c r="AD16" s="11">
        <f t="shared" ref="AD16:AD17" si="4">SUM(X16:AA16)</f>
        <v>756.53000000000009</v>
      </c>
      <c r="AE16" s="30">
        <f t="shared" si="2"/>
        <v>-0.50961924886889554</v>
      </c>
    </row>
    <row r="17" spans="1:33" s="9" customFormat="1" ht="15.75" customHeight="1" x14ac:dyDescent="0.35">
      <c r="A17" s="5" t="s">
        <v>7</v>
      </c>
      <c r="B17" s="5" t="s">
        <v>383</v>
      </c>
      <c r="C17" s="10" t="s">
        <v>384</v>
      </c>
      <c r="D17" s="4" t="s">
        <v>61</v>
      </c>
      <c r="E17" s="5" t="s">
        <v>12</v>
      </c>
      <c r="F17" s="5" t="s">
        <v>12</v>
      </c>
      <c r="G17" s="11">
        <v>5550.82</v>
      </c>
      <c r="H17" s="11">
        <v>4083.09</v>
      </c>
      <c r="I17" s="11">
        <v>5804.4</v>
      </c>
      <c r="J17" s="11">
        <v>7611.64</v>
      </c>
      <c r="K17" s="11">
        <v>5213.21</v>
      </c>
      <c r="L17" s="11">
        <v>5004.3</v>
      </c>
      <c r="M17" s="11">
        <v>7743.09</v>
      </c>
      <c r="N17" s="11">
        <v>10158.26</v>
      </c>
      <c r="O17" s="11">
        <v>6675.8</v>
      </c>
      <c r="P17" s="11">
        <v>6453.62</v>
      </c>
      <c r="Q17" s="11">
        <v>9009.8799999999992</v>
      </c>
      <c r="R17" s="11">
        <v>10989.38</v>
      </c>
      <c r="S17" s="11">
        <v>6257.26</v>
      </c>
      <c r="T17" s="11">
        <v>6143</v>
      </c>
      <c r="U17" s="11">
        <v>9076.52</v>
      </c>
      <c r="V17" s="11">
        <v>11987.76</v>
      </c>
      <c r="W17" s="11">
        <v>7401.89</v>
      </c>
      <c r="X17" s="11">
        <v>5205.75</v>
      </c>
      <c r="Y17" s="11">
        <v>928.17</v>
      </c>
      <c r="Z17" s="11">
        <v>1220.8599999999999</v>
      </c>
      <c r="AA17" s="11">
        <v>1028.68</v>
      </c>
      <c r="AB17" s="11"/>
      <c r="AC17" s="11">
        <f t="shared" si="3"/>
        <v>34609.17</v>
      </c>
      <c r="AD17" s="11">
        <f t="shared" si="4"/>
        <v>8383.4599999999991</v>
      </c>
      <c r="AE17" s="30">
        <f t="shared" si="2"/>
        <v>-0.75776766677733098</v>
      </c>
    </row>
    <row r="19" spans="1:33" x14ac:dyDescent="0.35">
      <c r="AD19" s="12"/>
      <c r="AE19" s="30"/>
      <c r="AF19" s="34">
        <f>SUM(AF12,AF5)</f>
        <v>0.99502742335892835</v>
      </c>
      <c r="AG19" s="34">
        <f>SUM(AG12,AG5)</f>
        <v>0.34947031062900613</v>
      </c>
    </row>
    <row r="20" spans="1:33" x14ac:dyDescent="0.35">
      <c r="D20" s="10" t="s">
        <v>1253</v>
      </c>
      <c r="G20" s="34">
        <f>[5]GDP!CM$29</f>
        <v>291.5</v>
      </c>
      <c r="H20" s="34">
        <f>[5]GDP!CN$29</f>
        <v>306.2</v>
      </c>
      <c r="I20" s="34">
        <f>[5]GDP!CO$29</f>
        <v>329.1</v>
      </c>
      <c r="J20" s="34">
        <f>[5]GDP!CP$29</f>
        <v>340.2</v>
      </c>
      <c r="K20" s="34">
        <f>[5]GDP!CQ$29</f>
        <v>365.1</v>
      </c>
      <c r="L20" s="34">
        <f>[5]GDP!CR$29</f>
        <v>400.1</v>
      </c>
      <c r="M20" s="34">
        <f>[5]GDP!CS$29</f>
        <v>383.8</v>
      </c>
      <c r="N20" s="34">
        <f>[5]GDP!CT$29</f>
        <v>394.4</v>
      </c>
      <c r="O20" s="34">
        <f>[5]GDP!CU$29</f>
        <v>410.5</v>
      </c>
      <c r="P20" s="34">
        <f>[5]GDP!CV$29</f>
        <v>436.7</v>
      </c>
      <c r="Q20" s="34">
        <f>[5]GDP!CW$29</f>
        <v>416.3</v>
      </c>
      <c r="R20" s="34">
        <f>[5]GDP!CX$29</f>
        <v>403.6</v>
      </c>
      <c r="S20" s="34">
        <f>[5]GDP!CY$29</f>
        <v>386.8</v>
      </c>
      <c r="T20" s="34">
        <f>[5]GDP!CZ$29</f>
        <v>421.6</v>
      </c>
      <c r="U20" s="34">
        <f>[5]GDP!DA$29</f>
        <v>433.9</v>
      </c>
      <c r="V20" s="34">
        <f>[5]GDP!DB$29</f>
        <v>430.4</v>
      </c>
      <c r="W20" s="34">
        <f>[5]GDP!DC$29</f>
        <v>446.2</v>
      </c>
      <c r="X20" s="34">
        <f>[5]GDP!DD$29</f>
        <v>348.4</v>
      </c>
      <c r="Y20" s="34">
        <f>[5]GDP!DE$29</f>
        <v>351.1</v>
      </c>
      <c r="Z20" s="34">
        <f>[5]GDP!DF$29</f>
        <v>331.5</v>
      </c>
      <c r="AA20" s="34">
        <f>[5]GDP!DG$29</f>
        <v>388.7</v>
      </c>
      <c r="AC20" s="11">
        <f t="shared" ref="AC20" si="5">SUM(T20:W20)</f>
        <v>1732.1000000000001</v>
      </c>
      <c r="AD20" s="11">
        <f t="shared" ref="AD20" si="6">SUM(X20:AA20)</f>
        <v>1419.7</v>
      </c>
      <c r="AE20" s="30"/>
      <c r="AF20" s="34">
        <f>SUM(AF9,AF15)</f>
        <v>2.3445828762773511</v>
      </c>
      <c r="AG20" s="34">
        <f>SUM(AG9,AG15)</f>
        <v>0.76074100162006064</v>
      </c>
    </row>
    <row r="21" spans="1:33" x14ac:dyDescent="0.35">
      <c r="AF21" s="34">
        <f>AF19-AF20</f>
        <v>-1.3495554529184228</v>
      </c>
      <c r="AG21" s="34">
        <f>AG19-AG20</f>
        <v>-0.41127069099105451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0.27838579280058384</v>
      </c>
      <c r="AD22" s="12">
        <f>(AD12+AD5)/AD2</f>
        <v>0.10581792448484084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0.41164340926389559</v>
      </c>
      <c r="AD23" s="12">
        <f>(AD9+AD15)/AD3</f>
        <v>0.16796267205877072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-2.1213896426303327</v>
      </c>
      <c r="AD25" s="34">
        <f>(AD2-AD3)/AD20/10</f>
        <v>-1.2266640839614011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-1.156278505859939</v>
      </c>
      <c r="AD26" s="34">
        <f>(AD4+AD12-AD8-AD15)/AD20/10</f>
        <v>-0.13281749665422277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1.8224386582760808</v>
      </c>
      <c r="AD27" s="34">
        <f>(AD4+AD12)/AD20/10</f>
        <v>1.3194498837782631</v>
      </c>
    </row>
    <row r="28" spans="1:33" ht="16.5" x14ac:dyDescent="0.35">
      <c r="D28" s="47" t="s">
        <v>1721</v>
      </c>
      <c r="AC28" s="34">
        <f>(AC8+AC15)/AC20/10</f>
        <v>2.9787171641360195</v>
      </c>
      <c r="AD28" s="34">
        <f>(AD8+AD15)/AD20/10</f>
        <v>1.4522673804324857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8602-0B63-4F07-8F42-A9E01C5607AA}">
  <dimension ref="A1:AG28"/>
  <sheetViews>
    <sheetView topLeftCell="C1" workbookViewId="0">
      <pane xSplit="4" ySplit="1" topLeftCell="AA14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351</v>
      </c>
      <c r="C2" s="10" t="s">
        <v>367</v>
      </c>
      <c r="D2" s="2" t="s">
        <v>46</v>
      </c>
      <c r="E2" s="5" t="s">
        <v>12</v>
      </c>
      <c r="F2" s="5" t="s">
        <v>12</v>
      </c>
      <c r="G2" s="11">
        <v>12575</v>
      </c>
      <c r="H2" s="11">
        <v>8982</v>
      </c>
      <c r="I2" s="11">
        <v>10904</v>
      </c>
      <c r="J2" s="11">
        <v>14685</v>
      </c>
      <c r="K2" s="11">
        <v>11757</v>
      </c>
      <c r="L2" s="11">
        <v>8819</v>
      </c>
      <c r="M2" s="11">
        <v>11842</v>
      </c>
      <c r="N2" s="11">
        <v>18615</v>
      </c>
      <c r="O2" s="11">
        <v>14205</v>
      </c>
      <c r="P2" s="11">
        <v>9745</v>
      </c>
      <c r="Q2" s="11">
        <v>13649</v>
      </c>
      <c r="R2" s="11">
        <v>19974</v>
      </c>
      <c r="S2" s="11">
        <v>15259</v>
      </c>
      <c r="T2" s="11">
        <v>10745</v>
      </c>
      <c r="U2" s="11">
        <v>14999</v>
      </c>
      <c r="V2" s="11">
        <v>21760</v>
      </c>
      <c r="W2" s="11">
        <v>16086</v>
      </c>
      <c r="X2" s="11">
        <v>10413</v>
      </c>
      <c r="Y2" s="11">
        <v>4331</v>
      </c>
      <c r="Z2" s="11">
        <v>9289</v>
      </c>
      <c r="AA2" s="11">
        <v>10626</v>
      </c>
      <c r="AC2" s="11">
        <f>SUM(T2:W2)</f>
        <v>63590</v>
      </c>
      <c r="AD2" s="11">
        <f>SUM(X2:AA2)</f>
        <v>34659</v>
      </c>
      <c r="AE2" s="30">
        <f>AD2/AC2-1</f>
        <v>-0.45496147192954872</v>
      </c>
    </row>
    <row r="3" spans="1:33" s="9" customFormat="1" ht="15.75" customHeight="1" x14ac:dyDescent="0.35">
      <c r="A3" s="5" t="s">
        <v>7</v>
      </c>
      <c r="B3" s="5" t="s">
        <v>352</v>
      </c>
      <c r="C3" s="10" t="s">
        <v>367</v>
      </c>
      <c r="D3" s="2" t="s">
        <v>47</v>
      </c>
      <c r="E3" s="5" t="s">
        <v>12</v>
      </c>
      <c r="F3" s="5" t="s">
        <v>12</v>
      </c>
      <c r="G3" s="11">
        <v>7356</v>
      </c>
      <c r="H3" s="11">
        <v>5975</v>
      </c>
      <c r="I3" s="11">
        <v>6501</v>
      </c>
      <c r="J3" s="11">
        <v>5962</v>
      </c>
      <c r="K3" s="11">
        <v>7367</v>
      </c>
      <c r="L3" s="11">
        <v>5793</v>
      </c>
      <c r="M3" s="11">
        <v>6500</v>
      </c>
      <c r="N3" s="11">
        <v>6796</v>
      </c>
      <c r="O3" s="11">
        <v>8059</v>
      </c>
      <c r="P3" s="11">
        <v>6250</v>
      </c>
      <c r="Q3" s="11">
        <v>7252</v>
      </c>
      <c r="R3" s="11">
        <v>7186</v>
      </c>
      <c r="S3" s="11">
        <v>7765</v>
      </c>
      <c r="T3" s="11">
        <v>6514</v>
      </c>
      <c r="U3" s="11">
        <v>6678</v>
      </c>
      <c r="V3" s="11">
        <v>7064</v>
      </c>
      <c r="W3" s="11">
        <v>7806</v>
      </c>
      <c r="X3" s="11">
        <v>6937</v>
      </c>
      <c r="Y3" s="11">
        <v>5184</v>
      </c>
      <c r="Z3" s="11">
        <v>5796</v>
      </c>
      <c r="AA3" s="11">
        <v>7237</v>
      </c>
      <c r="AC3" s="11">
        <f t="shared" ref="AC3:AC17" si="0">SUM(T3:W3)</f>
        <v>28062</v>
      </c>
      <c r="AD3" s="11">
        <f t="shared" ref="AD3:AD17" si="1">SUM(X3:AA3)</f>
        <v>25154</v>
      </c>
      <c r="AE3" s="30">
        <f t="shared" ref="AE3:AE17" si="2">AD3/AC3-1</f>
        <v>-0.10362768156225499</v>
      </c>
    </row>
    <row r="4" spans="1:33" s="9" customFormat="1" ht="15.75" customHeight="1" x14ac:dyDescent="0.35">
      <c r="A4" s="5" t="s">
        <v>7</v>
      </c>
      <c r="B4" s="5" t="s">
        <v>353</v>
      </c>
      <c r="C4" s="10" t="s">
        <v>367</v>
      </c>
      <c r="D4" s="3" t="s">
        <v>48</v>
      </c>
      <c r="E4" s="5" t="s">
        <v>12</v>
      </c>
      <c r="F4" s="5" t="s">
        <v>12</v>
      </c>
      <c r="G4" s="11">
        <v>4553</v>
      </c>
      <c r="H4" s="11">
        <v>3988</v>
      </c>
      <c r="I4" s="11">
        <v>4712</v>
      </c>
      <c r="J4" s="11">
        <v>5668</v>
      </c>
      <c r="K4" s="11">
        <v>5366</v>
      </c>
      <c r="L4" s="11">
        <v>4274</v>
      </c>
      <c r="M4" s="11">
        <v>5257</v>
      </c>
      <c r="N4" s="11">
        <v>6532</v>
      </c>
      <c r="O4" s="11">
        <v>6060</v>
      </c>
      <c r="P4" s="11">
        <v>4520</v>
      </c>
      <c r="Q4" s="11">
        <v>5731</v>
      </c>
      <c r="R4" s="11">
        <v>7387</v>
      </c>
      <c r="S4" s="11">
        <v>6704</v>
      </c>
      <c r="T4" s="11">
        <v>4947</v>
      </c>
      <c r="U4" s="11">
        <v>5847</v>
      </c>
      <c r="V4" s="11">
        <v>7098</v>
      </c>
      <c r="W4" s="11">
        <v>6303</v>
      </c>
      <c r="X4" s="11">
        <v>4498</v>
      </c>
      <c r="Y4" s="11">
        <v>2216</v>
      </c>
      <c r="Z4" s="11">
        <v>3519</v>
      </c>
      <c r="AA4" s="11">
        <v>4035</v>
      </c>
      <c r="AC4" s="11">
        <f t="shared" si="0"/>
        <v>24195</v>
      </c>
      <c r="AD4" s="11">
        <f t="shared" si="1"/>
        <v>14268</v>
      </c>
      <c r="AE4" s="30">
        <f t="shared" si="2"/>
        <v>-0.410291382517049</v>
      </c>
    </row>
    <row r="5" spans="1:33" s="16" customFormat="1" ht="15.75" customHeight="1" x14ac:dyDescent="0.35">
      <c r="A5" s="13" t="s">
        <v>7</v>
      </c>
      <c r="B5" s="13" t="s">
        <v>354</v>
      </c>
      <c r="C5" s="14" t="s">
        <v>367</v>
      </c>
      <c r="D5" s="15" t="s">
        <v>49</v>
      </c>
      <c r="E5" s="13" t="s">
        <v>12</v>
      </c>
      <c r="F5" s="13" t="s">
        <v>12</v>
      </c>
      <c r="G5" s="17">
        <v>2089</v>
      </c>
      <c r="H5" s="17">
        <v>1350</v>
      </c>
      <c r="I5" s="17">
        <v>1849</v>
      </c>
      <c r="J5" s="17">
        <v>2581</v>
      </c>
      <c r="K5" s="17">
        <v>1982</v>
      </c>
      <c r="L5" s="17">
        <v>1618</v>
      </c>
      <c r="M5" s="17">
        <v>2270</v>
      </c>
      <c r="N5" s="17">
        <v>3202</v>
      </c>
      <c r="O5" s="17">
        <v>2425</v>
      </c>
      <c r="P5" s="17">
        <v>1951</v>
      </c>
      <c r="Q5" s="17">
        <v>2761</v>
      </c>
      <c r="R5" s="17">
        <v>3920</v>
      </c>
      <c r="S5" s="17">
        <v>2939</v>
      </c>
      <c r="T5" s="17">
        <v>2061</v>
      </c>
      <c r="U5" s="17">
        <v>2760</v>
      </c>
      <c r="V5" s="17">
        <v>3844</v>
      </c>
      <c r="W5" s="17">
        <v>2921</v>
      </c>
      <c r="X5" s="17">
        <v>1752</v>
      </c>
      <c r="Y5" s="17">
        <v>99</v>
      </c>
      <c r="Z5" s="17">
        <v>824</v>
      </c>
      <c r="AA5" s="17">
        <v>876</v>
      </c>
      <c r="AC5" s="11">
        <f t="shared" si="0"/>
        <v>11586</v>
      </c>
      <c r="AD5" s="11">
        <f t="shared" si="1"/>
        <v>3551</v>
      </c>
      <c r="AE5" s="31">
        <f t="shared" si="2"/>
        <v>-0.6935094079060935</v>
      </c>
      <c r="AF5" s="33">
        <f>AC5/SUM(T$20:W$20)/10</f>
        <v>1.5250917477082817</v>
      </c>
      <c r="AG5" s="33">
        <f>AD5/SUM(X$20:AA$20)/10</f>
        <v>0.49570256171154881</v>
      </c>
    </row>
    <row r="6" spans="1:33" s="9" customFormat="1" ht="15.75" customHeight="1" x14ac:dyDescent="0.35">
      <c r="A6" s="5" t="s">
        <v>7</v>
      </c>
      <c r="B6" s="5" t="s">
        <v>355</v>
      </c>
      <c r="C6" s="10" t="s">
        <v>367</v>
      </c>
      <c r="D6" s="4" t="s">
        <v>50</v>
      </c>
      <c r="E6" s="5" t="s">
        <v>12</v>
      </c>
      <c r="F6" s="5" t="s">
        <v>12</v>
      </c>
      <c r="G6" s="11">
        <v>1739</v>
      </c>
      <c r="H6" s="11">
        <v>1864</v>
      </c>
      <c r="I6" s="11">
        <v>1962</v>
      </c>
      <c r="J6" s="11">
        <v>2053</v>
      </c>
      <c r="K6" s="11">
        <v>2328</v>
      </c>
      <c r="L6" s="11">
        <v>1923</v>
      </c>
      <c r="M6" s="11">
        <v>2117</v>
      </c>
      <c r="N6" s="11">
        <v>2299</v>
      </c>
      <c r="O6" s="11">
        <v>2615</v>
      </c>
      <c r="P6" s="11">
        <v>1862</v>
      </c>
      <c r="Q6" s="11">
        <v>2112</v>
      </c>
      <c r="R6" s="11">
        <v>2402</v>
      </c>
      <c r="S6" s="11">
        <v>2727</v>
      </c>
      <c r="T6" s="11">
        <v>2102</v>
      </c>
      <c r="U6" s="11">
        <v>2202</v>
      </c>
      <c r="V6" s="11">
        <v>2280</v>
      </c>
      <c r="W6" s="11">
        <v>2452</v>
      </c>
      <c r="X6" s="11">
        <v>1956</v>
      </c>
      <c r="Y6" s="11">
        <v>1519</v>
      </c>
      <c r="Z6" s="11">
        <v>1896</v>
      </c>
      <c r="AA6" s="11">
        <v>2238</v>
      </c>
      <c r="AC6" s="11">
        <f t="shared" si="0"/>
        <v>9036</v>
      </c>
      <c r="AD6" s="11">
        <f t="shared" si="1"/>
        <v>7609</v>
      </c>
      <c r="AE6" s="30">
        <f t="shared" si="2"/>
        <v>-0.15792386011509518</v>
      </c>
    </row>
    <row r="7" spans="1:33" s="9" customFormat="1" ht="15.75" customHeight="1" x14ac:dyDescent="0.35">
      <c r="A7" s="5" t="s">
        <v>7</v>
      </c>
      <c r="B7" s="5" t="s">
        <v>356</v>
      </c>
      <c r="C7" s="10" t="s">
        <v>367</v>
      </c>
      <c r="D7" s="4" t="s">
        <v>51</v>
      </c>
      <c r="E7" s="5" t="s">
        <v>12</v>
      </c>
      <c r="F7" s="5" t="s">
        <v>12</v>
      </c>
      <c r="G7" s="11">
        <v>765</v>
      </c>
      <c r="H7" s="11">
        <v>813</v>
      </c>
      <c r="I7" s="11">
        <v>948</v>
      </c>
      <c r="J7" s="11">
        <v>1084</v>
      </c>
      <c r="K7" s="11">
        <v>1117</v>
      </c>
      <c r="L7" s="11">
        <v>772</v>
      </c>
      <c r="M7" s="11">
        <v>917</v>
      </c>
      <c r="N7" s="11">
        <v>1081</v>
      </c>
      <c r="O7" s="11">
        <v>1084</v>
      </c>
      <c r="P7" s="11">
        <v>747</v>
      </c>
      <c r="Q7" s="11">
        <v>907</v>
      </c>
      <c r="R7" s="11">
        <v>1118</v>
      </c>
      <c r="S7" s="11">
        <v>1104</v>
      </c>
      <c r="T7" s="11">
        <v>833</v>
      </c>
      <c r="U7" s="11">
        <v>943</v>
      </c>
      <c r="V7" s="11">
        <v>1034</v>
      </c>
      <c r="W7" s="11">
        <v>1009</v>
      </c>
      <c r="X7" s="11">
        <v>842</v>
      </c>
      <c r="Y7" s="11">
        <v>638</v>
      </c>
      <c r="Z7" s="11">
        <v>850</v>
      </c>
      <c r="AA7" s="11">
        <v>982</v>
      </c>
      <c r="AC7" s="11">
        <f t="shared" si="0"/>
        <v>3819</v>
      </c>
      <c r="AD7" s="11">
        <f t="shared" si="1"/>
        <v>3312</v>
      </c>
      <c r="AE7" s="30">
        <f t="shared" si="2"/>
        <v>-0.13275726630007856</v>
      </c>
    </row>
    <row r="8" spans="1:33" s="9" customFormat="1" ht="15" customHeight="1" x14ac:dyDescent="0.35">
      <c r="A8" s="5" t="s">
        <v>7</v>
      </c>
      <c r="B8" s="5" t="s">
        <v>357</v>
      </c>
      <c r="C8" s="10" t="s">
        <v>367</v>
      </c>
      <c r="D8" s="3" t="s">
        <v>52</v>
      </c>
      <c r="E8" s="5" t="s">
        <v>12</v>
      </c>
      <c r="F8" s="5" t="s">
        <v>12</v>
      </c>
      <c r="G8" s="11">
        <v>1306</v>
      </c>
      <c r="H8" s="11">
        <v>1591</v>
      </c>
      <c r="I8" s="11">
        <v>1791</v>
      </c>
      <c r="J8" s="11">
        <v>1731</v>
      </c>
      <c r="K8" s="11">
        <v>1940</v>
      </c>
      <c r="L8" s="11">
        <v>1730</v>
      </c>
      <c r="M8" s="11">
        <v>1827</v>
      </c>
      <c r="N8" s="11">
        <v>1995</v>
      </c>
      <c r="O8" s="11">
        <v>2299</v>
      </c>
      <c r="P8" s="11">
        <v>2267</v>
      </c>
      <c r="Q8" s="11">
        <v>2408</v>
      </c>
      <c r="R8" s="11">
        <v>2457</v>
      </c>
      <c r="S8" s="11">
        <v>2320</v>
      </c>
      <c r="T8" s="11">
        <v>2249</v>
      </c>
      <c r="U8" s="11">
        <v>2417</v>
      </c>
      <c r="V8" s="11">
        <v>2506</v>
      </c>
      <c r="W8" s="11">
        <v>2436</v>
      </c>
      <c r="X8" s="11">
        <v>2324</v>
      </c>
      <c r="Y8" s="11">
        <v>1763</v>
      </c>
      <c r="Z8" s="11">
        <v>2123</v>
      </c>
      <c r="AA8" s="11">
        <v>2388</v>
      </c>
      <c r="AC8" s="11">
        <f t="shared" si="0"/>
        <v>9608</v>
      </c>
      <c r="AD8" s="11">
        <f t="shared" si="1"/>
        <v>8598</v>
      </c>
      <c r="AE8" s="30">
        <f t="shared" si="2"/>
        <v>-0.10512073272273104</v>
      </c>
    </row>
    <row r="9" spans="1:33" s="16" customFormat="1" ht="15" customHeight="1" x14ac:dyDescent="0.35">
      <c r="A9" s="13" t="s">
        <v>7</v>
      </c>
      <c r="B9" s="13" t="s">
        <v>358</v>
      </c>
      <c r="C9" s="14" t="s">
        <v>367</v>
      </c>
      <c r="D9" s="15" t="s">
        <v>53</v>
      </c>
      <c r="E9" s="13" t="s">
        <v>12</v>
      </c>
      <c r="F9" s="13" t="s">
        <v>12</v>
      </c>
      <c r="G9" s="17">
        <v>76</v>
      </c>
      <c r="H9" s="17">
        <v>158</v>
      </c>
      <c r="I9" s="17">
        <v>189</v>
      </c>
      <c r="J9" s="17">
        <v>267</v>
      </c>
      <c r="K9" s="17">
        <v>301</v>
      </c>
      <c r="L9" s="17">
        <v>232</v>
      </c>
      <c r="M9" s="17">
        <v>224</v>
      </c>
      <c r="N9" s="17">
        <v>226</v>
      </c>
      <c r="O9" s="17">
        <v>360</v>
      </c>
      <c r="P9" s="17">
        <v>262</v>
      </c>
      <c r="Q9" s="17">
        <v>311</v>
      </c>
      <c r="R9" s="17">
        <v>485</v>
      </c>
      <c r="S9" s="17">
        <v>415</v>
      </c>
      <c r="T9" s="17">
        <v>229</v>
      </c>
      <c r="U9" s="17">
        <v>311</v>
      </c>
      <c r="V9" s="17">
        <v>406</v>
      </c>
      <c r="W9" s="17">
        <v>298</v>
      </c>
      <c r="X9" s="17">
        <v>219</v>
      </c>
      <c r="Y9" s="17">
        <v>92</v>
      </c>
      <c r="Z9" s="17">
        <v>156</v>
      </c>
      <c r="AA9" s="17">
        <v>132</v>
      </c>
      <c r="AC9" s="11">
        <f t="shared" si="0"/>
        <v>1244</v>
      </c>
      <c r="AD9" s="11">
        <f t="shared" si="1"/>
        <v>599</v>
      </c>
      <c r="AE9" s="31">
        <f t="shared" si="2"/>
        <v>-0.51848874598070738</v>
      </c>
      <c r="AF9" s="33">
        <f>AC9/SUM(T$20:W$20)/10</f>
        <v>0.16375057260047493</v>
      </c>
      <c r="AG9" s="33">
        <f>AD9/SUM(X$20:AA$20)/10</f>
        <v>8.3617525898399825E-2</v>
      </c>
    </row>
    <row r="10" spans="1:33" s="9" customFormat="1" ht="15.75" customHeight="1" x14ac:dyDescent="0.35">
      <c r="A10" s="5" t="s">
        <v>7</v>
      </c>
      <c r="B10" s="5" t="s">
        <v>359</v>
      </c>
      <c r="C10" s="10" t="s">
        <v>367</v>
      </c>
      <c r="D10" s="4" t="s">
        <v>54</v>
      </c>
      <c r="E10" s="5" t="s">
        <v>12</v>
      </c>
      <c r="F10" s="5" t="s">
        <v>12</v>
      </c>
      <c r="G10" s="11">
        <v>1155</v>
      </c>
      <c r="H10" s="11">
        <v>1116</v>
      </c>
      <c r="I10" s="11">
        <v>1257</v>
      </c>
      <c r="J10" s="11">
        <v>1133</v>
      </c>
      <c r="K10" s="11">
        <v>1190</v>
      </c>
      <c r="L10" s="11">
        <v>1058</v>
      </c>
      <c r="M10" s="11">
        <v>1175</v>
      </c>
      <c r="N10" s="11">
        <v>1324</v>
      </c>
      <c r="O10" s="11">
        <v>1381</v>
      </c>
      <c r="P10" s="11">
        <v>1531</v>
      </c>
      <c r="Q10" s="11">
        <v>1562</v>
      </c>
      <c r="R10" s="11">
        <v>1319</v>
      </c>
      <c r="S10" s="11">
        <v>1177</v>
      </c>
      <c r="T10" s="11">
        <v>1458</v>
      </c>
      <c r="U10" s="11">
        <v>1555</v>
      </c>
      <c r="V10" s="11">
        <v>1477</v>
      </c>
      <c r="W10" s="11">
        <v>1572</v>
      </c>
      <c r="X10" s="11">
        <v>1546</v>
      </c>
      <c r="Y10" s="11">
        <v>1234</v>
      </c>
      <c r="Z10" s="11">
        <v>1432</v>
      </c>
      <c r="AA10" s="11">
        <v>1710</v>
      </c>
      <c r="AC10" s="11">
        <f t="shared" si="0"/>
        <v>6062</v>
      </c>
      <c r="AD10" s="11">
        <f t="shared" si="1"/>
        <v>5922</v>
      </c>
      <c r="AE10" s="30">
        <f t="shared" si="2"/>
        <v>-2.3094688221709014E-2</v>
      </c>
    </row>
    <row r="11" spans="1:33" s="9" customFormat="1" ht="15.75" customHeight="1" x14ac:dyDescent="0.35">
      <c r="A11" s="5" t="s">
        <v>7</v>
      </c>
      <c r="B11" s="5" t="s">
        <v>360</v>
      </c>
      <c r="C11" s="10" t="s">
        <v>367</v>
      </c>
      <c r="D11" s="4" t="s">
        <v>55</v>
      </c>
      <c r="E11" s="5" t="s">
        <v>12</v>
      </c>
      <c r="F11" s="5" t="s">
        <v>12</v>
      </c>
      <c r="G11" s="11">
        <v>90</v>
      </c>
      <c r="H11" s="11">
        <v>321</v>
      </c>
      <c r="I11" s="11">
        <v>348</v>
      </c>
      <c r="J11" s="11">
        <v>334</v>
      </c>
      <c r="K11" s="11">
        <v>454</v>
      </c>
      <c r="L11" s="11">
        <v>444</v>
      </c>
      <c r="M11" s="11">
        <v>432</v>
      </c>
      <c r="N11" s="11">
        <v>449</v>
      </c>
      <c r="O11" s="11">
        <v>564</v>
      </c>
      <c r="P11" s="11">
        <v>481</v>
      </c>
      <c r="Q11" s="11">
        <v>542</v>
      </c>
      <c r="R11" s="11">
        <v>662</v>
      </c>
      <c r="S11" s="11">
        <v>739</v>
      </c>
      <c r="T11" s="11">
        <v>562</v>
      </c>
      <c r="U11" s="11">
        <v>557</v>
      </c>
      <c r="V11" s="11">
        <v>626</v>
      </c>
      <c r="W11" s="11">
        <v>569</v>
      </c>
      <c r="X11" s="11">
        <v>559</v>
      </c>
      <c r="Y11" s="11">
        <v>437</v>
      </c>
      <c r="Z11" s="11">
        <v>535</v>
      </c>
      <c r="AA11" s="11">
        <v>546</v>
      </c>
      <c r="AC11" s="11">
        <f t="shared" si="0"/>
        <v>2314</v>
      </c>
      <c r="AD11" s="11">
        <f t="shared" si="1"/>
        <v>2077</v>
      </c>
      <c r="AE11" s="30">
        <f t="shared" si="2"/>
        <v>-0.10242005185825409</v>
      </c>
    </row>
    <row r="12" spans="1:33" s="16" customFormat="1" ht="15.75" customHeight="1" x14ac:dyDescent="0.35">
      <c r="A12" s="13" t="s">
        <v>7</v>
      </c>
      <c r="B12" s="13" t="s">
        <v>361</v>
      </c>
      <c r="C12" s="14" t="s">
        <v>367</v>
      </c>
      <c r="D12" s="18" t="s">
        <v>56</v>
      </c>
      <c r="E12" s="13" t="s">
        <v>12</v>
      </c>
      <c r="F12" s="13" t="s">
        <v>12</v>
      </c>
      <c r="G12" s="17">
        <v>5507</v>
      </c>
      <c r="H12" s="17">
        <v>3373</v>
      </c>
      <c r="I12" s="17">
        <v>4226</v>
      </c>
      <c r="J12" s="17">
        <v>7054</v>
      </c>
      <c r="K12" s="17">
        <v>4090</v>
      </c>
      <c r="L12" s="17">
        <v>2819</v>
      </c>
      <c r="M12" s="17">
        <v>4606</v>
      </c>
      <c r="N12" s="17">
        <v>9854</v>
      </c>
      <c r="O12" s="17">
        <v>5199</v>
      </c>
      <c r="P12" s="17">
        <v>3663</v>
      </c>
      <c r="Q12" s="17">
        <v>6032</v>
      </c>
      <c r="R12" s="17">
        <v>9989</v>
      </c>
      <c r="S12" s="17">
        <v>5536</v>
      </c>
      <c r="T12" s="17">
        <v>3843</v>
      </c>
      <c r="U12" s="17">
        <v>6965</v>
      </c>
      <c r="V12" s="17">
        <v>12166</v>
      </c>
      <c r="W12" s="17">
        <v>6855</v>
      </c>
      <c r="X12" s="17">
        <v>3410</v>
      </c>
      <c r="Y12" s="17">
        <v>91</v>
      </c>
      <c r="Z12" s="17">
        <v>3415</v>
      </c>
      <c r="AA12" s="17">
        <v>3304</v>
      </c>
      <c r="AC12" s="11">
        <f t="shared" si="0"/>
        <v>29829</v>
      </c>
      <c r="AD12" s="11">
        <f t="shared" si="1"/>
        <v>10220</v>
      </c>
      <c r="AE12" s="31">
        <f t="shared" si="2"/>
        <v>-0.65738040162258204</v>
      </c>
      <c r="AF12" s="33">
        <f>AC12/SUM(T$20:W$20)/10</f>
        <v>3.9264596704980441</v>
      </c>
      <c r="AG12" s="33">
        <f>AD12/SUM(X$20:AA$20)/10</f>
        <v>1.4266629627406446</v>
      </c>
    </row>
    <row r="13" spans="1:33" s="9" customFormat="1" ht="15.75" customHeight="1" x14ac:dyDescent="0.35">
      <c r="A13" s="5" t="s">
        <v>7</v>
      </c>
      <c r="B13" s="5" t="s">
        <v>362</v>
      </c>
      <c r="C13" s="10" t="s">
        <v>367</v>
      </c>
      <c r="D13" s="4" t="s">
        <v>57</v>
      </c>
      <c r="E13" s="5" t="s">
        <v>12</v>
      </c>
      <c r="F13" s="5" t="s">
        <v>12</v>
      </c>
      <c r="G13" s="11">
        <v>631</v>
      </c>
      <c r="H13" s="11">
        <v>386</v>
      </c>
      <c r="I13" s="11">
        <v>484</v>
      </c>
      <c r="J13" s="11">
        <v>807</v>
      </c>
      <c r="K13" s="11">
        <v>468</v>
      </c>
      <c r="L13" s="11">
        <v>323</v>
      </c>
      <c r="M13" s="11">
        <v>528</v>
      </c>
      <c r="N13" s="11">
        <v>1128</v>
      </c>
      <c r="O13" s="11">
        <v>595</v>
      </c>
      <c r="P13" s="11">
        <v>419</v>
      </c>
      <c r="Q13" s="11">
        <v>691</v>
      </c>
      <c r="R13" s="11">
        <v>1145</v>
      </c>
      <c r="S13" s="11">
        <v>633</v>
      </c>
      <c r="T13" s="11">
        <v>440</v>
      </c>
      <c r="U13" s="11">
        <v>797</v>
      </c>
      <c r="V13" s="11">
        <v>1393</v>
      </c>
      <c r="W13" s="11">
        <v>786</v>
      </c>
      <c r="X13" s="11">
        <v>391</v>
      </c>
      <c r="Y13" s="11">
        <v>10</v>
      </c>
      <c r="Z13" s="11">
        <v>391</v>
      </c>
      <c r="AA13" s="11">
        <v>378</v>
      </c>
      <c r="AC13" s="11">
        <f t="shared" si="0"/>
        <v>3416</v>
      </c>
      <c r="AD13" s="11">
        <f t="shared" si="1"/>
        <v>1170</v>
      </c>
      <c r="AE13" s="30">
        <f t="shared" si="2"/>
        <v>-0.65749414519906324</v>
      </c>
    </row>
    <row r="14" spans="1:33" s="9" customFormat="1" ht="15.75" customHeight="1" x14ac:dyDescent="0.35">
      <c r="A14" s="5" t="s">
        <v>7</v>
      </c>
      <c r="B14" s="5" t="s">
        <v>363</v>
      </c>
      <c r="C14" s="10" t="s">
        <v>367</v>
      </c>
      <c r="D14" s="4" t="s">
        <v>58</v>
      </c>
      <c r="E14" s="5" t="s">
        <v>12</v>
      </c>
      <c r="F14" s="5" t="s">
        <v>12</v>
      </c>
      <c r="G14" s="11">
        <v>4876</v>
      </c>
      <c r="H14" s="11">
        <v>2987</v>
      </c>
      <c r="I14" s="11">
        <v>3742</v>
      </c>
      <c r="J14" s="11">
        <v>6247</v>
      </c>
      <c r="K14" s="11">
        <v>3622</v>
      </c>
      <c r="L14" s="11">
        <v>2496</v>
      </c>
      <c r="M14" s="11">
        <v>4078</v>
      </c>
      <c r="N14" s="11">
        <v>8726</v>
      </c>
      <c r="O14" s="11">
        <v>4604</v>
      </c>
      <c r="P14" s="11">
        <v>3244</v>
      </c>
      <c r="Q14" s="11">
        <v>5341</v>
      </c>
      <c r="R14" s="11">
        <v>8844</v>
      </c>
      <c r="S14" s="11">
        <v>4903</v>
      </c>
      <c r="T14" s="11">
        <v>3403</v>
      </c>
      <c r="U14" s="11">
        <v>6168</v>
      </c>
      <c r="V14" s="11">
        <v>10773</v>
      </c>
      <c r="W14" s="11">
        <v>6069</v>
      </c>
      <c r="X14" s="11">
        <v>3019</v>
      </c>
      <c r="Y14" s="11">
        <v>81</v>
      </c>
      <c r="Z14" s="11">
        <v>3024</v>
      </c>
      <c r="AA14" s="11">
        <v>2926</v>
      </c>
      <c r="AC14" s="11">
        <f t="shared" si="0"/>
        <v>26413</v>
      </c>
      <c r="AD14" s="11">
        <f t="shared" si="1"/>
        <v>9050</v>
      </c>
      <c r="AE14" s="30">
        <f t="shared" si="2"/>
        <v>-0.6573656911369401</v>
      </c>
    </row>
    <row r="15" spans="1:33" s="16" customFormat="1" ht="15.75" customHeight="1" x14ac:dyDescent="0.35">
      <c r="A15" s="13" t="s">
        <v>7</v>
      </c>
      <c r="B15" s="13" t="s">
        <v>364</v>
      </c>
      <c r="C15" s="14" t="s">
        <v>367</v>
      </c>
      <c r="D15" s="18" t="s">
        <v>59</v>
      </c>
      <c r="E15" s="13" t="s">
        <v>12</v>
      </c>
      <c r="F15" s="13" t="s">
        <v>12</v>
      </c>
      <c r="G15" s="17">
        <v>1443</v>
      </c>
      <c r="H15" s="17">
        <v>1456</v>
      </c>
      <c r="I15" s="17">
        <v>1437</v>
      </c>
      <c r="J15" s="17">
        <v>1064</v>
      </c>
      <c r="K15" s="17">
        <v>826</v>
      </c>
      <c r="L15" s="17">
        <v>806</v>
      </c>
      <c r="M15" s="17">
        <v>1311</v>
      </c>
      <c r="N15" s="17">
        <v>1452</v>
      </c>
      <c r="O15" s="17">
        <v>1254</v>
      </c>
      <c r="P15" s="17">
        <v>1012</v>
      </c>
      <c r="Q15" s="17">
        <v>1548</v>
      </c>
      <c r="R15" s="17">
        <v>1155</v>
      </c>
      <c r="S15" s="17">
        <v>880</v>
      </c>
      <c r="T15" s="17">
        <v>998</v>
      </c>
      <c r="U15" s="17">
        <v>1005</v>
      </c>
      <c r="V15" s="17">
        <v>1177</v>
      </c>
      <c r="W15" s="17">
        <v>930</v>
      </c>
      <c r="X15" s="17">
        <v>716</v>
      </c>
      <c r="Y15" s="17">
        <v>62</v>
      </c>
      <c r="Z15" s="17">
        <v>101</v>
      </c>
      <c r="AA15" s="17">
        <v>161</v>
      </c>
      <c r="AC15" s="11">
        <f t="shared" si="0"/>
        <v>4110</v>
      </c>
      <c r="AD15" s="11">
        <f t="shared" si="1"/>
        <v>1040</v>
      </c>
      <c r="AE15" s="31">
        <f t="shared" si="2"/>
        <v>-0.74695863746958635</v>
      </c>
      <c r="AF15" s="33">
        <f>AC15/SUM(T$20:W$20)/10</f>
        <v>0.54100872458838578</v>
      </c>
      <c r="AG15" s="33">
        <f>AD15/SUM(X$20:AA$20)/10</f>
        <v>0.1451790099070715</v>
      </c>
    </row>
    <row r="16" spans="1:33" s="9" customFormat="1" ht="15.75" customHeight="1" x14ac:dyDescent="0.35">
      <c r="A16" s="5" t="s">
        <v>7</v>
      </c>
      <c r="B16" s="5" t="s">
        <v>365</v>
      </c>
      <c r="C16" s="10" t="s">
        <v>367</v>
      </c>
      <c r="D16" s="4" t="s">
        <v>60</v>
      </c>
      <c r="E16" s="5" t="s">
        <v>12</v>
      </c>
      <c r="F16" s="5" t="s">
        <v>12</v>
      </c>
      <c r="G16" s="11">
        <v>555</v>
      </c>
      <c r="H16" s="11">
        <v>560</v>
      </c>
      <c r="I16" s="11">
        <v>552</v>
      </c>
      <c r="J16" s="11">
        <v>408</v>
      </c>
      <c r="K16" s="11">
        <v>318</v>
      </c>
      <c r="L16" s="11">
        <v>310</v>
      </c>
      <c r="M16" s="11">
        <v>505</v>
      </c>
      <c r="N16" s="11">
        <v>558</v>
      </c>
      <c r="O16" s="11">
        <v>482</v>
      </c>
      <c r="P16" s="11">
        <v>390</v>
      </c>
      <c r="Q16" s="11">
        <v>595</v>
      </c>
      <c r="R16" s="11">
        <v>445</v>
      </c>
      <c r="S16" s="11">
        <v>339</v>
      </c>
      <c r="T16" s="11">
        <v>385</v>
      </c>
      <c r="U16" s="11">
        <v>387</v>
      </c>
      <c r="V16" s="11">
        <v>453</v>
      </c>
      <c r="W16" s="11">
        <v>357</v>
      </c>
      <c r="X16" s="11">
        <v>276</v>
      </c>
      <c r="Y16" s="11">
        <v>24</v>
      </c>
      <c r="Z16" s="11">
        <v>39</v>
      </c>
      <c r="AA16" s="11">
        <v>62</v>
      </c>
      <c r="AC16" s="11">
        <f t="shared" si="0"/>
        <v>1582</v>
      </c>
      <c r="AD16" s="11">
        <f t="shared" si="1"/>
        <v>401</v>
      </c>
      <c r="AE16" s="30">
        <f t="shared" si="2"/>
        <v>-0.74652338811630847</v>
      </c>
    </row>
    <row r="17" spans="1:33" s="9" customFormat="1" ht="15.75" customHeight="1" x14ac:dyDescent="0.35">
      <c r="A17" s="5" t="s">
        <v>7</v>
      </c>
      <c r="B17" s="5" t="s">
        <v>366</v>
      </c>
      <c r="C17" s="10" t="s">
        <v>367</v>
      </c>
      <c r="D17" s="4" t="s">
        <v>61</v>
      </c>
      <c r="E17" s="5" t="s">
        <v>12</v>
      </c>
      <c r="F17" s="5" t="s">
        <v>12</v>
      </c>
      <c r="G17" s="11">
        <v>888</v>
      </c>
      <c r="H17" s="11">
        <v>896</v>
      </c>
      <c r="I17" s="11">
        <v>885</v>
      </c>
      <c r="J17" s="11">
        <v>656</v>
      </c>
      <c r="K17" s="11">
        <v>508</v>
      </c>
      <c r="L17" s="11">
        <v>496</v>
      </c>
      <c r="M17" s="11">
        <v>806</v>
      </c>
      <c r="N17" s="11">
        <v>894</v>
      </c>
      <c r="O17" s="11">
        <v>772</v>
      </c>
      <c r="P17" s="11">
        <v>622</v>
      </c>
      <c r="Q17" s="11">
        <v>953</v>
      </c>
      <c r="R17" s="11">
        <v>710</v>
      </c>
      <c r="S17" s="11">
        <v>541</v>
      </c>
      <c r="T17" s="11">
        <v>613</v>
      </c>
      <c r="U17" s="11">
        <v>618</v>
      </c>
      <c r="V17" s="11">
        <v>724</v>
      </c>
      <c r="W17" s="11">
        <v>573</v>
      </c>
      <c r="X17" s="11">
        <v>440</v>
      </c>
      <c r="Y17" s="11">
        <v>38</v>
      </c>
      <c r="Z17" s="11">
        <v>62</v>
      </c>
      <c r="AA17" s="11">
        <v>99</v>
      </c>
      <c r="AC17" s="11">
        <f t="shared" si="0"/>
        <v>2528</v>
      </c>
      <c r="AD17" s="11">
        <f t="shared" si="1"/>
        <v>639</v>
      </c>
      <c r="AE17" s="30">
        <f t="shared" si="2"/>
        <v>-0.74723101265822778</v>
      </c>
    </row>
    <row r="19" spans="1:33" x14ac:dyDescent="0.35">
      <c r="AD19" s="12"/>
      <c r="AE19" s="30"/>
      <c r="AF19" s="34">
        <f>SUM(AF12,AF5)</f>
        <v>5.4515514182063258</v>
      </c>
      <c r="AG19" s="34">
        <f>SUM(AG12,AG5)</f>
        <v>1.9223655244521933</v>
      </c>
    </row>
    <row r="20" spans="1:33" x14ac:dyDescent="0.35">
      <c r="D20" s="10" t="s">
        <v>1253</v>
      </c>
      <c r="G20" s="11">
        <f>[5]GDP!CM$30</f>
        <v>211.613</v>
      </c>
      <c r="H20" s="11">
        <f>[5]GDP!CN$30</f>
        <v>212.46199999999999</v>
      </c>
      <c r="I20" s="11">
        <f>[5]GDP!CO$30</f>
        <v>221.79900000000001</v>
      </c>
      <c r="J20" s="11">
        <f>[5]GDP!CP$30</f>
        <v>216.54300000000001</v>
      </c>
      <c r="K20" s="11">
        <f>[5]GDP!CQ$30</f>
        <v>216.98699999999999</v>
      </c>
      <c r="L20" s="11">
        <f>[5]GDP!CR$30</f>
        <v>195.00700000000001</v>
      </c>
      <c r="M20" s="11">
        <f>[5]GDP!CS$30</f>
        <v>211.60300000000001</v>
      </c>
      <c r="N20" s="11">
        <f>[5]GDP!CT$30</f>
        <v>226.44399999999999</v>
      </c>
      <c r="O20" s="11">
        <f>[5]GDP!CU$30</f>
        <v>223.37</v>
      </c>
      <c r="P20" s="11">
        <f>[5]GDP!CV$30</f>
        <v>229.10300000000001</v>
      </c>
      <c r="Q20" s="11">
        <f>[5]GDP!CW$30</f>
        <v>212.55</v>
      </c>
      <c r="R20" s="11">
        <f>[5]GDP!CX$30</f>
        <v>173.994</v>
      </c>
      <c r="S20" s="11">
        <f>[5]GDP!CY$30</f>
        <v>175.489</v>
      </c>
      <c r="T20" s="11">
        <f>[5]GDP!CZ$30</f>
        <v>188.524</v>
      </c>
      <c r="U20" s="11">
        <f>[5]GDP!DA$30</f>
        <v>181.88200000000001</v>
      </c>
      <c r="V20" s="11">
        <f>[5]GDP!DB$30</f>
        <v>192.49199999999999</v>
      </c>
      <c r="W20" s="11">
        <f>[5]GDP!DC$30</f>
        <v>196.79400000000001</v>
      </c>
      <c r="X20" s="11">
        <f>[5]GDP!DD$30</f>
        <v>191.68799999999999</v>
      </c>
      <c r="Y20" s="11">
        <f>[5]GDP!DE$30</f>
        <v>157.07300000000001</v>
      </c>
      <c r="Z20" s="11">
        <f>[5]GDP!DF$30</f>
        <v>184.91499999999999</v>
      </c>
      <c r="AA20" s="11">
        <f>[5]GDP!DG$30</f>
        <v>182.68100000000001</v>
      </c>
      <c r="AC20" s="11">
        <f t="shared" ref="AC20" si="3">SUM(T20:W20)</f>
        <v>759.69200000000001</v>
      </c>
      <c r="AD20" s="11">
        <f t="shared" ref="AD20" si="4">SUM(X20:AA20)</f>
        <v>716.35699999999997</v>
      </c>
      <c r="AE20" s="30"/>
      <c r="AF20" s="34">
        <f>SUM(AF9,AF15)</f>
        <v>0.70475929718886077</v>
      </c>
      <c r="AG20" s="34">
        <f>SUM(AG9,AG15)</f>
        <v>0.22879653580547132</v>
      </c>
    </row>
    <row r="21" spans="1:33" x14ac:dyDescent="0.35">
      <c r="AF21" s="34">
        <f>AF19-AF20</f>
        <v>4.7467921210174655</v>
      </c>
      <c r="AG21" s="34">
        <f>AG19-AG20</f>
        <v>1.693568988646722</v>
      </c>
    </row>
    <row r="22" spans="1:33" s="40" customFormat="1" ht="16.5" x14ac:dyDescent="0.35">
      <c r="D22" s="47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0.6512816480578707</v>
      </c>
      <c r="AD22" s="12">
        <f>(AD12+AD5)/AD2</f>
        <v>0.39732825528722698</v>
      </c>
      <c r="AE22" s="32"/>
      <c r="AF22" s="10"/>
      <c r="AG22" s="10"/>
    </row>
    <row r="23" spans="1:33" s="40" customFormat="1" ht="16.5" x14ac:dyDescent="0.35">
      <c r="D23" s="47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0.19079181811702658</v>
      </c>
      <c r="AD23" s="12">
        <f>(AD9+AD15)/AD3</f>
        <v>6.5158622883040473E-2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4.6766321088019875</v>
      </c>
      <c r="AD25" s="34">
        <f>(AD2-AD3)/AD20/10</f>
        <v>1.3268523934295331</v>
      </c>
      <c r="AE25" s="32"/>
      <c r="AF25" s="10"/>
      <c r="AG25" s="10"/>
    </row>
    <row r="26" spans="1:33" s="40" customFormat="1" ht="16.5" x14ac:dyDescent="0.35">
      <c r="D26" s="47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5.3055712051726225</v>
      </c>
      <c r="AD26" s="34">
        <f>(AD4+AD12-AD8-AD15)/AD20/10</f>
        <v>2.07298874723078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7.1113030017428116</v>
      </c>
      <c r="AD27" s="34">
        <f>(AD4+AD12)/AD20/10</f>
        <v>3.4184073025041983</v>
      </c>
    </row>
    <row r="28" spans="1:33" ht="16.5" x14ac:dyDescent="0.35">
      <c r="D28" s="47" t="s">
        <v>1721</v>
      </c>
      <c r="AC28" s="27">
        <f>(AC8+AC15)/AC20/10</f>
        <v>1.8057317965701891</v>
      </c>
      <c r="AD28" s="27">
        <f>(AD8+AD15)/AD20/10</f>
        <v>1.3454185552734184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55E8-44D3-46D8-B8FE-BE4D492F77A2}">
  <dimension ref="A1:AG28"/>
  <sheetViews>
    <sheetView topLeftCell="C1" workbookViewId="0">
      <pane xSplit="4" ySplit="1" topLeftCell="G14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5" width="8.26953125" style="5" customWidth="1"/>
    <col min="6" max="6" width="7.6328125" style="5" customWidth="1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1421</v>
      </c>
      <c r="C2" s="10" t="s">
        <v>1002</v>
      </c>
      <c r="D2" s="2" t="s">
        <v>46</v>
      </c>
      <c r="E2" s="5" t="s">
        <v>12</v>
      </c>
      <c r="F2" s="5" t="s">
        <v>12</v>
      </c>
      <c r="G2" s="11">
        <v>2666.7603814963236</v>
      </c>
      <c r="H2" s="11">
        <v>2439.5745231715218</v>
      </c>
      <c r="I2" s="11">
        <v>2961.2740517615671</v>
      </c>
      <c r="J2" s="11">
        <v>3556.0296398913797</v>
      </c>
      <c r="K2" s="11">
        <v>2950.4198743565134</v>
      </c>
      <c r="L2" s="11">
        <v>2333.4531014986842</v>
      </c>
      <c r="M2" s="11">
        <v>3373.5262093035617</v>
      </c>
      <c r="N2" s="11">
        <v>4004.6106161670559</v>
      </c>
      <c r="O2" s="11">
        <v>3933.9648890353747</v>
      </c>
      <c r="P2" s="11">
        <v>2976.5814123224945</v>
      </c>
      <c r="Q2" s="11">
        <v>3721.1261236240657</v>
      </c>
      <c r="R2" s="11">
        <v>4037.2540824981743</v>
      </c>
      <c r="S2" s="11">
        <v>3902.0278323411453</v>
      </c>
      <c r="T2" s="11">
        <v>2805.7736732766302</v>
      </c>
      <c r="U2" s="11">
        <v>3736.6269055826447</v>
      </c>
      <c r="V2" s="11">
        <v>4195.2380806835836</v>
      </c>
      <c r="W2" s="11">
        <v>3701.96605869226</v>
      </c>
      <c r="X2" s="11">
        <v>3046.3809027325283</v>
      </c>
      <c r="Y2" s="11">
        <v>2877.2677305146644</v>
      </c>
      <c r="Z2" s="11">
        <v>3124.0313191674695</v>
      </c>
      <c r="AA2" s="11">
        <v>3683.1030100738244</v>
      </c>
      <c r="AB2" s="11"/>
      <c r="AC2" s="11">
        <f>SUM(T2:W2)</f>
        <v>14439.604718235119</v>
      </c>
      <c r="AD2" s="11">
        <f>SUM(X2:AA2)</f>
        <v>12730.782962488487</v>
      </c>
      <c r="AE2" s="30">
        <f>AD2/AC2-1</f>
        <v>-0.11834269629200023</v>
      </c>
    </row>
    <row r="3" spans="1:33" s="9" customFormat="1" ht="15.75" customHeight="1" x14ac:dyDescent="0.35">
      <c r="A3" s="5" t="s">
        <v>7</v>
      </c>
      <c r="B3" s="5" t="s">
        <v>1422</v>
      </c>
      <c r="C3" s="10" t="s">
        <v>1002</v>
      </c>
      <c r="D3" s="2" t="s">
        <v>47</v>
      </c>
      <c r="E3" s="5" t="s">
        <v>12</v>
      </c>
      <c r="F3" s="5" t="s">
        <v>12</v>
      </c>
      <c r="G3" s="11">
        <v>1793.3702088031575</v>
      </c>
      <c r="H3" s="11">
        <v>1473.280609204189</v>
      </c>
      <c r="I3" s="11">
        <v>1518.483411164465</v>
      </c>
      <c r="J3" s="11">
        <v>1882.2069537912316</v>
      </c>
      <c r="K3" s="11">
        <v>2051.7374199034971</v>
      </c>
      <c r="L3" s="11">
        <v>1631.5092673707452</v>
      </c>
      <c r="M3" s="11">
        <v>1889.1002109655924</v>
      </c>
      <c r="N3" s="11">
        <v>2172.9296427244767</v>
      </c>
      <c r="O3" s="11">
        <v>2387.6614256055309</v>
      </c>
      <c r="P3" s="11">
        <v>2030.0369041560321</v>
      </c>
      <c r="Q3" s="11">
        <v>2022.0504005310593</v>
      </c>
      <c r="R3" s="11">
        <v>2324.5406351761126</v>
      </c>
      <c r="S3" s="11">
        <v>2533.0867001875467</v>
      </c>
      <c r="T3" s="11">
        <v>2260.8322712304243</v>
      </c>
      <c r="U3" s="11">
        <v>2248.1546346576438</v>
      </c>
      <c r="V3" s="11">
        <v>2629.4352142805906</v>
      </c>
      <c r="W3" s="11">
        <v>2391.1226307797829</v>
      </c>
      <c r="X3" s="11">
        <v>2514.5956418955893</v>
      </c>
      <c r="Y3" s="11">
        <v>2099.6859536834913</v>
      </c>
      <c r="Z3" s="11">
        <v>2350.272140882606</v>
      </c>
      <c r="AA3" s="11">
        <v>2453.2306549821378</v>
      </c>
      <c r="AB3" s="11"/>
      <c r="AC3" s="11">
        <f t="shared" ref="AC3:AC17" si="0">SUM(T3:W3)</f>
        <v>9529.544750948442</v>
      </c>
      <c r="AD3" s="11">
        <f t="shared" ref="AD3:AD17" si="1">SUM(X3:AA3)</f>
        <v>9417.7843914438236</v>
      </c>
      <c r="AE3" s="30">
        <f t="shared" ref="AE3:AE17" si="2">AD3/AC3-1</f>
        <v>-1.1727775295193976E-2</v>
      </c>
    </row>
    <row r="4" spans="1:33" s="9" customFormat="1" ht="15.75" customHeight="1" x14ac:dyDescent="0.35">
      <c r="A4" s="5" t="s">
        <v>7</v>
      </c>
      <c r="B4" s="5" t="s">
        <v>1423</v>
      </c>
      <c r="C4" s="10" t="s">
        <v>1002</v>
      </c>
      <c r="D4" s="3" t="s">
        <v>48</v>
      </c>
      <c r="E4" s="5" t="s">
        <v>12</v>
      </c>
      <c r="F4" s="5" t="s">
        <v>12</v>
      </c>
      <c r="G4" s="11">
        <v>816.38309392068425</v>
      </c>
      <c r="H4" s="11">
        <v>726.87303600754103</v>
      </c>
      <c r="I4" s="11">
        <v>790.59877476951669</v>
      </c>
      <c r="J4" s="11">
        <v>777.92130464756178</v>
      </c>
      <c r="K4" s="11">
        <v>838.41816289452902</v>
      </c>
      <c r="L4" s="11">
        <v>761.27770758965664</v>
      </c>
      <c r="M4" s="11">
        <v>833.00540897320866</v>
      </c>
      <c r="N4" s="11">
        <v>915.04943701054867</v>
      </c>
      <c r="O4" s="11">
        <v>919.30286945373769</v>
      </c>
      <c r="P4" s="11">
        <v>925.71687765240108</v>
      </c>
      <c r="Q4" s="11">
        <v>939.04215080259394</v>
      </c>
      <c r="R4" s="11">
        <v>1000.6761235167274</v>
      </c>
      <c r="S4" s="11">
        <v>945.94103700208052</v>
      </c>
      <c r="T4" s="11">
        <v>856.98653418472509</v>
      </c>
      <c r="U4" s="11">
        <v>903.89190928783319</v>
      </c>
      <c r="V4" s="11">
        <v>945.85653642452212</v>
      </c>
      <c r="W4" s="11">
        <v>929.60009358031039</v>
      </c>
      <c r="X4" s="11">
        <v>766.15598483860106</v>
      </c>
      <c r="Y4" s="11">
        <v>753.07246111467737</v>
      </c>
      <c r="Z4" s="11">
        <v>808.70595904788513</v>
      </c>
      <c r="AA4" s="11">
        <v>863.18691646476987</v>
      </c>
      <c r="AB4" s="11"/>
      <c r="AC4" s="11">
        <f t="shared" si="0"/>
        <v>3636.3350734773908</v>
      </c>
      <c r="AD4" s="11">
        <f t="shared" si="1"/>
        <v>3191.1213214659338</v>
      </c>
      <c r="AE4" s="30">
        <f t="shared" si="2"/>
        <v>-0.1224347435028047</v>
      </c>
    </row>
    <row r="5" spans="1:33" s="16" customFormat="1" ht="15.75" customHeight="1" x14ac:dyDescent="0.35">
      <c r="A5" s="13" t="s">
        <v>7</v>
      </c>
      <c r="B5" s="13" t="s">
        <v>1424</v>
      </c>
      <c r="C5" s="14" t="s">
        <v>1002</v>
      </c>
      <c r="D5" s="15" t="s">
        <v>49</v>
      </c>
      <c r="E5" s="13" t="s">
        <v>12</v>
      </c>
      <c r="F5" s="13" t="s">
        <v>12</v>
      </c>
      <c r="G5" s="17">
        <v>2.3000686153846157E-5</v>
      </c>
      <c r="H5" s="17">
        <v>0</v>
      </c>
      <c r="I5" s="17">
        <v>1.0163118461538423</v>
      </c>
      <c r="J5" s="17"/>
      <c r="K5" s="17"/>
      <c r="L5" s="17"/>
      <c r="M5" s="17">
        <v>4.7015008679177406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1425</v>
      </c>
      <c r="C6" s="10" t="s">
        <v>1002</v>
      </c>
      <c r="D6" s="4" t="s">
        <v>50</v>
      </c>
      <c r="E6" s="5" t="s">
        <v>12</v>
      </c>
      <c r="F6" s="5" t="s">
        <v>12</v>
      </c>
      <c r="G6" s="11">
        <v>748.65735647992312</v>
      </c>
      <c r="H6" s="11">
        <v>693.14985929363354</v>
      </c>
      <c r="I6" s="11">
        <v>728.9216620993634</v>
      </c>
      <c r="J6" s="11">
        <v>704.94257926829653</v>
      </c>
      <c r="K6" s="11">
        <v>780.7989009575391</v>
      </c>
      <c r="L6" s="11">
        <v>720.39047405917665</v>
      </c>
      <c r="M6" s="11">
        <v>761.7508672604547</v>
      </c>
      <c r="N6" s="11">
        <v>818.49511249046043</v>
      </c>
      <c r="O6" s="11">
        <v>848.73094299678269</v>
      </c>
      <c r="P6" s="11">
        <v>882.28193602736019</v>
      </c>
      <c r="Q6" s="11">
        <v>872.00344524531636</v>
      </c>
      <c r="R6" s="11">
        <v>876.11549676251161</v>
      </c>
      <c r="S6" s="11">
        <v>854.33058706185022</v>
      </c>
      <c r="T6" s="11">
        <v>816.01228747062908</v>
      </c>
      <c r="U6" s="11">
        <v>835.30200619980019</v>
      </c>
      <c r="V6" s="11">
        <v>832.98045725468626</v>
      </c>
      <c r="W6" s="11">
        <v>828.67292509471565</v>
      </c>
      <c r="X6" s="11">
        <v>718.96240845790135</v>
      </c>
      <c r="Y6" s="11">
        <v>738.56748628234425</v>
      </c>
      <c r="Z6" s="11">
        <v>786.66797870530695</v>
      </c>
      <c r="AA6" s="11">
        <v>843.57399870533561</v>
      </c>
      <c r="AB6" s="11"/>
      <c r="AC6" s="11">
        <f t="shared" si="0"/>
        <v>3312.9676760198313</v>
      </c>
      <c r="AD6" s="11">
        <f t="shared" si="1"/>
        <v>3087.7718721508882</v>
      </c>
      <c r="AE6" s="30">
        <f t="shared" si="2"/>
        <v>-6.7974041974200983E-2</v>
      </c>
    </row>
    <row r="7" spans="1:33" s="9" customFormat="1" ht="15.75" customHeight="1" x14ac:dyDescent="0.35">
      <c r="A7" s="5" t="s">
        <v>7</v>
      </c>
      <c r="B7" s="5" t="s">
        <v>1426</v>
      </c>
      <c r="C7" s="10" t="s">
        <v>1002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1427</v>
      </c>
      <c r="C8" s="10" t="s">
        <v>1002</v>
      </c>
      <c r="D8" s="3" t="s">
        <v>52</v>
      </c>
      <c r="E8" s="5" t="s">
        <v>12</v>
      </c>
      <c r="F8" s="5" t="s">
        <v>12</v>
      </c>
      <c r="G8" s="11">
        <v>521.78688356537316</v>
      </c>
      <c r="H8" s="11">
        <v>381.95947619057989</v>
      </c>
      <c r="I8" s="11">
        <v>415.82800620659043</v>
      </c>
      <c r="J8" s="11">
        <v>507.88562497612003</v>
      </c>
      <c r="K8" s="11">
        <v>590.41992471594267</v>
      </c>
      <c r="L8" s="11">
        <v>410.71091329458346</v>
      </c>
      <c r="M8" s="11">
        <v>457.64900464045667</v>
      </c>
      <c r="N8" s="11">
        <v>596.3658613965049</v>
      </c>
      <c r="O8" s="11">
        <v>537.33151101730016</v>
      </c>
      <c r="P8" s="11">
        <v>523.66357360795814</v>
      </c>
      <c r="Q8" s="11">
        <v>554.52291979230392</v>
      </c>
      <c r="R8" s="11">
        <v>648.38485472979892</v>
      </c>
      <c r="S8" s="11">
        <v>577.76017044970979</v>
      </c>
      <c r="T8" s="11">
        <v>501.42931555333979</v>
      </c>
      <c r="U8" s="11">
        <v>576.26529592482109</v>
      </c>
      <c r="V8" s="11">
        <v>694.62831431848076</v>
      </c>
      <c r="W8" s="11">
        <v>576.68727189104857</v>
      </c>
      <c r="X8" s="11">
        <v>466.46234522149854</v>
      </c>
      <c r="Y8" s="11">
        <v>405.50523034560337</v>
      </c>
      <c r="Z8" s="11">
        <v>453.54133221801618</v>
      </c>
      <c r="AA8" s="11">
        <v>440.20098554870094</v>
      </c>
      <c r="AB8" s="11"/>
      <c r="AC8" s="11">
        <f t="shared" si="0"/>
        <v>2349.0101976876904</v>
      </c>
      <c r="AD8" s="11">
        <f t="shared" si="1"/>
        <v>1765.7098933338189</v>
      </c>
      <c r="AE8" s="30">
        <f t="shared" si="2"/>
        <v>-0.24831748492537764</v>
      </c>
    </row>
    <row r="9" spans="1:33" s="16" customFormat="1" ht="15" customHeight="1" x14ac:dyDescent="0.35">
      <c r="A9" s="13" t="s">
        <v>7</v>
      </c>
      <c r="B9" s="13" t="s">
        <v>1428</v>
      </c>
      <c r="C9" s="14" t="s">
        <v>1002</v>
      </c>
      <c r="D9" s="15" t="s">
        <v>53</v>
      </c>
      <c r="E9" s="13" t="s">
        <v>12</v>
      </c>
      <c r="F9" s="13" t="s">
        <v>12</v>
      </c>
      <c r="G9" s="17">
        <v>94.957027519120032</v>
      </c>
      <c r="H9" s="17">
        <v>72.995142285871097</v>
      </c>
      <c r="I9" s="17">
        <v>76.334641860865858</v>
      </c>
      <c r="J9" s="17"/>
      <c r="K9" s="17"/>
      <c r="L9" s="17"/>
      <c r="M9" s="17">
        <v>80.594783313343129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1429</v>
      </c>
      <c r="C10" s="10" t="s">
        <v>1002</v>
      </c>
      <c r="D10" s="4" t="s">
        <v>54</v>
      </c>
      <c r="E10" s="5" t="s">
        <v>12</v>
      </c>
      <c r="F10" s="5" t="s">
        <v>12</v>
      </c>
      <c r="G10" s="11">
        <v>255.46550177961851</v>
      </c>
      <c r="H10" s="11">
        <v>204.49653222253124</v>
      </c>
      <c r="I10" s="11">
        <v>228.01474466674804</v>
      </c>
      <c r="J10" s="11">
        <v>237.96319139559316</v>
      </c>
      <c r="K10" s="11">
        <v>275.98264041428439</v>
      </c>
      <c r="L10" s="11">
        <v>203.50893520857301</v>
      </c>
      <c r="M10" s="11">
        <v>225.85022643886802</v>
      </c>
      <c r="N10" s="11">
        <v>237.85086654433175</v>
      </c>
      <c r="O10" s="11">
        <v>236.02423716994545</v>
      </c>
      <c r="P10" s="11">
        <v>261.06093765662661</v>
      </c>
      <c r="Q10" s="11">
        <v>277.72210024191622</v>
      </c>
      <c r="R10" s="11">
        <v>269.33738417923229</v>
      </c>
      <c r="S10" s="11">
        <v>275.88675515386922</v>
      </c>
      <c r="T10" s="11">
        <v>262.12620139271331</v>
      </c>
      <c r="U10" s="11">
        <v>278.63233003747604</v>
      </c>
      <c r="V10" s="11">
        <v>272.69169592559712</v>
      </c>
      <c r="W10" s="11">
        <v>274.29435036549972</v>
      </c>
      <c r="X10" s="11">
        <v>242.86091278941282</v>
      </c>
      <c r="Y10" s="11">
        <v>233.10080234811213</v>
      </c>
      <c r="Z10" s="11">
        <v>254.73332265225204</v>
      </c>
      <c r="AA10" s="11">
        <v>267.95263848769315</v>
      </c>
      <c r="AB10" s="11"/>
      <c r="AC10" s="11">
        <f t="shared" si="0"/>
        <v>1087.7445777212861</v>
      </c>
      <c r="AD10" s="11">
        <f t="shared" si="1"/>
        <v>998.64767627747005</v>
      </c>
      <c r="AE10" s="30">
        <f t="shared" si="2"/>
        <v>-8.1909763807294644E-2</v>
      </c>
    </row>
    <row r="11" spans="1:33" s="9" customFormat="1" ht="15.75" customHeight="1" x14ac:dyDescent="0.35">
      <c r="A11" s="5" t="s">
        <v>7</v>
      </c>
      <c r="B11" s="5" t="s">
        <v>1430</v>
      </c>
      <c r="C11" s="10" t="s">
        <v>1002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1431</v>
      </c>
      <c r="C12" s="14" t="s">
        <v>1002</v>
      </c>
      <c r="D12" s="18" t="s">
        <v>56</v>
      </c>
      <c r="E12" s="13" t="s">
        <v>12</v>
      </c>
      <c r="F12" s="13" t="s">
        <v>12</v>
      </c>
      <c r="G12" s="17">
        <v>443.22855834380317</v>
      </c>
      <c r="H12" s="17">
        <v>213.29763580712944</v>
      </c>
      <c r="I12" s="17">
        <v>823.91627050988768</v>
      </c>
      <c r="J12" s="17">
        <v>1333.0467258014035</v>
      </c>
      <c r="K12" s="17">
        <v>499.68508372277347</v>
      </c>
      <c r="L12" s="17">
        <v>226.50284227671639</v>
      </c>
      <c r="M12" s="17">
        <v>962.09937321887548</v>
      </c>
      <c r="N12" s="17">
        <v>1512.0873916031287</v>
      </c>
      <c r="O12" s="17">
        <v>573.56092404454091</v>
      </c>
      <c r="P12" s="17">
        <v>302.07869899921531</v>
      </c>
      <c r="Q12" s="17">
        <v>1052.3258350408696</v>
      </c>
      <c r="R12" s="17">
        <v>1504.2411542980631</v>
      </c>
      <c r="S12" s="17">
        <v>590.09863607227521</v>
      </c>
      <c r="T12" s="17">
        <v>255.79539046080018</v>
      </c>
      <c r="U12" s="17">
        <v>974.75601354230025</v>
      </c>
      <c r="V12" s="17">
        <v>1436.3150647363082</v>
      </c>
      <c r="W12" s="17">
        <v>578.25802715306861</v>
      </c>
      <c r="X12" s="17">
        <v>166.83221832306558</v>
      </c>
      <c r="Y12" s="17">
        <v>61.073345483871158</v>
      </c>
      <c r="Z12" s="17">
        <v>259.32281912345684</v>
      </c>
      <c r="AA12" s="17">
        <v>176.25194059076904</v>
      </c>
      <c r="AB12" s="17"/>
      <c r="AC12" s="17">
        <f t="shared" si="0"/>
        <v>3245.1244958924772</v>
      </c>
      <c r="AD12" s="17">
        <f t="shared" si="1"/>
        <v>663.48032352116252</v>
      </c>
      <c r="AE12" s="31">
        <f t="shared" si="2"/>
        <v>-0.79554549467640945</v>
      </c>
      <c r="AF12" s="33">
        <f>AC12/SUM(T$20:W$20)/10</f>
        <v>12.667354798443069</v>
      </c>
      <c r="AG12" s="33">
        <f>AD12/SUM(X$20:AA$20)/10</f>
        <v>2.84240964785428</v>
      </c>
    </row>
    <row r="13" spans="1:33" s="9" customFormat="1" ht="15.75" customHeight="1" x14ac:dyDescent="0.35">
      <c r="A13" s="5" t="s">
        <v>7</v>
      </c>
      <c r="B13" s="5" t="s">
        <v>1432</v>
      </c>
      <c r="C13" s="10" t="s">
        <v>1002</v>
      </c>
      <c r="D13" s="4" t="s">
        <v>57</v>
      </c>
      <c r="E13" s="5" t="s">
        <v>12</v>
      </c>
      <c r="F13" s="5" t="s">
        <v>12</v>
      </c>
      <c r="G13" s="11">
        <v>34.12697892928616</v>
      </c>
      <c r="H13" s="11">
        <v>27.446338270045214</v>
      </c>
      <c r="I13" s="11">
        <v>37.625478221979854</v>
      </c>
      <c r="J13" s="11">
        <v>32.702234976628837</v>
      </c>
      <c r="K13" s="11">
        <v>38.931063659296875</v>
      </c>
      <c r="L13" s="11">
        <v>32.783754552618383</v>
      </c>
      <c r="M13" s="11">
        <v>49.682411717732244</v>
      </c>
      <c r="N13" s="11">
        <v>34.147776670430723</v>
      </c>
      <c r="O13" s="11">
        <v>46.102961880042692</v>
      </c>
      <c r="P13" s="11">
        <v>38.170155710500126</v>
      </c>
      <c r="Q13" s="11">
        <v>57.256481471076349</v>
      </c>
      <c r="R13" s="11">
        <v>38.553552599953882</v>
      </c>
      <c r="S13" s="11">
        <v>43.579059623837509</v>
      </c>
      <c r="T13" s="11">
        <v>34.740769746742885</v>
      </c>
      <c r="U13" s="11">
        <v>55.529290710100007</v>
      </c>
      <c r="V13" s="11">
        <v>32.284489943145637</v>
      </c>
      <c r="W13" s="11">
        <v>45.685409205531236</v>
      </c>
      <c r="X13" s="11">
        <v>23.231063520862495</v>
      </c>
      <c r="Y13" s="11">
        <v>3.8549451612903347</v>
      </c>
      <c r="Z13" s="11">
        <v>4.6756424242424384</v>
      </c>
      <c r="AA13" s="11">
        <v>39.484939076923034</v>
      </c>
      <c r="AB13" s="11"/>
      <c r="AC13" s="11">
        <f t="shared" si="0"/>
        <v>168.23995960551977</v>
      </c>
      <c r="AD13" s="11">
        <f t="shared" si="1"/>
        <v>71.246590183318304</v>
      </c>
      <c r="AE13" s="30">
        <f t="shared" si="2"/>
        <v>-0.57651802609574099</v>
      </c>
    </row>
    <row r="14" spans="1:33" s="9" customFormat="1" ht="15.75" customHeight="1" x14ac:dyDescent="0.35">
      <c r="A14" s="5" t="s">
        <v>7</v>
      </c>
      <c r="B14" s="5" t="s">
        <v>1433</v>
      </c>
      <c r="C14" s="10" t="s">
        <v>1002</v>
      </c>
      <c r="D14" s="4" t="s">
        <v>58</v>
      </c>
      <c r="E14" s="5" t="s">
        <v>12</v>
      </c>
      <c r="F14" s="5" t="s">
        <v>12</v>
      </c>
      <c r="G14" s="11">
        <v>409.101579414517</v>
      </c>
      <c r="H14" s="11">
        <v>185.85129753708424</v>
      </c>
      <c r="I14" s="11">
        <v>786.29079228790783</v>
      </c>
      <c r="J14" s="11">
        <v>1300.3444908247748</v>
      </c>
      <c r="K14" s="11">
        <v>460.75402006347656</v>
      </c>
      <c r="L14" s="11">
        <v>193.71908772409799</v>
      </c>
      <c r="M14" s="11">
        <v>912.41696150114331</v>
      </c>
      <c r="N14" s="11">
        <v>1477.9396149326979</v>
      </c>
      <c r="O14" s="11">
        <v>527.4579621644981</v>
      </c>
      <c r="P14" s="11">
        <v>263.90854328871518</v>
      </c>
      <c r="Q14" s="11">
        <v>995.06935356979318</v>
      </c>
      <c r="R14" s="11">
        <v>1465.6876016981091</v>
      </c>
      <c r="S14" s="11">
        <v>546.51957644843753</v>
      </c>
      <c r="T14" s="11">
        <v>221.05462071405731</v>
      </c>
      <c r="U14" s="11">
        <v>919.22672283220015</v>
      </c>
      <c r="V14" s="11">
        <v>1404.0305747931625</v>
      </c>
      <c r="W14" s="11">
        <v>532.57261794753731</v>
      </c>
      <c r="X14" s="11">
        <v>143.6011548022031</v>
      </c>
      <c r="Y14" s="11">
        <v>57.21840032258082</v>
      </c>
      <c r="Z14" s="11">
        <v>254.64717669921444</v>
      </c>
      <c r="AA14" s="11">
        <v>136.767001513846</v>
      </c>
      <c r="AB14" s="11"/>
      <c r="AC14" s="11">
        <f t="shared" si="0"/>
        <v>3076.8845362869574</v>
      </c>
      <c r="AD14" s="11">
        <f t="shared" si="1"/>
        <v>592.23373333784434</v>
      </c>
      <c r="AE14" s="30">
        <f t="shared" si="2"/>
        <v>-0.80752162573753106</v>
      </c>
    </row>
    <row r="15" spans="1:33" s="16" customFormat="1" ht="15.75" customHeight="1" x14ac:dyDescent="0.35">
      <c r="A15" s="13" t="s">
        <v>7</v>
      </c>
      <c r="B15" s="13" t="s">
        <v>1434</v>
      </c>
      <c r="C15" s="14" t="s">
        <v>1002</v>
      </c>
      <c r="D15" s="18" t="s">
        <v>59</v>
      </c>
      <c r="E15" s="13" t="s">
        <v>12</v>
      </c>
      <c r="F15" s="13" t="s">
        <v>12</v>
      </c>
      <c r="G15" s="17">
        <v>207.99016335788002</v>
      </c>
      <c r="H15" s="17">
        <v>237.65784974299402</v>
      </c>
      <c r="I15" s="17">
        <v>245.62293242433907</v>
      </c>
      <c r="J15" s="17">
        <v>390.8467028876521</v>
      </c>
      <c r="K15" s="17">
        <v>245.94535309007816</v>
      </c>
      <c r="L15" s="17">
        <v>271.72757333968548</v>
      </c>
      <c r="M15" s="17">
        <v>311.06208547295955</v>
      </c>
      <c r="N15" s="17">
        <v>482.42683589339163</v>
      </c>
      <c r="O15" s="17">
        <v>312.44508403285607</v>
      </c>
      <c r="P15" s="17">
        <v>327.46528058564394</v>
      </c>
      <c r="Q15" s="17">
        <v>369.40521293602006</v>
      </c>
      <c r="R15" s="17">
        <v>554.00625454732665</v>
      </c>
      <c r="S15" s="17">
        <v>317.86910332103758</v>
      </c>
      <c r="T15" s="17">
        <v>328.48494361280024</v>
      </c>
      <c r="U15" s="17">
        <v>385.78700519220007</v>
      </c>
      <c r="V15" s="17">
        <v>567.5538993761395</v>
      </c>
      <c r="W15" s="17">
        <v>313.78531764009995</v>
      </c>
      <c r="X15" s="17">
        <v>308.45628442175615</v>
      </c>
      <c r="Y15" s="17">
        <v>76.791131012606684</v>
      </c>
      <c r="Z15" s="17">
        <v>323.69245266808588</v>
      </c>
      <c r="AA15" s="17">
        <v>170.75377853545828</v>
      </c>
      <c r="AB15" s="17"/>
      <c r="AC15" s="17">
        <f t="shared" si="0"/>
        <v>1595.6111658212399</v>
      </c>
      <c r="AD15" s="17">
        <f t="shared" si="1"/>
        <v>879.69364663790702</v>
      </c>
      <c r="AE15" s="31">
        <f t="shared" si="2"/>
        <v>-0.44867918608156621</v>
      </c>
      <c r="AF15" s="33">
        <f>AC15/SUM(T$20:W$20)/10</f>
        <v>6.2284737560603975</v>
      </c>
      <c r="AG15" s="33">
        <f>AD15/SUM(X$20:AA$20)/10</f>
        <v>3.768687057800812</v>
      </c>
    </row>
    <row r="16" spans="1:33" s="9" customFormat="1" ht="15.75" customHeight="1" x14ac:dyDescent="0.35">
      <c r="A16" s="5" t="s">
        <v>7</v>
      </c>
      <c r="B16" s="5" t="s">
        <v>1435</v>
      </c>
      <c r="C16" s="10" t="s">
        <v>1002</v>
      </c>
      <c r="D16" s="4" t="s">
        <v>60</v>
      </c>
      <c r="E16" s="5" t="s">
        <v>12</v>
      </c>
      <c r="F16" s="5" t="s">
        <v>12</v>
      </c>
      <c r="G16" s="11">
        <v>39.884394588615386</v>
      </c>
      <c r="H16" s="11">
        <v>46.110589849345253</v>
      </c>
      <c r="I16" s="11">
        <v>50.773094663227496</v>
      </c>
      <c r="J16" s="11">
        <v>41.598762684583399</v>
      </c>
      <c r="K16" s="11">
        <v>52.226229167578133</v>
      </c>
      <c r="L16" s="11">
        <v>44.341093364399896</v>
      </c>
      <c r="M16" s="11">
        <v>57.59306573857257</v>
      </c>
      <c r="N16" s="11">
        <v>52.199025526615308</v>
      </c>
      <c r="O16" s="11">
        <v>67.516948308571187</v>
      </c>
      <c r="P16" s="11">
        <v>60.140085792000207</v>
      </c>
      <c r="Q16" s="11">
        <v>69.352895509143053</v>
      </c>
      <c r="R16" s="11">
        <v>52.174879972800056</v>
      </c>
      <c r="S16" s="11">
        <v>57.912045759687516</v>
      </c>
      <c r="T16" s="11">
        <v>60.893612818285753</v>
      </c>
      <c r="U16" s="11">
        <v>84.309974930000024</v>
      </c>
      <c r="V16" s="11">
        <v>64.338061691106418</v>
      </c>
      <c r="W16" s="11">
        <v>66.791852915249976</v>
      </c>
      <c r="X16" s="11">
        <v>48.191183193956242</v>
      </c>
      <c r="Y16" s="11">
        <v>6.608477419354859</v>
      </c>
      <c r="Z16" s="11">
        <v>33.898406406847073</v>
      </c>
      <c r="AA16" s="11">
        <v>23.857969230769207</v>
      </c>
      <c r="AB16" s="11"/>
      <c r="AC16" s="11">
        <f t="shared" si="0"/>
        <v>276.33350235464218</v>
      </c>
      <c r="AD16" s="11">
        <f t="shared" si="1"/>
        <v>112.55603625092738</v>
      </c>
      <c r="AE16" s="30">
        <f t="shared" si="2"/>
        <v>-0.59268045571081474</v>
      </c>
    </row>
    <row r="17" spans="1:33" s="9" customFormat="1" ht="15.75" customHeight="1" x14ac:dyDescent="0.35">
      <c r="A17" s="5" t="s">
        <v>7</v>
      </c>
      <c r="B17" s="5" t="s">
        <v>1436</v>
      </c>
      <c r="C17" s="10" t="s">
        <v>1002</v>
      </c>
      <c r="D17" s="4" t="s">
        <v>61</v>
      </c>
      <c r="E17" s="5" t="s">
        <v>12</v>
      </c>
      <c r="F17" s="5" t="s">
        <v>12</v>
      </c>
      <c r="G17" s="11">
        <v>168.10576876926464</v>
      </c>
      <c r="H17" s="11">
        <v>191.54725989364874</v>
      </c>
      <c r="I17" s="11">
        <v>194.84983776111156</v>
      </c>
      <c r="J17" s="11">
        <v>349.24794020306871</v>
      </c>
      <c r="K17" s="11">
        <v>193.71912392250002</v>
      </c>
      <c r="L17" s="11">
        <v>227.3864799752856</v>
      </c>
      <c r="M17" s="11">
        <v>253.46901973438705</v>
      </c>
      <c r="N17" s="11">
        <v>430.22781036677628</v>
      </c>
      <c r="O17" s="11">
        <v>244.92813572428486</v>
      </c>
      <c r="P17" s="11">
        <v>267.32519479364379</v>
      </c>
      <c r="Q17" s="11">
        <v>300.05231742687704</v>
      </c>
      <c r="R17" s="11">
        <v>501.83137457452665</v>
      </c>
      <c r="S17" s="11">
        <v>259.95705756135004</v>
      </c>
      <c r="T17" s="11">
        <v>267.59133079451448</v>
      </c>
      <c r="U17" s="11">
        <v>301.47703026220006</v>
      </c>
      <c r="V17" s="11">
        <v>503.21583768503314</v>
      </c>
      <c r="W17" s="11">
        <v>246.99346472484993</v>
      </c>
      <c r="X17" s="11">
        <v>260.2651012277999</v>
      </c>
      <c r="Y17" s="11">
        <v>70.182653593251828</v>
      </c>
      <c r="Z17" s="11">
        <v>289.79404626123875</v>
      </c>
      <c r="AA17" s="11">
        <v>146.89580930468907</v>
      </c>
      <c r="AB17" s="11"/>
      <c r="AC17" s="11">
        <f t="shared" si="0"/>
        <v>1319.2776634665977</v>
      </c>
      <c r="AD17" s="11">
        <f t="shared" si="1"/>
        <v>767.13761038697953</v>
      </c>
      <c r="AE17" s="30">
        <f t="shared" si="2"/>
        <v>-0.41851694178524046</v>
      </c>
    </row>
    <row r="19" spans="1:33" x14ac:dyDescent="0.35">
      <c r="AE19" s="30"/>
      <c r="AF19" s="34">
        <f>SUM(AF12,AF5)</f>
        <v>12.667354798443069</v>
      </c>
      <c r="AG19" s="34">
        <f>SUM(AG12,AG5)</f>
        <v>2.84240964785428</v>
      </c>
    </row>
    <row r="20" spans="1:33" x14ac:dyDescent="0.35">
      <c r="D20" s="10" t="s">
        <v>1253</v>
      </c>
      <c r="G20" s="11">
        <f>[6]GDP!CA$15</f>
        <v>4.9850153790769234</v>
      </c>
      <c r="H20" s="11">
        <f>[6]GDP!CB$15</f>
        <v>5.0991594735483972</v>
      </c>
      <c r="I20" s="11">
        <f>[6]GDP!CC$15</f>
        <v>5.2777074170769032</v>
      </c>
      <c r="J20" s="11">
        <f>[6]GDP!CD$15</f>
        <v>5.3204011856060687</v>
      </c>
      <c r="K20" s="11">
        <f>[6]GDP!CE$15</f>
        <v>5.2476663164062503</v>
      </c>
      <c r="L20" s="11">
        <f>[6]GDP!CF$15</f>
        <v>5.2432730086153718</v>
      </c>
      <c r="M20" s="11">
        <f>[6]GDP!CG$15</f>
        <v>5.4876186953225794</v>
      </c>
      <c r="N20" s="11">
        <f>[6]GDP!CH$15</f>
        <v>5.9606641953846076</v>
      </c>
      <c r="O20" s="11">
        <f>[6]GDP!CI$15</f>
        <v>6.0541173428571211</v>
      </c>
      <c r="P20" s="11">
        <f>[6]GDP!CJ$15</f>
        <v>6.4624711857143078</v>
      </c>
      <c r="Q20" s="11">
        <f>[6]GDP!CK$15</f>
        <v>6.405214501904779</v>
      </c>
      <c r="R20" s="11">
        <f>[6]GDP!CL$15</f>
        <v>6.2636202664615448</v>
      </c>
      <c r="S20" s="11">
        <f>[6]GDP!CM$15</f>
        <v>6.3257178872727424</v>
      </c>
      <c r="T20" s="11">
        <f>[6]GDP!CN$15</f>
        <v>6.3535429408695503</v>
      </c>
      <c r="U20" s="11">
        <f>[6]GDP!CO$15</f>
        <v>6.5189621049999982</v>
      </c>
      <c r="V20" s="11">
        <f>[6]GDP!CP$15</f>
        <v>6.3645161000000012</v>
      </c>
      <c r="W20" s="11">
        <f>[6]GDP!CQ$15</f>
        <v>6.3809910400000041</v>
      </c>
      <c r="X20" s="11">
        <f>[6]GDP!CR$15</f>
        <v>6.2794603400000018</v>
      </c>
      <c r="Y20" s="11">
        <f>[6]GDP!CS$15</f>
        <v>5.4133804981818487</v>
      </c>
      <c r="Z20" s="11">
        <f>[6]GDP!CT$15</f>
        <v>5.808211519374999</v>
      </c>
      <c r="AA20" s="11">
        <f>[6]GDP!CU$15</f>
        <v>5.8411257842187485</v>
      </c>
      <c r="AC20" s="11">
        <f t="shared" ref="AC20" si="3">SUM(T20:W20)</f>
        <v>25.618012185869553</v>
      </c>
      <c r="AD20" s="11">
        <f t="shared" ref="AD20" si="4">SUM(X20:AA20)</f>
        <v>23.342178141775598</v>
      </c>
      <c r="AE20" s="30"/>
      <c r="AF20" s="34">
        <f>SUM(AF9,AF15)</f>
        <v>6.2284737560603975</v>
      </c>
      <c r="AG20" s="34">
        <f>SUM(AG9,AG15)</f>
        <v>3.768687057800812</v>
      </c>
    </row>
    <row r="21" spans="1:33" x14ac:dyDescent="0.35">
      <c r="AF21" s="34">
        <f>AF19-AF20</f>
        <v>6.4388810423826719</v>
      </c>
      <c r="AG21" s="34">
        <f>AG19-AG20</f>
        <v>-0.92627740994653207</v>
      </c>
    </row>
    <row r="22" spans="1:33" s="40" customFormat="1" ht="16.5" x14ac:dyDescent="0.35">
      <c r="D22" s="47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0.22473776527929171</v>
      </c>
      <c r="AD22" s="12">
        <f>(AD12+AD5)/AD2</f>
        <v>5.2116222975139931E-2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0.16743834123476195</v>
      </c>
      <c r="AD23" s="12">
        <f>(AD9+AD15)/AD3</f>
        <v>9.3407707171245052E-2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19.166436223318609</v>
      </c>
      <c r="AD25" s="34">
        <f>(AD2-AD3)/AD20/10</f>
        <v>14.193185190011789</v>
      </c>
      <c r="AE25" s="32"/>
      <c r="AF25" s="10"/>
      <c r="AG25" s="10"/>
    </row>
    <row r="26" spans="1:33" s="40" customFormat="1" ht="16.5" x14ac:dyDescent="0.35">
      <c r="D26" s="47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11.463958189077788</v>
      </c>
      <c r="AD26" s="34">
        <f>(AD4+AD12-AD8-AD15)/AD20/10</f>
        <v>5.1803139264508626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26.861801452204638</v>
      </c>
      <c r="AD27" s="34">
        <f>(AD4+AD12)/AD20/10</f>
        <v>16.513461689714806</v>
      </c>
    </row>
    <row r="28" spans="1:33" ht="16.5" x14ac:dyDescent="0.35">
      <c r="D28" s="46" t="s">
        <v>1721</v>
      </c>
      <c r="AC28" s="27">
        <f>(AC8+AC15)/AC20/10</f>
        <v>15.39784326312685</v>
      </c>
      <c r="AD28" s="27">
        <f>(AD8+AD15)/AD20/10</f>
        <v>11.333147763263941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84F9-8210-464C-8454-832466D47C03}">
  <dimension ref="A1:AG28"/>
  <sheetViews>
    <sheetView topLeftCell="B1" workbookViewId="0">
      <pane xSplit="5" ySplit="1" topLeftCell="Z11" activePane="bottomRight" state="frozen"/>
      <selection activeCell="B1" sqref="B1"/>
      <selection pane="topRight" activeCell="G1" sqref="G1"/>
      <selection pane="bottomLeft" activeCell="B2" sqref="B2"/>
      <selection pane="bottomRight" activeCell="AA20" sqref="AA20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1216</v>
      </c>
      <c r="C2" s="10" t="s">
        <v>1077</v>
      </c>
      <c r="D2" s="2" t="s">
        <v>46</v>
      </c>
      <c r="E2" s="5" t="s">
        <v>12</v>
      </c>
      <c r="F2" s="5" t="s">
        <v>12</v>
      </c>
      <c r="G2" s="11">
        <v>10312.200000000001</v>
      </c>
      <c r="H2" s="11">
        <v>9208.1</v>
      </c>
      <c r="I2" s="11">
        <v>9807.4</v>
      </c>
      <c r="J2" s="11">
        <v>9657.7000000000007</v>
      </c>
      <c r="K2" s="11">
        <v>10958.5</v>
      </c>
      <c r="L2" s="11">
        <v>9984.6</v>
      </c>
      <c r="M2" s="11">
        <v>10579.3</v>
      </c>
      <c r="N2" s="11">
        <v>10971.3</v>
      </c>
      <c r="O2" s="11">
        <v>12373.4</v>
      </c>
      <c r="P2" s="11">
        <v>11522.9</v>
      </c>
      <c r="Q2" s="11">
        <v>12369.7</v>
      </c>
      <c r="R2" s="11">
        <v>12732.8</v>
      </c>
      <c r="S2" s="11">
        <v>13853.4</v>
      </c>
      <c r="T2" s="11">
        <v>13334.9</v>
      </c>
      <c r="U2" s="11">
        <v>13902.9</v>
      </c>
      <c r="V2" s="11">
        <v>13137.4</v>
      </c>
      <c r="W2" s="11">
        <v>14966.4</v>
      </c>
      <c r="X2" s="11">
        <v>13112</v>
      </c>
      <c r="Y2" s="11">
        <v>12424.1</v>
      </c>
      <c r="Z2" s="11">
        <v>12785.8</v>
      </c>
      <c r="AA2" s="11">
        <v>15372.4</v>
      </c>
      <c r="AB2" s="11"/>
      <c r="AC2" s="11">
        <f t="shared" ref="AC2:AC17" si="0">SUM(T2:W2)</f>
        <v>55341.599999999999</v>
      </c>
      <c r="AD2" s="11">
        <f t="shared" ref="AD2:AD17" si="1">SUM(X2:AA2)</f>
        <v>53694.299999999996</v>
      </c>
      <c r="AE2" s="30">
        <f>AD2/AC2-1</f>
        <v>-2.9766034953814136E-2</v>
      </c>
    </row>
    <row r="3" spans="1:33" s="9" customFormat="1" ht="15.75" customHeight="1" x14ac:dyDescent="0.35">
      <c r="A3" s="5" t="s">
        <v>7</v>
      </c>
      <c r="B3" s="5" t="s">
        <v>1217</v>
      </c>
      <c r="C3" s="10" t="s">
        <v>1077</v>
      </c>
      <c r="D3" s="2" t="s">
        <v>47</v>
      </c>
      <c r="E3" s="5" t="s">
        <v>12</v>
      </c>
      <c r="F3" s="5" t="s">
        <v>12</v>
      </c>
      <c r="G3" s="11">
        <v>5626.9</v>
      </c>
      <c r="H3" s="11">
        <v>5609.2</v>
      </c>
      <c r="I3" s="11">
        <v>6453.7</v>
      </c>
      <c r="J3" s="11">
        <v>7766.5</v>
      </c>
      <c r="K3" s="11">
        <v>6402.7</v>
      </c>
      <c r="L3" s="11">
        <v>6168.5</v>
      </c>
      <c r="M3" s="11">
        <v>7144.2</v>
      </c>
      <c r="N3" s="11">
        <v>8609.7999999999993</v>
      </c>
      <c r="O3" s="11">
        <v>7101</v>
      </c>
      <c r="P3" s="11">
        <v>7150.2</v>
      </c>
      <c r="Q3" s="11">
        <v>7338.4</v>
      </c>
      <c r="R3" s="11">
        <v>8912.9</v>
      </c>
      <c r="S3" s="11">
        <v>7310.1</v>
      </c>
      <c r="T3" s="11">
        <v>6962.3</v>
      </c>
      <c r="U3" s="11">
        <v>7836.3</v>
      </c>
      <c r="V3" s="11">
        <v>9391.6</v>
      </c>
      <c r="W3" s="11">
        <v>7950.2</v>
      </c>
      <c r="X3" s="11">
        <v>7334</v>
      </c>
      <c r="Y3" s="11">
        <v>5667.4</v>
      </c>
      <c r="Z3" s="11">
        <v>5858.5</v>
      </c>
      <c r="AA3" s="11">
        <v>6795.2</v>
      </c>
      <c r="AB3" s="11"/>
      <c r="AC3" s="11">
        <f t="shared" si="0"/>
        <v>32140.400000000001</v>
      </c>
      <c r="AD3" s="11">
        <f t="shared" si="1"/>
        <v>25655.100000000002</v>
      </c>
      <c r="AE3" s="30">
        <f t="shared" ref="AE3:AE17" si="2">AD3/AC3-1</f>
        <v>-0.20178031387288264</v>
      </c>
    </row>
    <row r="4" spans="1:33" s="9" customFormat="1" ht="15.75" customHeight="1" x14ac:dyDescent="0.35">
      <c r="A4" s="5" t="s">
        <v>7</v>
      </c>
      <c r="B4" s="5" t="s">
        <v>1218</v>
      </c>
      <c r="C4" s="10" t="s">
        <v>1077</v>
      </c>
      <c r="D4" s="3" t="s">
        <v>48</v>
      </c>
      <c r="E4" s="5" t="s">
        <v>12</v>
      </c>
      <c r="F4" s="5" t="s">
        <v>12</v>
      </c>
      <c r="G4" s="11">
        <v>917.8</v>
      </c>
      <c r="H4" s="11">
        <v>826.1</v>
      </c>
      <c r="I4" s="11">
        <v>878.9</v>
      </c>
      <c r="J4" s="11">
        <v>912.3</v>
      </c>
      <c r="K4" s="11">
        <v>873.7</v>
      </c>
      <c r="L4" s="11">
        <v>858.4</v>
      </c>
      <c r="M4" s="11">
        <v>1027</v>
      </c>
      <c r="N4" s="11">
        <v>1100.9000000000001</v>
      </c>
      <c r="O4" s="11">
        <v>1022.7</v>
      </c>
      <c r="P4" s="11">
        <v>979.6</v>
      </c>
      <c r="Q4" s="11">
        <v>1093.0999999999999</v>
      </c>
      <c r="R4" s="11">
        <v>1140.8</v>
      </c>
      <c r="S4" s="11">
        <v>1114.3</v>
      </c>
      <c r="T4" s="11">
        <v>999.8</v>
      </c>
      <c r="U4" s="11">
        <v>1110.5</v>
      </c>
      <c r="V4" s="11">
        <v>1118.3</v>
      </c>
      <c r="W4" s="11">
        <v>1067.7</v>
      </c>
      <c r="X4" s="11">
        <v>984.1</v>
      </c>
      <c r="Y4" s="11">
        <v>978.1</v>
      </c>
      <c r="Z4" s="11">
        <v>1011.5</v>
      </c>
      <c r="AA4" s="11">
        <v>992.4</v>
      </c>
      <c r="AB4" s="11"/>
      <c r="AC4" s="11">
        <f t="shared" si="0"/>
        <v>4296.3</v>
      </c>
      <c r="AD4" s="11">
        <f t="shared" si="1"/>
        <v>3966.1</v>
      </c>
      <c r="AE4" s="30">
        <f t="shared" si="2"/>
        <v>-7.6856830295836009E-2</v>
      </c>
    </row>
    <row r="5" spans="1:33" s="16" customFormat="1" ht="15.75" customHeight="1" x14ac:dyDescent="0.35">
      <c r="A5" s="13" t="s">
        <v>7</v>
      </c>
      <c r="B5" s="13" t="s">
        <v>1219</v>
      </c>
      <c r="C5" s="14" t="s">
        <v>1077</v>
      </c>
      <c r="D5" s="15" t="s">
        <v>49</v>
      </c>
      <c r="E5" s="13" t="s">
        <v>12</v>
      </c>
      <c r="F5" s="13" t="s">
        <v>12</v>
      </c>
      <c r="G5" s="17">
        <v>158.80000000000001</v>
      </c>
      <c r="H5" s="17">
        <v>127.7</v>
      </c>
      <c r="I5" s="17">
        <v>202.1</v>
      </c>
      <c r="J5" s="17">
        <v>212.8</v>
      </c>
      <c r="K5" s="17">
        <v>161.4</v>
      </c>
      <c r="L5" s="17">
        <v>144.30000000000001</v>
      </c>
      <c r="M5" s="17">
        <v>221.1</v>
      </c>
      <c r="N5" s="17">
        <v>216.5</v>
      </c>
      <c r="O5" s="17">
        <v>185.8</v>
      </c>
      <c r="P5" s="17">
        <v>162</v>
      </c>
      <c r="Q5" s="17">
        <v>229.1</v>
      </c>
      <c r="R5" s="17">
        <v>234.6</v>
      </c>
      <c r="S5" s="17">
        <v>197.3</v>
      </c>
      <c r="T5" s="17">
        <v>158.9</v>
      </c>
      <c r="U5" s="17">
        <v>243.4</v>
      </c>
      <c r="V5" s="17">
        <v>229.6</v>
      </c>
      <c r="W5" s="17">
        <v>206.8</v>
      </c>
      <c r="X5" s="17">
        <v>121.3</v>
      </c>
      <c r="Y5" s="17">
        <v>8.1</v>
      </c>
      <c r="Z5" s="17">
        <v>12</v>
      </c>
      <c r="AA5" s="17">
        <v>14.3</v>
      </c>
      <c r="AB5" s="17"/>
      <c r="AC5" s="17">
        <f t="shared" si="0"/>
        <v>838.7</v>
      </c>
      <c r="AD5" s="17">
        <f t="shared" si="1"/>
        <v>155.70000000000002</v>
      </c>
      <c r="AE5" s="31">
        <f t="shared" si="2"/>
        <v>-0.81435555025634909</v>
      </c>
      <c r="AF5" s="33">
        <f>AC5/SUM(T$20:W$20)/10</f>
        <v>0.21244313403649553</v>
      </c>
      <c r="AG5" s="33">
        <f>AD5/SUM(X$20:AA$20)/10</f>
        <v>3.8709196231012113E-2</v>
      </c>
    </row>
    <row r="6" spans="1:33" s="9" customFormat="1" ht="15.75" customHeight="1" x14ac:dyDescent="0.35">
      <c r="A6" s="5" t="s">
        <v>7</v>
      </c>
      <c r="B6" s="5" t="s">
        <v>1220</v>
      </c>
      <c r="C6" s="10" t="s">
        <v>1077</v>
      </c>
      <c r="D6" s="4" t="s">
        <v>50</v>
      </c>
      <c r="E6" s="5" t="s">
        <v>12</v>
      </c>
      <c r="F6" s="5" t="s">
        <v>12</v>
      </c>
      <c r="G6" s="11">
        <v>592.1</v>
      </c>
      <c r="H6" s="11">
        <v>552.4</v>
      </c>
      <c r="I6" s="11">
        <v>534.20000000000005</v>
      </c>
      <c r="J6" s="11">
        <v>547.70000000000005</v>
      </c>
      <c r="K6" s="11">
        <v>563.29999999999995</v>
      </c>
      <c r="L6" s="11">
        <v>572.9</v>
      </c>
      <c r="M6" s="11">
        <v>655.20000000000005</v>
      </c>
      <c r="N6" s="11">
        <v>726</v>
      </c>
      <c r="O6" s="11">
        <v>677.4</v>
      </c>
      <c r="P6" s="11">
        <v>675.5</v>
      </c>
      <c r="Q6" s="11">
        <v>707.3</v>
      </c>
      <c r="R6" s="11">
        <v>733.7</v>
      </c>
      <c r="S6" s="11">
        <v>743.8</v>
      </c>
      <c r="T6" s="11">
        <v>684.2</v>
      </c>
      <c r="U6" s="11">
        <v>718.5</v>
      </c>
      <c r="V6" s="11">
        <v>730.3</v>
      </c>
      <c r="W6" s="11">
        <v>708.1</v>
      </c>
      <c r="X6" s="11">
        <v>704.3</v>
      </c>
      <c r="Y6" s="11">
        <v>842.9</v>
      </c>
      <c r="Z6" s="11">
        <v>870.4</v>
      </c>
      <c r="AA6" s="11">
        <v>838.8</v>
      </c>
      <c r="AB6" s="11"/>
      <c r="AC6" s="11">
        <f t="shared" si="0"/>
        <v>2841.1</v>
      </c>
      <c r="AD6" s="11">
        <f t="shared" si="1"/>
        <v>3256.3999999999996</v>
      </c>
      <c r="AE6" s="30">
        <f t="shared" si="2"/>
        <v>0.14617577698778628</v>
      </c>
    </row>
    <row r="7" spans="1:33" s="9" customFormat="1" ht="15.75" customHeight="1" x14ac:dyDescent="0.35">
      <c r="A7" s="5" t="s">
        <v>7</v>
      </c>
      <c r="B7" s="5" t="s">
        <v>1221</v>
      </c>
      <c r="C7" s="10" t="s">
        <v>1077</v>
      </c>
      <c r="D7" s="4" t="s">
        <v>51</v>
      </c>
      <c r="E7" s="5" t="s">
        <v>12</v>
      </c>
      <c r="F7" s="5" t="s">
        <v>12</v>
      </c>
      <c r="G7" s="11">
        <v>166.9</v>
      </c>
      <c r="H7" s="11">
        <v>146</v>
      </c>
      <c r="I7" s="11">
        <v>142.6</v>
      </c>
      <c r="J7" s="11">
        <v>151.80000000000001</v>
      </c>
      <c r="K7" s="11">
        <v>149</v>
      </c>
      <c r="L7" s="11">
        <v>141.19999999999999</v>
      </c>
      <c r="M7" s="11">
        <v>150.69999999999999</v>
      </c>
      <c r="N7" s="11">
        <v>158.4</v>
      </c>
      <c r="O7" s="11">
        <v>159.5</v>
      </c>
      <c r="P7" s="11">
        <v>142.1</v>
      </c>
      <c r="Q7" s="11">
        <v>156.69999999999999</v>
      </c>
      <c r="R7" s="11">
        <v>172.5</v>
      </c>
      <c r="S7" s="11">
        <v>173.2</v>
      </c>
      <c r="T7" s="11">
        <v>156.69999999999999</v>
      </c>
      <c r="U7" s="11">
        <v>148.6</v>
      </c>
      <c r="V7" s="11">
        <v>158.4</v>
      </c>
      <c r="W7" s="11">
        <v>152.80000000000001</v>
      </c>
      <c r="X7" s="11">
        <v>158.5</v>
      </c>
      <c r="Y7" s="11">
        <v>127.1</v>
      </c>
      <c r="Z7" s="11">
        <v>129.1</v>
      </c>
      <c r="AA7" s="11">
        <v>139.30000000000001</v>
      </c>
      <c r="AB7" s="11"/>
      <c r="AC7" s="11">
        <f t="shared" si="0"/>
        <v>616.5</v>
      </c>
      <c r="AD7" s="11">
        <f t="shared" si="1"/>
        <v>554</v>
      </c>
      <c r="AE7" s="30">
        <f t="shared" si="2"/>
        <v>-0.10137875101378746</v>
      </c>
    </row>
    <row r="8" spans="1:33" s="9" customFormat="1" ht="15" customHeight="1" x14ac:dyDescent="0.35">
      <c r="A8" s="5" t="s">
        <v>7</v>
      </c>
      <c r="B8" s="5" t="s">
        <v>1222</v>
      </c>
      <c r="C8" s="10" t="s">
        <v>1077</v>
      </c>
      <c r="D8" s="3" t="s">
        <v>52</v>
      </c>
      <c r="E8" s="5" t="s">
        <v>12</v>
      </c>
      <c r="F8" s="5" t="s">
        <v>12</v>
      </c>
      <c r="G8" s="11">
        <v>1486.3</v>
      </c>
      <c r="H8" s="11">
        <v>1436.6</v>
      </c>
      <c r="I8" s="11">
        <v>1704.6</v>
      </c>
      <c r="J8" s="11">
        <v>2000.7</v>
      </c>
      <c r="K8" s="11">
        <v>1565.9</v>
      </c>
      <c r="L8" s="11">
        <v>1453.6</v>
      </c>
      <c r="M8" s="11">
        <v>1737.8</v>
      </c>
      <c r="N8" s="11">
        <v>2169.1</v>
      </c>
      <c r="O8" s="11">
        <v>1833.5</v>
      </c>
      <c r="P8" s="11">
        <v>1731</v>
      </c>
      <c r="Q8" s="11">
        <v>1940.6</v>
      </c>
      <c r="R8" s="11">
        <v>2245.5</v>
      </c>
      <c r="S8" s="11">
        <v>1914</v>
      </c>
      <c r="T8" s="11">
        <v>1762</v>
      </c>
      <c r="U8" s="11">
        <v>1972.9</v>
      </c>
      <c r="V8" s="11">
        <v>2254.6999999999998</v>
      </c>
      <c r="W8" s="11">
        <v>1930.9</v>
      </c>
      <c r="X8" s="11">
        <v>1607.2</v>
      </c>
      <c r="Y8" s="11">
        <v>1123.7</v>
      </c>
      <c r="Z8" s="11">
        <v>1411.9</v>
      </c>
      <c r="AA8" s="11">
        <v>1543.6</v>
      </c>
      <c r="AB8" s="11"/>
      <c r="AC8" s="11">
        <f t="shared" si="0"/>
        <v>7920.5</v>
      </c>
      <c r="AD8" s="11">
        <f t="shared" si="1"/>
        <v>5686.4</v>
      </c>
      <c r="AE8" s="30">
        <f t="shared" si="2"/>
        <v>-0.28206552616627745</v>
      </c>
    </row>
    <row r="9" spans="1:33" s="16" customFormat="1" ht="15" customHeight="1" x14ac:dyDescent="0.35">
      <c r="A9" s="13" t="s">
        <v>7</v>
      </c>
      <c r="B9" s="13" t="s">
        <v>1223</v>
      </c>
      <c r="C9" s="14" t="s">
        <v>1077</v>
      </c>
      <c r="D9" s="15" t="s">
        <v>53</v>
      </c>
      <c r="E9" s="13" t="s">
        <v>12</v>
      </c>
      <c r="F9" s="13" t="s">
        <v>12</v>
      </c>
      <c r="G9" s="17">
        <v>281.8</v>
      </c>
      <c r="H9" s="17">
        <v>246.7</v>
      </c>
      <c r="I9" s="17">
        <v>465.8</v>
      </c>
      <c r="J9" s="17">
        <v>695.5</v>
      </c>
      <c r="K9" s="17">
        <v>355.4</v>
      </c>
      <c r="L9" s="17">
        <v>282.10000000000002</v>
      </c>
      <c r="M9" s="17">
        <v>493</v>
      </c>
      <c r="N9" s="17">
        <v>746.8</v>
      </c>
      <c r="O9" s="17">
        <v>406.5</v>
      </c>
      <c r="P9" s="17">
        <v>350</v>
      </c>
      <c r="Q9" s="17">
        <v>510.4</v>
      </c>
      <c r="R9" s="17">
        <v>827</v>
      </c>
      <c r="S9" s="17">
        <v>409.2</v>
      </c>
      <c r="T9" s="17">
        <v>345.3</v>
      </c>
      <c r="U9" s="17">
        <v>570.4</v>
      </c>
      <c r="V9" s="17">
        <v>830.5</v>
      </c>
      <c r="W9" s="17">
        <v>489.6</v>
      </c>
      <c r="X9" s="17">
        <v>251.8</v>
      </c>
      <c r="Y9" s="17">
        <v>7.5</v>
      </c>
      <c r="Z9" s="17">
        <v>49.5</v>
      </c>
      <c r="AA9" s="17">
        <v>62.6</v>
      </c>
      <c r="AB9" s="17"/>
      <c r="AC9" s="17">
        <f t="shared" si="0"/>
        <v>2235.8000000000002</v>
      </c>
      <c r="AD9" s="17">
        <f t="shared" si="1"/>
        <v>371.40000000000003</v>
      </c>
      <c r="AE9" s="31">
        <f t="shared" si="2"/>
        <v>-0.83388496287682257</v>
      </c>
      <c r="AF9" s="33">
        <f>AC9/SUM(T$20:W$20)/10</f>
        <v>0.56632927039322367</v>
      </c>
      <c r="AG9" s="33">
        <f>AD9/SUM(X$20:AA$20)/10</f>
        <v>9.2335231086691699E-2</v>
      </c>
    </row>
    <row r="10" spans="1:33" s="9" customFormat="1" ht="15.75" customHeight="1" x14ac:dyDescent="0.35">
      <c r="A10" s="5" t="s">
        <v>7</v>
      </c>
      <c r="B10" s="5" t="s">
        <v>1224</v>
      </c>
      <c r="C10" s="10" t="s">
        <v>1077</v>
      </c>
      <c r="D10" s="4" t="s">
        <v>54</v>
      </c>
      <c r="E10" s="5" t="s">
        <v>12</v>
      </c>
      <c r="F10" s="5" t="s">
        <v>12</v>
      </c>
      <c r="G10" s="11">
        <v>568.4</v>
      </c>
      <c r="H10" s="11">
        <v>568.5</v>
      </c>
      <c r="I10" s="11">
        <v>595</v>
      </c>
      <c r="J10" s="11">
        <v>639.20000000000005</v>
      </c>
      <c r="K10" s="11">
        <v>601</v>
      </c>
      <c r="L10" s="11">
        <v>612.70000000000005</v>
      </c>
      <c r="M10" s="11">
        <v>591.79999999999995</v>
      </c>
      <c r="N10" s="11">
        <v>659.4</v>
      </c>
      <c r="O10" s="11">
        <v>688.1</v>
      </c>
      <c r="P10" s="11">
        <v>711.5</v>
      </c>
      <c r="Q10" s="11">
        <v>693.9</v>
      </c>
      <c r="R10" s="11">
        <v>667.6</v>
      </c>
      <c r="S10" s="11">
        <v>744.6</v>
      </c>
      <c r="T10" s="11">
        <v>741.6</v>
      </c>
      <c r="U10" s="11">
        <v>684</v>
      </c>
      <c r="V10" s="11">
        <v>687.9</v>
      </c>
      <c r="W10" s="11">
        <v>743.5</v>
      </c>
      <c r="X10" s="11">
        <v>693.3</v>
      </c>
      <c r="Y10" s="11">
        <v>542.9</v>
      </c>
      <c r="Z10" s="11">
        <v>677.4</v>
      </c>
      <c r="AA10" s="11">
        <v>806.9</v>
      </c>
      <c r="AB10" s="11"/>
      <c r="AC10" s="11">
        <f t="shared" si="0"/>
        <v>2857</v>
      </c>
      <c r="AD10" s="11">
        <f t="shared" si="1"/>
        <v>2720.5</v>
      </c>
      <c r="AE10" s="30">
        <f t="shared" si="2"/>
        <v>-4.7777388869443493E-2</v>
      </c>
    </row>
    <row r="11" spans="1:33" s="9" customFormat="1" ht="15.75" customHeight="1" x14ac:dyDescent="0.35">
      <c r="A11" s="5" t="s">
        <v>7</v>
      </c>
      <c r="B11" s="5" t="s">
        <v>1225</v>
      </c>
      <c r="C11" s="10" t="s">
        <v>1077</v>
      </c>
      <c r="D11" s="4" t="s">
        <v>55</v>
      </c>
      <c r="E11" s="5" t="s">
        <v>12</v>
      </c>
      <c r="F11" s="5" t="s">
        <v>12</v>
      </c>
      <c r="G11" s="11">
        <v>636.1</v>
      </c>
      <c r="H11" s="11">
        <v>621.4</v>
      </c>
      <c r="I11" s="11">
        <v>643.79999999999995</v>
      </c>
      <c r="J11" s="11">
        <v>666</v>
      </c>
      <c r="K11" s="11">
        <v>609.5</v>
      </c>
      <c r="L11" s="11">
        <v>558.79999999999995</v>
      </c>
      <c r="M11" s="11">
        <v>653</v>
      </c>
      <c r="N11" s="11">
        <v>762.9</v>
      </c>
      <c r="O11" s="11">
        <v>738.9</v>
      </c>
      <c r="P11" s="11">
        <v>669.5</v>
      </c>
      <c r="Q11" s="11">
        <v>736.3</v>
      </c>
      <c r="R11" s="11">
        <v>750.9</v>
      </c>
      <c r="S11" s="11">
        <v>760.2</v>
      </c>
      <c r="T11" s="11">
        <v>675.1</v>
      </c>
      <c r="U11" s="11">
        <v>718.5</v>
      </c>
      <c r="V11" s="11">
        <v>736.3</v>
      </c>
      <c r="W11" s="11">
        <v>697.8</v>
      </c>
      <c r="X11" s="11">
        <v>662.1</v>
      </c>
      <c r="Y11" s="11">
        <v>573.29999999999995</v>
      </c>
      <c r="Z11" s="11">
        <v>685</v>
      </c>
      <c r="AA11" s="11">
        <v>674.1</v>
      </c>
      <c r="AB11" s="11"/>
      <c r="AC11" s="11">
        <f t="shared" si="0"/>
        <v>2827.7</v>
      </c>
      <c r="AD11" s="11">
        <f t="shared" si="1"/>
        <v>2594.5</v>
      </c>
      <c r="AE11" s="30">
        <f t="shared" si="2"/>
        <v>-8.2469851823036344E-2</v>
      </c>
    </row>
    <row r="12" spans="1:33" s="16" customFormat="1" ht="15.75" customHeight="1" x14ac:dyDescent="0.35">
      <c r="A12" s="13" t="s">
        <v>7</v>
      </c>
      <c r="B12" s="13" t="s">
        <v>1226</v>
      </c>
      <c r="C12" s="14" t="s">
        <v>1077</v>
      </c>
      <c r="D12" s="18" t="s">
        <v>56</v>
      </c>
      <c r="E12" s="13" t="s">
        <v>12</v>
      </c>
      <c r="F12" s="13" t="s">
        <v>12</v>
      </c>
      <c r="G12" s="17">
        <v>1464.5</v>
      </c>
      <c r="H12" s="17">
        <v>1280.3</v>
      </c>
      <c r="I12" s="17">
        <v>1590.4</v>
      </c>
      <c r="J12" s="17">
        <v>1498</v>
      </c>
      <c r="K12" s="17">
        <v>1543.4</v>
      </c>
      <c r="L12" s="17">
        <v>1436.5</v>
      </c>
      <c r="M12" s="17">
        <v>1835.9</v>
      </c>
      <c r="N12" s="17">
        <v>1703.9</v>
      </c>
      <c r="O12" s="17">
        <v>1857.4</v>
      </c>
      <c r="P12" s="17">
        <v>1598.9</v>
      </c>
      <c r="Q12" s="17">
        <v>2003.7</v>
      </c>
      <c r="R12" s="17">
        <v>1659.4</v>
      </c>
      <c r="S12" s="17">
        <v>1962.5</v>
      </c>
      <c r="T12" s="17">
        <v>1685.5</v>
      </c>
      <c r="U12" s="17">
        <v>2059.5</v>
      </c>
      <c r="V12" s="17">
        <v>1856.9</v>
      </c>
      <c r="W12" s="17">
        <v>1997.5</v>
      </c>
      <c r="X12" s="17">
        <v>1389.9</v>
      </c>
      <c r="Y12" s="17">
        <v>293.8</v>
      </c>
      <c r="Z12" s="17">
        <v>449.6</v>
      </c>
      <c r="AA12" s="17">
        <v>459.6</v>
      </c>
      <c r="AB12" s="17"/>
      <c r="AC12" s="17">
        <f t="shared" si="0"/>
        <v>7599.4</v>
      </c>
      <c r="AD12" s="17">
        <f t="shared" si="1"/>
        <v>2592.9</v>
      </c>
      <c r="AE12" s="31">
        <f t="shared" si="2"/>
        <v>-0.65880201068505406</v>
      </c>
      <c r="AF12" s="33">
        <f>AC12/SUM(T$20:W$20)/10</f>
        <v>1.9249318621639968</v>
      </c>
      <c r="AG12" s="33">
        <f>AD12/SUM(X$20:AA$20)/10</f>
        <v>0.64463118116500506</v>
      </c>
    </row>
    <row r="13" spans="1:33" s="9" customFormat="1" ht="15.75" customHeight="1" x14ac:dyDescent="0.35">
      <c r="A13" s="5" t="s">
        <v>7</v>
      </c>
      <c r="B13" s="5" t="s">
        <v>1227</v>
      </c>
      <c r="C13" s="10" t="s">
        <v>1077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1228</v>
      </c>
      <c r="C14" s="10" t="s">
        <v>1077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1229</v>
      </c>
      <c r="C15" s="14" t="s">
        <v>1077</v>
      </c>
      <c r="D15" s="18" t="s">
        <v>59</v>
      </c>
      <c r="E15" s="13" t="s">
        <v>12</v>
      </c>
      <c r="F15" s="13" t="s">
        <v>12</v>
      </c>
      <c r="G15" s="17">
        <v>1138.7</v>
      </c>
      <c r="H15" s="17">
        <v>1107.9000000000001</v>
      </c>
      <c r="I15" s="17">
        <v>1450.4</v>
      </c>
      <c r="J15" s="17">
        <v>2473.9</v>
      </c>
      <c r="K15" s="17">
        <v>1414.4</v>
      </c>
      <c r="L15" s="17">
        <v>1187.8</v>
      </c>
      <c r="M15" s="17">
        <v>1671.8</v>
      </c>
      <c r="N15" s="17">
        <v>2765.5</v>
      </c>
      <c r="O15" s="17">
        <v>1431.9</v>
      </c>
      <c r="P15" s="17">
        <v>1429</v>
      </c>
      <c r="Q15" s="17">
        <v>1780.5</v>
      </c>
      <c r="R15" s="17">
        <v>3245.5</v>
      </c>
      <c r="S15" s="17">
        <v>1422.5</v>
      </c>
      <c r="T15" s="17">
        <v>1447.5</v>
      </c>
      <c r="U15" s="17">
        <v>1880.7</v>
      </c>
      <c r="V15" s="17">
        <v>3060.1</v>
      </c>
      <c r="W15" s="17">
        <v>1765</v>
      </c>
      <c r="X15" s="17">
        <v>1179.4000000000001</v>
      </c>
      <c r="Y15" s="17">
        <v>81.2</v>
      </c>
      <c r="Z15" s="17">
        <v>291.10000000000002</v>
      </c>
      <c r="AA15" s="17">
        <v>294.10000000000002</v>
      </c>
      <c r="AB15" s="17"/>
      <c r="AC15" s="17">
        <f>SUM(T15:W15)</f>
        <v>8153.2999999999993</v>
      </c>
      <c r="AD15" s="17">
        <f>SUM(X15:AA15)</f>
        <v>1845.8000000000002</v>
      </c>
      <c r="AE15" s="31">
        <f t="shared" si="2"/>
        <v>-0.77361313823850464</v>
      </c>
      <c r="AF15" s="33">
        <f>AC15/SUM(T$20:W$20)/10</f>
        <v>2.0652350122090839</v>
      </c>
      <c r="AG15" s="33">
        <f>AD15/SUM(X$20:AA$20)/10</f>
        <v>0.45889167889018723</v>
      </c>
    </row>
    <row r="16" spans="1:33" s="9" customFormat="1" ht="15.75" customHeight="1" x14ac:dyDescent="0.35">
      <c r="A16" s="5" t="s">
        <v>7</v>
      </c>
      <c r="B16" s="5" t="s">
        <v>1230</v>
      </c>
      <c r="C16" s="10" t="s">
        <v>1077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1231</v>
      </c>
      <c r="C17" s="10" t="s">
        <v>1077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2.1373749962004922</v>
      </c>
      <c r="AG19" s="34">
        <f>SUM(AG12,AG5)</f>
        <v>0.68334037739601716</v>
      </c>
    </row>
    <row r="20" spans="1:33" s="40" customFormat="1" ht="16.5" x14ac:dyDescent="0.35">
      <c r="D20" s="45" t="s">
        <v>1253</v>
      </c>
      <c r="G20" s="34">
        <f>[5]GDP!CM$33</f>
        <v>76.430000000000007</v>
      </c>
      <c r="H20" s="34">
        <f>[5]GDP!CN$33</f>
        <v>76.77</v>
      </c>
      <c r="I20" s="34">
        <f>[5]GDP!CO$33</f>
        <v>78.914000000000001</v>
      </c>
      <c r="J20" s="34">
        <f>[5]GDP!CP$33</f>
        <v>81.887</v>
      </c>
      <c r="K20" s="34">
        <f>[5]GDP!CQ$33</f>
        <v>81.055000000000007</v>
      </c>
      <c r="L20" s="34">
        <f>[5]GDP!CR$33</f>
        <v>83.46</v>
      </c>
      <c r="M20" s="34">
        <f>[5]GDP!CS$33</f>
        <v>87.989000000000004</v>
      </c>
      <c r="N20" s="34">
        <f>[5]GDP!CT$33</f>
        <v>89.537999999999997</v>
      </c>
      <c r="O20" s="34">
        <f>[5]GDP!CU$33</f>
        <v>91.852999999999994</v>
      </c>
      <c r="P20" s="34">
        <f>[5]GDP!CV$33</f>
        <v>93.97</v>
      </c>
      <c r="Q20" s="34">
        <f>[5]GDP!CW$33</f>
        <v>92.117000000000004</v>
      </c>
      <c r="R20" s="34">
        <f>[5]GDP!CX$33</f>
        <v>92.180999999999997</v>
      </c>
      <c r="S20" s="34">
        <f>[5]GDP!CY$33</f>
        <v>91.742999999999995</v>
      </c>
      <c r="T20" s="34">
        <f>[5]GDP!CZ$33</f>
        <v>95.19</v>
      </c>
      <c r="U20" s="34">
        <f>[5]GDP!DA$33</f>
        <v>96.227000000000004</v>
      </c>
      <c r="V20" s="34">
        <f>[5]GDP!DB$33</f>
        <v>100.739</v>
      </c>
      <c r="W20" s="34">
        <f>[5]GDP!DC$33</f>
        <v>102.63200000000001</v>
      </c>
      <c r="X20" s="34">
        <f>[5]GDP!DD$33</f>
        <v>100.923</v>
      </c>
      <c r="Y20" s="34">
        <f>[5]GDP!DE$33</f>
        <v>92.953999999999994</v>
      </c>
      <c r="Z20" s="34">
        <f>[5]GDP!DF$33</f>
        <v>102.419</v>
      </c>
      <c r="AA20" s="34">
        <f>[5]GDP!DG$33</f>
        <v>105.934</v>
      </c>
      <c r="AB20" s="34"/>
      <c r="AC20" s="11">
        <f t="shared" ref="AC20" si="5">SUM(T20:W20)</f>
        <v>394.78800000000001</v>
      </c>
      <c r="AD20" s="11">
        <f t="shared" ref="AD20" si="6">SUM(X20:AA20)</f>
        <v>402.23</v>
      </c>
      <c r="AE20" s="30"/>
      <c r="AF20" s="34">
        <f>SUM(AF9,AF15)</f>
        <v>2.6315642826023078</v>
      </c>
      <c r="AG20" s="34">
        <f>SUM(AG9,AG15)</f>
        <v>0.55122690997687895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-0.49418928640181559</v>
      </c>
      <c r="AG21" s="34">
        <f>AG19-AG20</f>
        <v>0.13211346741913821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0.15247300403313241</v>
      </c>
      <c r="AD22" s="12">
        <f>(AD12+AD5)/AD2</f>
        <v>5.1189791095144183E-2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0.32324115443491674</v>
      </c>
      <c r="AD23" s="12">
        <f>(AD9+AD15)/AD3</f>
        <v>8.642336221647938E-2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5.8768756902438763</v>
      </c>
      <c r="AD25" s="34">
        <f>(AD2-AD3)/AD20/10</f>
        <v>6.9709370260796053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-1.058314842396425</v>
      </c>
      <c r="AD26" s="34">
        <f>(AD4+AD12-AD8-AD15)/AD20/10</f>
        <v>-0.24195112249210643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3.0131868243209015</v>
      </c>
      <c r="AD27" s="34">
        <f>(AD4+AD12)/AD20/10</f>
        <v>1.6306590756532331</v>
      </c>
    </row>
    <row r="28" spans="1:33" ht="16.5" x14ac:dyDescent="0.35">
      <c r="D28" s="47" t="s">
        <v>1721</v>
      </c>
      <c r="AC28" s="34">
        <f>(AC8+AC15)/AC20/10</f>
        <v>4.0715016667173263</v>
      </c>
      <c r="AD28" s="34">
        <f>(AD8+AD15)/AD20/10</f>
        <v>1.8726101981453396</v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9428E-CA95-4486-8DF9-F1C6293CE29A}">
  <dimension ref="A1:AI28"/>
  <sheetViews>
    <sheetView topLeftCell="C1" zoomScaleNormal="100" workbookViewId="0">
      <pane xSplit="4" ySplit="1" topLeftCell="AB12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1405</v>
      </c>
      <c r="C2" s="10" t="s">
        <v>957</v>
      </c>
      <c r="D2" s="2" t="s">
        <v>46</v>
      </c>
      <c r="E2" s="5" t="s">
        <v>12</v>
      </c>
      <c r="F2" s="5" t="s">
        <v>12</v>
      </c>
      <c r="G2" s="11">
        <v>1536.0563380281692</v>
      </c>
      <c r="H2" s="11">
        <v>1319.5774647887326</v>
      </c>
      <c r="I2" s="11">
        <v>1489.1549295774648</v>
      </c>
      <c r="J2" s="11">
        <v>1803.3802816901409</v>
      </c>
      <c r="K2" s="11">
        <v>1377.1830985915494</v>
      </c>
      <c r="L2" s="11">
        <v>1561.549295774648</v>
      </c>
      <c r="M2" s="11">
        <v>1629.0140845070423</v>
      </c>
      <c r="N2" s="11">
        <v>2020.2816901408451</v>
      </c>
      <c r="O2" s="11">
        <v>1577.8873239436621</v>
      </c>
      <c r="P2" s="11">
        <v>1668.7323943661972</v>
      </c>
      <c r="Q2" s="11">
        <v>1694.2253521126761</v>
      </c>
      <c r="R2" s="11">
        <v>2251.1267605633802</v>
      </c>
      <c r="S2" s="11">
        <v>1728.3098591549297</v>
      </c>
      <c r="T2" s="11">
        <v>1713.943661971831</v>
      </c>
      <c r="U2" s="11">
        <v>1925.549295774648</v>
      </c>
      <c r="V2" s="11">
        <v>2437.0422535211269</v>
      </c>
      <c r="W2" s="11">
        <v>1897.605633802817</v>
      </c>
      <c r="X2" s="11">
        <v>1469.7183098591549</v>
      </c>
      <c r="Y2" s="11"/>
      <c r="Z2" s="11"/>
      <c r="AA2" s="11"/>
      <c r="AB2" s="11"/>
      <c r="AC2" s="11">
        <f>SUM(T2:W2)</f>
        <v>7974.1408450704239</v>
      </c>
      <c r="AD2" s="11">
        <f>SUM(X2:AA2)</f>
        <v>1469.7183098591549</v>
      </c>
      <c r="AE2" s="30">
        <f>AD2/AC2-1</f>
        <v>-0.81568944687405065</v>
      </c>
    </row>
    <row r="3" spans="1:33" s="9" customFormat="1" ht="15.75" customHeight="1" x14ac:dyDescent="0.35">
      <c r="A3" s="5" t="s">
        <v>7</v>
      </c>
      <c r="B3" s="5" t="s">
        <v>1406</v>
      </c>
      <c r="C3" s="10" t="s">
        <v>957</v>
      </c>
      <c r="D3" s="2" t="s">
        <v>47</v>
      </c>
      <c r="E3" s="5" t="s">
        <v>12</v>
      </c>
      <c r="F3" s="5" t="s">
        <v>12</v>
      </c>
      <c r="G3" s="11">
        <v>1070</v>
      </c>
      <c r="H3" s="11">
        <v>1174.2253521126761</v>
      </c>
      <c r="I3" s="11">
        <v>1168.4507042253522</v>
      </c>
      <c r="J3" s="11">
        <v>1256.9014084507044</v>
      </c>
      <c r="K3" s="11">
        <v>1094.0845070422536</v>
      </c>
      <c r="L3" s="11">
        <v>1166.0563380281692</v>
      </c>
      <c r="M3" s="11">
        <v>1229.7183098591549</v>
      </c>
      <c r="N3" s="11">
        <v>1297.4647887323945</v>
      </c>
      <c r="O3" s="11">
        <v>1136.3380281690143</v>
      </c>
      <c r="P3" s="11">
        <v>1145.3521126760563</v>
      </c>
      <c r="Q3" s="11">
        <v>1221.267605633803</v>
      </c>
      <c r="R3" s="11">
        <v>1386.9014084507044</v>
      </c>
      <c r="S3" s="11">
        <v>1109.8591549295777</v>
      </c>
      <c r="T3" s="11">
        <v>1109.7183098591549</v>
      </c>
      <c r="U3" s="11">
        <v>1225.9154929577464</v>
      </c>
      <c r="V3" s="11">
        <v>1367.0422535211267</v>
      </c>
      <c r="W3" s="11">
        <v>1137.3239436619717</v>
      </c>
      <c r="X3" s="11">
        <v>978.45070422535218</v>
      </c>
      <c r="Y3" s="11"/>
      <c r="Z3" s="11"/>
      <c r="AA3" s="11"/>
      <c r="AB3" s="11"/>
      <c r="AC3" s="11">
        <f t="shared" ref="AC3:AC17" si="0">SUM(T3:W3)</f>
        <v>4839.9999999999991</v>
      </c>
      <c r="AD3" s="11">
        <f t="shared" ref="AD3:AD17" si="1">SUM(X3:AA3)</f>
        <v>978.45070422535218</v>
      </c>
      <c r="AE3" s="30">
        <f t="shared" ref="AE3:AE17" si="2">AD3/AC3-1</f>
        <v>-0.79784076358980327</v>
      </c>
    </row>
    <row r="4" spans="1:33" s="9" customFormat="1" ht="15.75" customHeight="1" x14ac:dyDescent="0.35">
      <c r="A4" s="5" t="s">
        <v>7</v>
      </c>
      <c r="B4" s="5" t="s">
        <v>1407</v>
      </c>
      <c r="C4" s="10" t="s">
        <v>957</v>
      </c>
      <c r="D4" s="3" t="s">
        <v>48</v>
      </c>
      <c r="E4" s="5" t="s">
        <v>12</v>
      </c>
      <c r="F4" s="5" t="s">
        <v>12</v>
      </c>
      <c r="G4" s="11">
        <v>259.71830985915494</v>
      </c>
      <c r="H4" s="11">
        <v>295.63380281690144</v>
      </c>
      <c r="I4" s="11">
        <v>329.57746478873241</v>
      </c>
      <c r="J4" s="11">
        <v>363.94366197183103</v>
      </c>
      <c r="K4" s="11">
        <v>258.3098591549296</v>
      </c>
      <c r="L4" s="11">
        <v>278.73239436619718</v>
      </c>
      <c r="M4" s="11">
        <v>327.74647887323948</v>
      </c>
      <c r="N4" s="11">
        <v>346.9014084507042</v>
      </c>
      <c r="O4" s="11">
        <v>302.11267605633805</v>
      </c>
      <c r="P4" s="11">
        <v>277.46478873239442</v>
      </c>
      <c r="Q4" s="11">
        <v>325.77464788732397</v>
      </c>
      <c r="R4" s="11">
        <v>385.63380281690144</v>
      </c>
      <c r="S4" s="11">
        <v>345.63380281690144</v>
      </c>
      <c r="T4" s="11">
        <v>309.15492957746483</v>
      </c>
      <c r="U4" s="11">
        <v>359.57746478873241</v>
      </c>
      <c r="V4" s="11">
        <v>435.21126760563379</v>
      </c>
      <c r="W4" s="11">
        <v>369.15492957746483</v>
      </c>
      <c r="X4" s="11">
        <v>240.28169014084509</v>
      </c>
      <c r="Y4" s="11"/>
      <c r="Z4" s="11"/>
      <c r="AA4" s="11"/>
      <c r="AB4" s="11"/>
      <c r="AC4" s="11">
        <f t="shared" si="0"/>
        <v>1473.0985915492959</v>
      </c>
      <c r="AD4" s="11">
        <f t="shared" si="1"/>
        <v>240.28169014084509</v>
      </c>
      <c r="AE4" s="30">
        <f t="shared" si="2"/>
        <v>-0.83688689167224406</v>
      </c>
    </row>
    <row r="5" spans="1:33" s="16" customFormat="1" ht="15.75" customHeight="1" x14ac:dyDescent="0.35">
      <c r="A5" s="13" t="s">
        <v>7</v>
      </c>
      <c r="B5" s="13" t="s">
        <v>1408</v>
      </c>
      <c r="C5" s="14" t="s">
        <v>957</v>
      </c>
      <c r="D5" s="15" t="s">
        <v>49</v>
      </c>
      <c r="E5" s="13" t="s">
        <v>12</v>
      </c>
      <c r="F5" s="13" t="s">
        <v>12</v>
      </c>
      <c r="G5" s="17">
        <v>188.87323943661974</v>
      </c>
      <c r="H5" s="17">
        <v>211.40845070422537</v>
      </c>
      <c r="I5" s="17">
        <v>236.76056338028172</v>
      </c>
      <c r="J5" s="17">
        <v>263.52112676056339</v>
      </c>
      <c r="K5" s="17">
        <v>186.90140845070425</v>
      </c>
      <c r="L5" s="17">
        <v>198.4507042253521</v>
      </c>
      <c r="M5" s="17">
        <v>238.16901408450704</v>
      </c>
      <c r="N5" s="17">
        <v>253.94366197183101</v>
      </c>
      <c r="O5" s="17">
        <v>219.43661971830988</v>
      </c>
      <c r="P5" s="17">
        <v>200.98591549295776</v>
      </c>
      <c r="Q5" s="17">
        <v>238.87323943661974</v>
      </c>
      <c r="R5" s="17">
        <v>282.53521126760569</v>
      </c>
      <c r="S5" s="17">
        <v>250</v>
      </c>
      <c r="T5" s="17">
        <v>225.77464788732394</v>
      </c>
      <c r="U5" s="17">
        <v>262.3943661971831</v>
      </c>
      <c r="V5" s="17">
        <v>318.59154929577466</v>
      </c>
      <c r="W5" s="17">
        <v>270.7042253521127</v>
      </c>
      <c r="X5" s="17">
        <v>171.69014084507043</v>
      </c>
      <c r="Y5" s="17"/>
      <c r="Z5" s="17"/>
      <c r="AA5" s="17"/>
      <c r="AB5" s="17"/>
      <c r="AC5" s="17">
        <f t="shared" si="0"/>
        <v>1077.4647887323943</v>
      </c>
      <c r="AD5" s="17">
        <f t="shared" si="1"/>
        <v>171.69014084507043</v>
      </c>
      <c r="AE5" s="31">
        <f t="shared" si="2"/>
        <v>-0.8406535947712418</v>
      </c>
      <c r="AF5" s="33">
        <f>AC5/SUM(T$20:W$20)/10</f>
        <v>2.422357888337217</v>
      </c>
      <c r="AG5" s="33">
        <f>AD5/SUM(X$20:AA$20)/10</f>
        <v>0.39287462722837108</v>
      </c>
    </row>
    <row r="6" spans="1:33" s="9" customFormat="1" ht="15.75" customHeight="1" x14ac:dyDescent="0.35">
      <c r="A6" s="5" t="s">
        <v>7</v>
      </c>
      <c r="B6" s="5" t="s">
        <v>1409</v>
      </c>
      <c r="C6" s="10" t="s">
        <v>957</v>
      </c>
      <c r="D6" s="4" t="s">
        <v>50</v>
      </c>
      <c r="E6" s="5" t="s">
        <v>12</v>
      </c>
      <c r="F6" s="5" t="s">
        <v>12</v>
      </c>
      <c r="G6" s="11">
        <v>7.887323943661972</v>
      </c>
      <c r="H6" s="11">
        <v>13.80281690140845</v>
      </c>
      <c r="I6" s="11">
        <v>13.943661971830986</v>
      </c>
      <c r="J6" s="11">
        <v>12.535211267605634</v>
      </c>
      <c r="K6" s="11">
        <v>9.1549295774647899</v>
      </c>
      <c r="L6" s="11">
        <v>14.225352112676058</v>
      </c>
      <c r="M6" s="11">
        <v>10.281690140845072</v>
      </c>
      <c r="N6" s="11">
        <v>8.3098591549295779</v>
      </c>
      <c r="O6" s="11">
        <v>9.577464788732394</v>
      </c>
      <c r="P6" s="11">
        <v>9.4366197183098581</v>
      </c>
      <c r="Q6" s="11">
        <v>7.3239436619718319</v>
      </c>
      <c r="R6" s="11">
        <v>8.8732394366197198</v>
      </c>
      <c r="S6" s="11">
        <v>12.253521126760564</v>
      </c>
      <c r="T6" s="11">
        <v>8.169014084507042</v>
      </c>
      <c r="U6" s="11">
        <v>9.71830985915493</v>
      </c>
      <c r="V6" s="11">
        <v>10.422535211267606</v>
      </c>
      <c r="W6" s="11">
        <v>8.169014084507042</v>
      </c>
      <c r="X6" s="11">
        <v>11.408450704225352</v>
      </c>
      <c r="Y6" s="11"/>
      <c r="Z6" s="11"/>
      <c r="AA6" s="11"/>
      <c r="AB6" s="11"/>
      <c r="AC6" s="11">
        <f t="shared" si="0"/>
        <v>36.478873239436616</v>
      </c>
      <c r="AD6" s="11">
        <f t="shared" si="1"/>
        <v>11.408450704225352</v>
      </c>
      <c r="AE6" s="30">
        <f t="shared" si="2"/>
        <v>-0.68725868725868722</v>
      </c>
    </row>
    <row r="7" spans="1:33" s="9" customFormat="1" ht="15.75" customHeight="1" x14ac:dyDescent="0.35">
      <c r="A7" s="5" t="s">
        <v>7</v>
      </c>
      <c r="B7" s="5" t="s">
        <v>1410</v>
      </c>
      <c r="C7" s="10" t="s">
        <v>957</v>
      </c>
      <c r="D7" s="4" t="s">
        <v>51</v>
      </c>
      <c r="E7" s="5" t="s">
        <v>12</v>
      </c>
      <c r="F7" s="5" t="s">
        <v>12</v>
      </c>
      <c r="G7" s="11">
        <v>62.957746478873247</v>
      </c>
      <c r="H7" s="11">
        <v>70.422535211267601</v>
      </c>
      <c r="I7" s="11">
        <v>78.873239436619727</v>
      </c>
      <c r="J7" s="11">
        <v>87.887323943661968</v>
      </c>
      <c r="K7" s="11">
        <v>62.253521126760567</v>
      </c>
      <c r="L7" s="11">
        <v>66.056338028169023</v>
      </c>
      <c r="M7" s="11">
        <v>79.295774647887328</v>
      </c>
      <c r="N7" s="11">
        <v>84.647887323943664</v>
      </c>
      <c r="O7" s="11">
        <v>73.09859154929579</v>
      </c>
      <c r="P7" s="11">
        <v>67.042253521126767</v>
      </c>
      <c r="Q7" s="11">
        <v>79.577464788732399</v>
      </c>
      <c r="R7" s="11">
        <v>94.225352112676049</v>
      </c>
      <c r="S7" s="11">
        <v>83.380281690140848</v>
      </c>
      <c r="T7" s="11">
        <v>75.211267605633807</v>
      </c>
      <c r="U7" s="11">
        <v>87.464788732394368</v>
      </c>
      <c r="V7" s="11">
        <v>106.19718309859155</v>
      </c>
      <c r="W7" s="11">
        <v>90.281690140845072</v>
      </c>
      <c r="X7" s="11">
        <v>57.183098591549303</v>
      </c>
      <c r="Y7" s="11"/>
      <c r="Z7" s="11"/>
      <c r="AA7" s="11"/>
      <c r="AB7" s="11"/>
      <c r="AC7" s="11">
        <f t="shared" si="0"/>
        <v>359.15492957746477</v>
      </c>
      <c r="AD7" s="11">
        <f t="shared" si="1"/>
        <v>57.183098591549303</v>
      </c>
      <c r="AE7" s="30">
        <f t="shared" si="2"/>
        <v>-0.84078431372549023</v>
      </c>
    </row>
    <row r="8" spans="1:33" s="9" customFormat="1" ht="15" customHeight="1" x14ac:dyDescent="0.35">
      <c r="A8" s="5" t="s">
        <v>7</v>
      </c>
      <c r="B8" s="5" t="s">
        <v>1411</v>
      </c>
      <c r="C8" s="10" t="s">
        <v>957</v>
      </c>
      <c r="D8" s="3" t="s">
        <v>52</v>
      </c>
      <c r="E8" s="5" t="s">
        <v>12</v>
      </c>
      <c r="F8" s="5" t="s">
        <v>12</v>
      </c>
      <c r="G8" s="11">
        <v>628.59154929577471</v>
      </c>
      <c r="H8" s="11">
        <v>637.04225352112678</v>
      </c>
      <c r="I8" s="11">
        <v>635.07042253521138</v>
      </c>
      <c r="J8" s="11">
        <v>630.42253521126759</v>
      </c>
      <c r="K8" s="11">
        <v>642.11267605633805</v>
      </c>
      <c r="L8" s="11">
        <v>620.14084507042253</v>
      </c>
      <c r="M8" s="11">
        <v>643.38028169014081</v>
      </c>
      <c r="N8" s="11">
        <v>650.70422535211264</v>
      </c>
      <c r="O8" s="11">
        <v>660.28169014084506</v>
      </c>
      <c r="P8" s="11">
        <v>610.42253521126759</v>
      </c>
      <c r="Q8" s="11">
        <v>633.52112676056333</v>
      </c>
      <c r="R8" s="11">
        <v>735.07042253521138</v>
      </c>
      <c r="S8" s="11">
        <v>646.47887323943667</v>
      </c>
      <c r="T8" s="11">
        <v>611.12676056338034</v>
      </c>
      <c r="U8" s="11">
        <v>636.33802816901414</v>
      </c>
      <c r="V8" s="11">
        <v>696.76056338028172</v>
      </c>
      <c r="W8" s="11">
        <v>659.15492957746483</v>
      </c>
      <c r="X8" s="11">
        <v>516.33802816901414</v>
      </c>
      <c r="Y8" s="11"/>
      <c r="Z8" s="11"/>
      <c r="AA8" s="11"/>
      <c r="AB8" s="11"/>
      <c r="AC8" s="11">
        <f t="shared" si="0"/>
        <v>2603.3802816901411</v>
      </c>
      <c r="AD8" s="11">
        <f t="shared" si="1"/>
        <v>516.33802816901414</v>
      </c>
      <c r="AE8" s="30">
        <f t="shared" si="2"/>
        <v>-0.8016663059943735</v>
      </c>
    </row>
    <row r="9" spans="1:33" s="16" customFormat="1" ht="15" customHeight="1" x14ac:dyDescent="0.35">
      <c r="A9" s="13" t="s">
        <v>7</v>
      </c>
      <c r="B9" s="13" t="s">
        <v>1412</v>
      </c>
      <c r="C9" s="14" t="s">
        <v>957</v>
      </c>
      <c r="D9" s="15" t="s">
        <v>53</v>
      </c>
      <c r="E9" s="13" t="s">
        <v>12</v>
      </c>
      <c r="F9" s="13" t="s">
        <v>12</v>
      </c>
      <c r="G9" s="17">
        <v>20.704225352112676</v>
      </c>
      <c r="H9" s="17">
        <v>26.901408450704228</v>
      </c>
      <c r="I9" s="17">
        <v>27.183098591549296</v>
      </c>
      <c r="J9" s="17">
        <v>34.366197183098592</v>
      </c>
      <c r="K9" s="17">
        <v>20.704225352112676</v>
      </c>
      <c r="L9" s="17">
        <v>27.74647887323944</v>
      </c>
      <c r="M9" s="17">
        <v>29.43661971830986</v>
      </c>
      <c r="N9" s="17">
        <v>32.112676056338032</v>
      </c>
      <c r="O9" s="17">
        <v>20.281690140845072</v>
      </c>
      <c r="P9" s="17">
        <v>24.788732394366196</v>
      </c>
      <c r="Q9" s="17">
        <v>26.619718309859156</v>
      </c>
      <c r="R9" s="17">
        <v>33.239436619718312</v>
      </c>
      <c r="S9" s="17">
        <v>21.126760563380284</v>
      </c>
      <c r="T9" s="17">
        <v>24.22535211267606</v>
      </c>
      <c r="U9" s="17">
        <v>27.6056338028169</v>
      </c>
      <c r="V9" s="17">
        <v>34.366197183098592</v>
      </c>
      <c r="W9" s="17">
        <v>21.549295774647888</v>
      </c>
      <c r="X9" s="17">
        <v>19.43661971830986</v>
      </c>
      <c r="Y9" s="17"/>
      <c r="Z9" s="17"/>
      <c r="AA9" s="17"/>
      <c r="AB9" s="17"/>
      <c r="AC9" s="17">
        <f t="shared" si="0"/>
        <v>107.74647887323944</v>
      </c>
      <c r="AD9" s="17">
        <f t="shared" si="1"/>
        <v>19.43661971830986</v>
      </c>
      <c r="AE9" s="31">
        <f t="shared" si="2"/>
        <v>-0.81960784313725488</v>
      </c>
      <c r="AF9" s="33">
        <f>AC9/SUM(T$20:W$20)/10</f>
        <v>0.24223578883372174</v>
      </c>
      <c r="AG9" s="33">
        <f>AD9/SUM(X$20:AA$20)/10</f>
        <v>4.4476372893777857E-2</v>
      </c>
    </row>
    <row r="10" spans="1:33" s="9" customFormat="1" ht="15.75" customHeight="1" x14ac:dyDescent="0.35">
      <c r="A10" s="5" t="s">
        <v>7</v>
      </c>
      <c r="B10" s="5" t="s">
        <v>1413</v>
      </c>
      <c r="C10" s="10" t="s">
        <v>957</v>
      </c>
      <c r="D10" s="4" t="s">
        <v>54</v>
      </c>
      <c r="E10" s="5" t="s">
        <v>12</v>
      </c>
      <c r="F10" s="5" t="s">
        <v>12</v>
      </c>
      <c r="G10" s="11">
        <v>455.49295774647891</v>
      </c>
      <c r="H10" s="11">
        <v>434.64788732394368</v>
      </c>
      <c r="I10" s="11">
        <v>425.07042253521126</v>
      </c>
      <c r="J10" s="11">
        <v>408.59154929577466</v>
      </c>
      <c r="K10" s="11">
        <v>464.50704225352115</v>
      </c>
      <c r="L10" s="11">
        <v>435.77464788732397</v>
      </c>
      <c r="M10" s="11">
        <v>452.67605633802822</v>
      </c>
      <c r="N10" s="11">
        <v>453.52112676056339</v>
      </c>
      <c r="O10" s="11">
        <v>499.15492957746483</v>
      </c>
      <c r="P10" s="11">
        <v>427.60563380281695</v>
      </c>
      <c r="Q10" s="11">
        <v>440.42253521126764</v>
      </c>
      <c r="R10" s="11">
        <v>477.88732394366201</v>
      </c>
      <c r="S10" s="11">
        <v>475.77464788732397</v>
      </c>
      <c r="T10" s="11">
        <v>413.38028169014086</v>
      </c>
      <c r="U10" s="11">
        <v>422.53521126760569</v>
      </c>
      <c r="V10" s="11">
        <v>443.66197183098598</v>
      </c>
      <c r="W10" s="11">
        <v>460</v>
      </c>
      <c r="X10" s="11">
        <v>380</v>
      </c>
      <c r="Y10" s="11"/>
      <c r="Z10" s="11"/>
      <c r="AA10" s="11"/>
      <c r="AB10" s="11"/>
      <c r="AC10" s="11">
        <f t="shared" si="0"/>
        <v>1739.5774647887324</v>
      </c>
      <c r="AD10" s="11">
        <f t="shared" si="1"/>
        <v>380</v>
      </c>
      <c r="AE10" s="30">
        <f t="shared" si="2"/>
        <v>-0.78155614929965189</v>
      </c>
    </row>
    <row r="11" spans="1:33" s="9" customFormat="1" ht="15.75" customHeight="1" x14ac:dyDescent="0.35">
      <c r="A11" s="5" t="s">
        <v>7</v>
      </c>
      <c r="B11" s="5" t="s">
        <v>1414</v>
      </c>
      <c r="C11" s="10" t="s">
        <v>957</v>
      </c>
      <c r="D11" s="4" t="s">
        <v>55</v>
      </c>
      <c r="E11" s="5" t="s">
        <v>12</v>
      </c>
      <c r="F11" s="5" t="s">
        <v>12</v>
      </c>
      <c r="G11" s="11">
        <v>152.3943661971831</v>
      </c>
      <c r="H11" s="11">
        <v>175.49295774647888</v>
      </c>
      <c r="I11" s="11">
        <v>182.81690140845072</v>
      </c>
      <c r="J11" s="11">
        <v>187.46478873239437</v>
      </c>
      <c r="K11" s="11">
        <v>156.90140845070425</v>
      </c>
      <c r="L11" s="11">
        <v>156.61971830985917</v>
      </c>
      <c r="M11" s="11">
        <v>161.26760563380284</v>
      </c>
      <c r="N11" s="11">
        <v>165.07042253521126</v>
      </c>
      <c r="O11" s="11">
        <v>140.8450704225352</v>
      </c>
      <c r="P11" s="11">
        <v>158.02816901408451</v>
      </c>
      <c r="Q11" s="11">
        <v>166.47887323943664</v>
      </c>
      <c r="R11" s="11">
        <v>223.94366197183101</v>
      </c>
      <c r="S11" s="11">
        <v>149.57746478873241</v>
      </c>
      <c r="T11" s="11">
        <v>173.52112676056339</v>
      </c>
      <c r="U11" s="11">
        <v>186.19718309859158</v>
      </c>
      <c r="V11" s="11">
        <v>218.73239436619721</v>
      </c>
      <c r="W11" s="11">
        <v>177.6056338028169</v>
      </c>
      <c r="X11" s="11">
        <v>116.90140845070424</v>
      </c>
      <c r="Y11" s="11"/>
      <c r="Z11" s="11"/>
      <c r="AA11" s="11"/>
      <c r="AB11" s="11"/>
      <c r="AC11" s="11">
        <f t="shared" si="0"/>
        <v>756.05633802816908</v>
      </c>
      <c r="AD11" s="11">
        <f t="shared" si="1"/>
        <v>116.90140845070424</v>
      </c>
      <c r="AE11" s="30">
        <f t="shared" si="2"/>
        <v>-0.84538002980625926</v>
      </c>
    </row>
    <row r="12" spans="1:33" s="16" customFormat="1" ht="15.75" customHeight="1" x14ac:dyDescent="0.35">
      <c r="A12" s="13" t="s">
        <v>7</v>
      </c>
      <c r="B12" s="13" t="s">
        <v>1415</v>
      </c>
      <c r="C12" s="14" t="s">
        <v>957</v>
      </c>
      <c r="D12" s="18" t="s">
        <v>56</v>
      </c>
      <c r="E12" s="13" t="s">
        <v>12</v>
      </c>
      <c r="F12" s="13" t="s">
        <v>12</v>
      </c>
      <c r="G12" s="17">
        <v>916.19718309859161</v>
      </c>
      <c r="H12" s="17">
        <v>864.92957746478885</v>
      </c>
      <c r="I12" s="17">
        <v>966.19718309859161</v>
      </c>
      <c r="J12" s="17">
        <v>1280.9859154929579</v>
      </c>
      <c r="K12" s="17">
        <v>931.4084507042254</v>
      </c>
      <c r="L12" s="17">
        <v>1024.7887323943662</v>
      </c>
      <c r="M12" s="17">
        <v>1122.3943661971832</v>
      </c>
      <c r="N12" s="17">
        <v>1468.3098591549297</v>
      </c>
      <c r="O12" s="17">
        <v>1023.0985915492957</v>
      </c>
      <c r="P12" s="17">
        <v>1175.0704225352113</v>
      </c>
      <c r="Q12" s="17">
        <v>1237.0422535211267</v>
      </c>
      <c r="R12" s="17">
        <v>1651.4084507042255</v>
      </c>
      <c r="S12" s="17">
        <v>1185.211267605634</v>
      </c>
      <c r="T12" s="17">
        <v>1236.6197183098593</v>
      </c>
      <c r="U12" s="17">
        <v>1375.3521126760563</v>
      </c>
      <c r="V12" s="17">
        <v>1817.8873239436621</v>
      </c>
      <c r="W12" s="17">
        <v>1356.3380281690143</v>
      </c>
      <c r="X12" s="17">
        <v>1104.2253521126761</v>
      </c>
      <c r="Y12" s="17"/>
      <c r="Z12" s="17"/>
      <c r="AA12" s="17"/>
      <c r="AB12" s="17"/>
      <c r="AC12" s="17">
        <f t="shared" si="0"/>
        <v>5786.1971830985922</v>
      </c>
      <c r="AD12" s="17">
        <f t="shared" si="1"/>
        <v>1104.2253521126761</v>
      </c>
      <c r="AE12" s="31">
        <f t="shared" si="2"/>
        <v>-0.80916216347792225</v>
      </c>
      <c r="AF12" s="33">
        <f>AC12/SUM(T$20:W$20)/10</f>
        <v>13.008536832505825</v>
      </c>
      <c r="AG12" s="33">
        <f>AD12/SUM(X$20:AA$20)/10</f>
        <v>2.526773648458104</v>
      </c>
    </row>
    <row r="13" spans="1:33" s="9" customFormat="1" ht="15.75" customHeight="1" x14ac:dyDescent="0.35">
      <c r="A13" s="5" t="s">
        <v>7</v>
      </c>
      <c r="B13" s="5" t="s">
        <v>1416</v>
      </c>
      <c r="C13" s="10" t="s">
        <v>957</v>
      </c>
      <c r="D13" s="4" t="s">
        <v>57</v>
      </c>
      <c r="E13" s="5" t="s">
        <v>12</v>
      </c>
      <c r="F13" s="5" t="s">
        <v>12</v>
      </c>
      <c r="G13" s="11">
        <v>71.549295774647888</v>
      </c>
      <c r="H13" s="11">
        <v>61.971830985915496</v>
      </c>
      <c r="I13" s="11">
        <v>74.507042253521135</v>
      </c>
      <c r="J13" s="11">
        <v>87.74647887323944</v>
      </c>
      <c r="K13" s="11">
        <v>76.338028169014081</v>
      </c>
      <c r="L13" s="11">
        <v>74.225352112676049</v>
      </c>
      <c r="M13" s="11">
        <v>86.652930148204376</v>
      </c>
      <c r="N13" s="11">
        <v>101.43532344512819</v>
      </c>
      <c r="O13" s="11">
        <v>83.239436619718319</v>
      </c>
      <c r="P13" s="11">
        <v>90.845070422535215</v>
      </c>
      <c r="Q13" s="11">
        <v>100.84507042253522</v>
      </c>
      <c r="R13" s="11">
        <v>118.16901408450705</v>
      </c>
      <c r="S13" s="11">
        <v>102.25352112676057</v>
      </c>
      <c r="T13" s="11">
        <v>103.23943661971832</v>
      </c>
      <c r="U13" s="11">
        <v>116.47887323943662</v>
      </c>
      <c r="V13" s="11">
        <v>133.38028169014086</v>
      </c>
      <c r="W13" s="11">
        <v>120.4225352112676</v>
      </c>
      <c r="X13" s="11">
        <v>91.971830985915503</v>
      </c>
      <c r="Y13" s="11"/>
      <c r="Z13" s="11"/>
      <c r="AA13" s="11"/>
      <c r="AB13" s="11"/>
      <c r="AC13" s="11">
        <f t="shared" si="0"/>
        <v>473.52112676056339</v>
      </c>
      <c r="AD13" s="11">
        <f t="shared" si="1"/>
        <v>91.971830985915503</v>
      </c>
      <c r="AE13" s="30">
        <f t="shared" si="2"/>
        <v>-0.80577037477691849</v>
      </c>
    </row>
    <row r="14" spans="1:33" s="9" customFormat="1" ht="15.75" customHeight="1" x14ac:dyDescent="0.35">
      <c r="A14" s="5" t="s">
        <v>7</v>
      </c>
      <c r="B14" s="5" t="s">
        <v>1417</v>
      </c>
      <c r="C14" s="10" t="s">
        <v>957</v>
      </c>
      <c r="D14" s="4" t="s">
        <v>58</v>
      </c>
      <c r="E14" s="5" t="s">
        <v>12</v>
      </c>
      <c r="F14" s="5" t="s">
        <v>12</v>
      </c>
      <c r="G14" s="11">
        <v>844.64788732394368</v>
      </c>
      <c r="H14" s="11">
        <v>802.95774647887322</v>
      </c>
      <c r="I14" s="11">
        <v>891.69014084507046</v>
      </c>
      <c r="J14" s="11">
        <v>1193.2394366197184</v>
      </c>
      <c r="K14" s="11">
        <v>855.07042253521138</v>
      </c>
      <c r="L14" s="11">
        <v>950.56338028169023</v>
      </c>
      <c r="M14" s="11">
        <v>1035.7746478873239</v>
      </c>
      <c r="N14" s="11">
        <v>1366.9014084507044</v>
      </c>
      <c r="O14" s="11">
        <v>939.85915492957747</v>
      </c>
      <c r="P14" s="11">
        <v>1084.2253521126761</v>
      </c>
      <c r="Q14" s="11">
        <v>1136.1971830985915</v>
      </c>
      <c r="R14" s="11">
        <v>1533.2394366197184</v>
      </c>
      <c r="S14" s="11">
        <v>1082.9577464788733</v>
      </c>
      <c r="T14" s="11">
        <v>1133.3802816901409</v>
      </c>
      <c r="U14" s="11">
        <v>1258.8732394366198</v>
      </c>
      <c r="V14" s="11">
        <v>1684.5070422535211</v>
      </c>
      <c r="W14" s="11">
        <v>1235.9154929577464</v>
      </c>
      <c r="X14" s="11">
        <v>1012.2535211267606</v>
      </c>
      <c r="Y14" s="11"/>
      <c r="Z14" s="11"/>
      <c r="AA14" s="11"/>
      <c r="AB14" s="11"/>
      <c r="AC14" s="11">
        <f t="shared" si="0"/>
        <v>5312.6760563380276</v>
      </c>
      <c r="AD14" s="11">
        <f t="shared" si="1"/>
        <v>1012.2535211267606</v>
      </c>
      <c r="AE14" s="30">
        <f t="shared" si="2"/>
        <v>-0.80946447507953334</v>
      </c>
    </row>
    <row r="15" spans="1:33" s="16" customFormat="1" ht="15.75" customHeight="1" x14ac:dyDescent="0.35">
      <c r="A15" s="13" t="s">
        <v>7</v>
      </c>
      <c r="B15" s="13" t="s">
        <v>1418</v>
      </c>
      <c r="C15" s="14" t="s">
        <v>957</v>
      </c>
      <c r="D15" s="18" t="s">
        <v>59</v>
      </c>
      <c r="E15" s="13" t="s">
        <v>12</v>
      </c>
      <c r="F15" s="13" t="s">
        <v>12</v>
      </c>
      <c r="G15" s="17">
        <v>218.45070422535213</v>
      </c>
      <c r="H15" s="17">
        <v>309.29577464788736</v>
      </c>
      <c r="I15" s="17">
        <v>313.23943661971833</v>
      </c>
      <c r="J15" s="17">
        <v>400.14084507042253</v>
      </c>
      <c r="K15" s="17">
        <v>235.07042253521126</v>
      </c>
      <c r="L15" s="17">
        <v>349.29577464788736</v>
      </c>
      <c r="M15" s="17">
        <v>374.78873239436621</v>
      </c>
      <c r="N15" s="17">
        <v>403.94366197183103</v>
      </c>
      <c r="O15" s="17">
        <v>257.74647887323948</v>
      </c>
      <c r="P15" s="17">
        <v>318.87323943661977</v>
      </c>
      <c r="Q15" s="17">
        <v>361.26760563380282</v>
      </c>
      <c r="R15" s="17">
        <v>430.84507042253523</v>
      </c>
      <c r="S15" s="17">
        <v>275.77464788732397</v>
      </c>
      <c r="T15" s="17">
        <v>322.81690140845075</v>
      </c>
      <c r="U15" s="17">
        <v>375.77464788732397</v>
      </c>
      <c r="V15" s="17">
        <v>466.61971830985914</v>
      </c>
      <c r="W15" s="17">
        <v>296.19718309859155</v>
      </c>
      <c r="X15" s="17">
        <v>269.15492957746483</v>
      </c>
      <c r="Y15" s="17"/>
      <c r="Z15" s="17"/>
      <c r="AA15" s="17"/>
      <c r="AB15" s="17"/>
      <c r="AC15" s="17">
        <f t="shared" si="0"/>
        <v>1461.4084507042253</v>
      </c>
      <c r="AD15" s="17">
        <f t="shared" si="1"/>
        <v>269.15492957746483</v>
      </c>
      <c r="AE15" s="31">
        <f t="shared" si="2"/>
        <v>-0.8158249807247494</v>
      </c>
      <c r="AF15" s="33">
        <f>AC15/SUM(T$20:W$20)/10</f>
        <v>3.2855405816192111</v>
      </c>
      <c r="AG15" s="33">
        <f>AD15/SUM(X$20:AA$20)/10</f>
        <v>0.61590107681166295</v>
      </c>
    </row>
    <row r="16" spans="1:33" s="9" customFormat="1" ht="15.75" customHeight="1" x14ac:dyDescent="0.35">
      <c r="A16" s="5" t="s">
        <v>7</v>
      </c>
      <c r="B16" s="5" t="s">
        <v>1419</v>
      </c>
      <c r="C16" s="10" t="s">
        <v>957</v>
      </c>
      <c r="D16" s="4" t="s">
        <v>60</v>
      </c>
      <c r="E16" s="5" t="s">
        <v>12</v>
      </c>
      <c r="F16" s="5" t="s">
        <v>12</v>
      </c>
      <c r="G16" s="11">
        <v>44.507042253521128</v>
      </c>
      <c r="H16" s="11">
        <v>65.774647887323951</v>
      </c>
      <c r="I16" s="11">
        <v>66.619718309859152</v>
      </c>
      <c r="J16" s="11">
        <v>84.366197183098606</v>
      </c>
      <c r="K16" s="11">
        <v>49.014084507042256</v>
      </c>
      <c r="L16" s="11">
        <v>51.690140845070424</v>
      </c>
      <c r="M16" s="11">
        <v>55.492957746478879</v>
      </c>
      <c r="N16" s="11">
        <v>58.169014084507047</v>
      </c>
      <c r="O16" s="11">
        <v>36.901408450704224</v>
      </c>
      <c r="P16" s="11">
        <v>45.91549295774648</v>
      </c>
      <c r="Q16" s="11">
        <v>51.408450704225352</v>
      </c>
      <c r="R16" s="11">
        <v>62.394366197183103</v>
      </c>
      <c r="S16" s="11">
        <v>39.154929577464792</v>
      </c>
      <c r="T16" s="11">
        <v>46.478873239436616</v>
      </c>
      <c r="U16" s="11">
        <v>54.929577464788736</v>
      </c>
      <c r="V16" s="11">
        <v>67.74647887323944</v>
      </c>
      <c r="W16" s="11">
        <v>42.394366197183103</v>
      </c>
      <c r="X16" s="11">
        <v>39.154929577464792</v>
      </c>
      <c r="Y16" s="11"/>
      <c r="Z16" s="11"/>
      <c r="AA16" s="11"/>
      <c r="AB16" s="11"/>
      <c r="AC16" s="11">
        <f t="shared" si="0"/>
        <v>211.54929577464787</v>
      </c>
      <c r="AD16" s="11">
        <f t="shared" si="1"/>
        <v>39.154929577464792</v>
      </c>
      <c r="AE16" s="30">
        <f t="shared" si="2"/>
        <v>-0.81491344873501992</v>
      </c>
    </row>
    <row r="17" spans="1:35" s="9" customFormat="1" ht="15.75" customHeight="1" x14ac:dyDescent="0.35">
      <c r="A17" s="5" t="s">
        <v>7</v>
      </c>
      <c r="B17" s="5" t="s">
        <v>1420</v>
      </c>
      <c r="C17" s="10" t="s">
        <v>957</v>
      </c>
      <c r="D17" s="4" t="s">
        <v>61</v>
      </c>
      <c r="E17" s="5" t="s">
        <v>12</v>
      </c>
      <c r="F17" s="5" t="s">
        <v>12</v>
      </c>
      <c r="G17" s="11">
        <v>173.94366197183101</v>
      </c>
      <c r="H17" s="11">
        <v>243.52112676056339</v>
      </c>
      <c r="I17" s="11">
        <v>246.61971830985917</v>
      </c>
      <c r="J17" s="11">
        <v>315.77464788732397</v>
      </c>
      <c r="K17" s="11">
        <v>186.05633802816902</v>
      </c>
      <c r="L17" s="11">
        <v>297.60563380281695</v>
      </c>
      <c r="M17" s="11">
        <v>319.29577464788736</v>
      </c>
      <c r="N17" s="11">
        <v>345.77464788732397</v>
      </c>
      <c r="O17" s="11">
        <v>220.8450704225352</v>
      </c>
      <c r="P17" s="11">
        <v>272.95774647887328</v>
      </c>
      <c r="Q17" s="11">
        <v>309.85915492957747</v>
      </c>
      <c r="R17" s="11">
        <v>368.45070422535213</v>
      </c>
      <c r="S17" s="11">
        <v>236.61971830985917</v>
      </c>
      <c r="T17" s="11">
        <v>276.33802816901408</v>
      </c>
      <c r="U17" s="11">
        <v>320.84507042253523</v>
      </c>
      <c r="V17" s="11">
        <v>398.87323943661977</v>
      </c>
      <c r="W17" s="11">
        <v>253.80281690140848</v>
      </c>
      <c r="X17" s="11">
        <v>230</v>
      </c>
      <c r="Y17" s="11"/>
      <c r="Z17" s="11"/>
      <c r="AA17" s="11"/>
      <c r="AB17" s="11"/>
      <c r="AC17" s="11">
        <f t="shared" si="0"/>
        <v>1249.8591549295775</v>
      </c>
      <c r="AD17" s="11">
        <f t="shared" si="1"/>
        <v>230</v>
      </c>
      <c r="AE17" s="30">
        <f t="shared" si="2"/>
        <v>-0.81597926526932607</v>
      </c>
    </row>
    <row r="19" spans="1:35" x14ac:dyDescent="0.35">
      <c r="AD19" s="12"/>
      <c r="AE19" s="30"/>
      <c r="AF19" s="34">
        <f>SUM(AF12,AF5)</f>
        <v>15.430894720843042</v>
      </c>
      <c r="AG19" s="34">
        <f>SUM(AG12,AG5)</f>
        <v>2.919648275686475</v>
      </c>
    </row>
    <row r="20" spans="1:35" x14ac:dyDescent="0.35">
      <c r="D20" s="10" t="s">
        <v>1253</v>
      </c>
      <c r="G20" s="11">
        <f>[5]GDP!CM$34</f>
        <v>9.9830000000000005</v>
      </c>
      <c r="H20" s="11">
        <f>[5]GDP!CN$34</f>
        <v>8.8010000000000002</v>
      </c>
      <c r="I20" s="11">
        <f>[5]GDP!CO$34</f>
        <v>9.3670000000000009</v>
      </c>
      <c r="J20" s="11">
        <f>[5]GDP!CP$34</f>
        <v>10.45</v>
      </c>
      <c r="K20" s="11">
        <f>[5]GDP!CQ$34</f>
        <v>10.364000000000001</v>
      </c>
      <c r="L20" s="11">
        <f>[5]GDP!CR$34</f>
        <v>9.2449999999999992</v>
      </c>
      <c r="M20" s="11">
        <f>[5]GDP!CS$34</f>
        <v>9.6829999999999998</v>
      </c>
      <c r="N20" s="11">
        <f>[5]GDP!CT$34</f>
        <v>10.94</v>
      </c>
      <c r="O20" s="11">
        <f>[5]GDP!CU$34</f>
        <v>10.840999999999999</v>
      </c>
      <c r="P20" s="11">
        <f>[5]GDP!CV$34</f>
        <v>9.6110000000000007</v>
      </c>
      <c r="Q20" s="11">
        <f>[5]GDP!CW$34</f>
        <v>10.06</v>
      </c>
      <c r="R20" s="11">
        <f>[5]GDP!CX$34</f>
        <v>11.327</v>
      </c>
      <c r="S20" s="11">
        <f>[5]GDP!CY$34</f>
        <v>11.234</v>
      </c>
      <c r="T20" s="11">
        <f>[5]GDP!CZ$34</f>
        <v>11.005000000000001</v>
      </c>
      <c r="U20" s="11">
        <f>[5]GDP!DA$34</f>
        <v>11.042</v>
      </c>
      <c r="V20" s="11">
        <f>[5]GDP!DB$34</f>
        <v>11.145</v>
      </c>
      <c r="W20" s="11">
        <f>[5]GDP!DC$34</f>
        <v>11.288</v>
      </c>
      <c r="X20" s="11">
        <f>[5]GDP!DD$34</f>
        <v>11.311999999999999</v>
      </c>
      <c r="Y20" s="11">
        <f>[5]GDP!DE$34</f>
        <v>10.595000000000001</v>
      </c>
      <c r="Z20" s="11">
        <f>[5]GDP!DF$34</f>
        <v>10.804</v>
      </c>
      <c r="AA20" s="11">
        <f>[5]GDP!DG$34</f>
        <v>10.99</v>
      </c>
      <c r="AC20" s="11">
        <f t="shared" ref="AC20" si="3">SUM(T20:W20)</f>
        <v>44.480000000000004</v>
      </c>
      <c r="AD20" s="11">
        <f t="shared" ref="AD20" si="4">SUM(X20:AA20)</f>
        <v>43.701000000000001</v>
      </c>
      <c r="AE20" s="30"/>
      <c r="AF20" s="34">
        <f>SUM(AF9,AF15)</f>
        <v>3.527776370452933</v>
      </c>
      <c r="AG20" s="34">
        <f>SUM(AG9,AG15)</f>
        <v>0.66037744970544077</v>
      </c>
      <c r="AH20" s="34">
        <f>SUM(AH9,AH15)</f>
        <v>0</v>
      </c>
      <c r="AI20" s="34">
        <f>SUM(AI9,AI15)</f>
        <v>0</v>
      </c>
    </row>
    <row r="21" spans="1:35" x14ac:dyDescent="0.35">
      <c r="AF21" s="34">
        <f>AF19-AF20</f>
        <v>11.903118350390109</v>
      </c>
      <c r="AG21" s="34">
        <f>AG19-AG20</f>
        <v>2.2592708259810341</v>
      </c>
      <c r="AH21" s="34">
        <f>AH19-AH20</f>
        <v>0</v>
      </c>
      <c r="AI21" s="34">
        <f>AI19-AI20</f>
        <v>0</v>
      </c>
    </row>
    <row r="22" spans="1:35" s="40" customFormat="1" ht="16.5" x14ac:dyDescent="0.35">
      <c r="D22" s="47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0.86073999759786912</v>
      </c>
      <c r="AD22" s="12">
        <f>(AD12+AD5)/AD2</f>
        <v>0.86813608049832292</v>
      </c>
      <c r="AE22" s="32"/>
      <c r="AF22" s="10"/>
      <c r="AG22" s="10"/>
      <c r="AH22" s="10"/>
      <c r="AI22" s="10"/>
    </row>
    <row r="23" spans="1:35" s="40" customFormat="1" ht="16.5" x14ac:dyDescent="0.35">
      <c r="D23" s="47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0.32420556396228617</v>
      </c>
      <c r="AD23" s="12">
        <f>(AD9+AD15)/AD3</f>
        <v>0.2949474593349648</v>
      </c>
      <c r="AE23" s="32"/>
      <c r="AF23" s="10"/>
      <c r="AG23" s="10"/>
      <c r="AH23" s="10"/>
      <c r="AI23" s="10"/>
    </row>
    <row r="24" spans="1:35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  <c r="AH24" s="10"/>
      <c r="AI24" s="10"/>
    </row>
    <row r="25" spans="1:35" s="40" customFormat="1" ht="16.5" x14ac:dyDescent="0.35">
      <c r="D25" s="47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7.0461799574425017</v>
      </c>
      <c r="AD25" s="34">
        <f>(AD2-AD3)/AD20/10</f>
        <v>1.1241564395180952</v>
      </c>
      <c r="AE25" s="32"/>
      <c r="AF25" s="10"/>
      <c r="AG25" s="10"/>
      <c r="AH25" s="10"/>
      <c r="AI25" s="10"/>
    </row>
    <row r="26" spans="1:35" s="40" customFormat="1" ht="16.5" x14ac:dyDescent="0.35">
      <c r="D26" s="47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7.1818953288073768</v>
      </c>
      <c r="AD26" s="34">
        <f>(AD4+AD12-AD8-AD15)/AD20/10</f>
        <v>1.2791791595319151</v>
      </c>
      <c r="AE26" s="32"/>
      <c r="AF26" s="10"/>
      <c r="AG26" s="10"/>
      <c r="AH26" s="10"/>
      <c r="AI26" s="10"/>
    </row>
    <row r="27" spans="1:35" ht="16.5" x14ac:dyDescent="0.35">
      <c r="D27" s="47" t="s">
        <v>1720</v>
      </c>
      <c r="AC27" s="34">
        <f>(AC4+AC12)/AC20/10</f>
        <v>16.32035920559327</v>
      </c>
      <c r="AD27" s="34">
        <f>(AD4+AD12)/AD20/10</f>
        <v>3.0766047510435026</v>
      </c>
    </row>
    <row r="28" spans="1:35" ht="16.5" x14ac:dyDescent="0.35">
      <c r="D28" s="47" t="s">
        <v>1721</v>
      </c>
      <c r="AC28" s="34">
        <f>(AC8+AC15)/AC20/10</f>
        <v>9.1384638767858952</v>
      </c>
      <c r="AD28" s="34">
        <f>(AD8+AD15)/AD20/10</f>
        <v>1.7974255915115875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33AB-C1F0-4D8E-A350-CD34204F48E9}">
  <dimension ref="A1:AG28"/>
  <sheetViews>
    <sheetView topLeftCell="B1" workbookViewId="0">
      <pane xSplit="5" ySplit="1" topLeftCell="X14" activePane="bottomRight" state="frozen"/>
      <selection activeCell="B1" sqref="B1"/>
      <selection pane="topRight" activeCell="G1" sqref="G1"/>
      <selection pane="bottomLeft" activeCell="B2" sqref="B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1389</v>
      </c>
      <c r="C2" s="10" t="s">
        <v>1058</v>
      </c>
      <c r="D2" s="2" t="s">
        <v>46</v>
      </c>
      <c r="E2" s="5" t="s">
        <v>12</v>
      </c>
      <c r="F2" s="5" t="s">
        <v>12</v>
      </c>
      <c r="G2" s="11">
        <v>3826.0989010989006</v>
      </c>
      <c r="H2" s="11">
        <v>3895.6043956043954</v>
      </c>
      <c r="I2" s="11">
        <v>3917.5824175824173</v>
      </c>
      <c r="J2" s="11">
        <v>3627.197802197802</v>
      </c>
      <c r="K2" s="11">
        <v>3735.164835164835</v>
      </c>
      <c r="L2" s="11">
        <v>4210.4395604395604</v>
      </c>
      <c r="M2" s="11">
        <v>4518.4065934065929</v>
      </c>
      <c r="N2" s="11">
        <v>4439.2857142857138</v>
      </c>
      <c r="O2" s="11">
        <v>4537.9120879120874</v>
      </c>
      <c r="P2" s="11">
        <v>4325</v>
      </c>
      <c r="Q2" s="11">
        <v>4440.3846153846152</v>
      </c>
      <c r="R2" s="11">
        <v>4738.736263736263</v>
      </c>
      <c r="S2" s="11">
        <v>4768.4065934065929</v>
      </c>
      <c r="T2" s="11">
        <v>4869.2307692307695</v>
      </c>
      <c r="U2" s="11">
        <v>4915.1098901098903</v>
      </c>
      <c r="V2" s="11">
        <v>4563.736263736263</v>
      </c>
      <c r="W2" s="11">
        <v>4763.1868131868132</v>
      </c>
      <c r="X2" s="11">
        <v>5457.9670329670325</v>
      </c>
      <c r="Y2" s="11">
        <v>4310.4395604395595</v>
      </c>
      <c r="Z2" s="11">
        <v>4311.2637362637361</v>
      </c>
      <c r="AA2" s="11">
        <v>5349.7252747252742</v>
      </c>
      <c r="AB2" s="11"/>
      <c r="AC2" s="11">
        <f>SUM(T2:W2)</f>
        <v>19111.263736263736</v>
      </c>
      <c r="AD2" s="11">
        <f>SUM(X2:AA2)</f>
        <v>19429.395604395602</v>
      </c>
      <c r="AE2" s="30">
        <f>AD2/AC2-1</f>
        <v>1.6646302019693637E-2</v>
      </c>
    </row>
    <row r="3" spans="1:33" s="9" customFormat="1" ht="15.75" customHeight="1" x14ac:dyDescent="0.35">
      <c r="A3" s="5" t="s">
        <v>7</v>
      </c>
      <c r="B3" s="5" t="s">
        <v>1390</v>
      </c>
      <c r="C3" s="10" t="s">
        <v>1058</v>
      </c>
      <c r="D3" s="2" t="s">
        <v>47</v>
      </c>
      <c r="E3" s="5" t="s">
        <v>12</v>
      </c>
      <c r="F3" s="5" t="s">
        <v>12</v>
      </c>
      <c r="G3" s="11">
        <v>7670.0549450549452</v>
      </c>
      <c r="H3" s="11">
        <v>7693.6813186813179</v>
      </c>
      <c r="I3" s="11">
        <v>7807.1428571428569</v>
      </c>
      <c r="J3" s="11">
        <v>7922.2527472527463</v>
      </c>
      <c r="K3" s="11">
        <v>8118.1318681318671</v>
      </c>
      <c r="L3" s="11">
        <v>7868.1318681318671</v>
      </c>
      <c r="M3" s="11">
        <v>7751.9230769230762</v>
      </c>
      <c r="N3" s="11">
        <v>7796.4285714285706</v>
      </c>
      <c r="O3" s="11">
        <v>8010.4395604395595</v>
      </c>
      <c r="P3" s="11">
        <v>7907.9670329670325</v>
      </c>
      <c r="Q3" s="11">
        <v>8026.6483516483513</v>
      </c>
      <c r="R3" s="11">
        <v>8296.1538461538457</v>
      </c>
      <c r="S3" s="11">
        <v>8273.076923076922</v>
      </c>
      <c r="T3" s="11">
        <v>8435.1648351648346</v>
      </c>
      <c r="U3" s="11">
        <v>9377.4725274725261</v>
      </c>
      <c r="V3" s="11">
        <v>8454.670329670329</v>
      </c>
      <c r="W3" s="11">
        <v>9148.6263736263736</v>
      </c>
      <c r="X3" s="11">
        <v>8895.6043956043941</v>
      </c>
      <c r="Y3" s="11">
        <v>8678.0219780219777</v>
      </c>
      <c r="Z3" s="11">
        <v>8506.3186813186803</v>
      </c>
      <c r="AA3" s="11">
        <v>8617.8571428571431</v>
      </c>
      <c r="AB3" s="11"/>
      <c r="AC3" s="11">
        <f t="shared" ref="AC3:AC17" si="0">SUM(T3:W3)</f>
        <v>35415.93406593406</v>
      </c>
      <c r="AD3" s="11">
        <f t="shared" ref="AD3:AD17" si="1">SUM(X3:AA3)</f>
        <v>34697.802197802193</v>
      </c>
      <c r="AE3" s="30">
        <f t="shared" ref="AE3:AE17" si="2">AD3/AC3-1</f>
        <v>-2.0277083947437768E-2</v>
      </c>
    </row>
    <row r="4" spans="1:33" s="9" customFormat="1" ht="15.75" customHeight="1" x14ac:dyDescent="0.35">
      <c r="A4" s="5" t="s">
        <v>7</v>
      </c>
      <c r="B4" s="5" t="s">
        <v>1391</v>
      </c>
      <c r="C4" s="10" t="s">
        <v>1058</v>
      </c>
      <c r="D4" s="3" t="s">
        <v>48</v>
      </c>
      <c r="E4" s="5" t="s">
        <v>12</v>
      </c>
      <c r="F4" s="5" t="s">
        <v>12</v>
      </c>
      <c r="G4" s="11">
        <v>2050.8241758241757</v>
      </c>
      <c r="H4" s="11">
        <v>1835.9890109890109</v>
      </c>
      <c r="I4" s="11">
        <v>2040.1098901098899</v>
      </c>
      <c r="J4" s="11">
        <v>1825.2747252747251</v>
      </c>
      <c r="K4" s="11">
        <v>1905.7692307692307</v>
      </c>
      <c r="L4" s="11">
        <v>2131.3186813186812</v>
      </c>
      <c r="M4" s="11">
        <v>2677.197802197802</v>
      </c>
      <c r="N4" s="11">
        <v>2749.4505494505493</v>
      </c>
      <c r="O4" s="11">
        <v>2676.6483516483518</v>
      </c>
      <c r="P4" s="11">
        <v>2390.6593406593402</v>
      </c>
      <c r="Q4" s="11">
        <v>2342.3076923076919</v>
      </c>
      <c r="R4" s="11">
        <v>2695.6043956043954</v>
      </c>
      <c r="S4" s="11">
        <v>2631.5934065934066</v>
      </c>
      <c r="T4" s="11">
        <v>2728.2967032967035</v>
      </c>
      <c r="U4" s="11">
        <v>2695.0549450549452</v>
      </c>
      <c r="V4" s="11">
        <v>2570.0549450549452</v>
      </c>
      <c r="W4" s="11">
        <v>2668.9560439560437</v>
      </c>
      <c r="X4" s="11">
        <v>3052.4725274725274</v>
      </c>
      <c r="Y4" s="11">
        <v>2689.5604395604396</v>
      </c>
      <c r="Z4" s="11">
        <v>2416.7582417582416</v>
      </c>
      <c r="AA4" s="11">
        <v>3117.3076923076919</v>
      </c>
      <c r="AB4" s="11"/>
      <c r="AC4" s="11">
        <f t="shared" si="0"/>
        <v>10662.362637362638</v>
      </c>
      <c r="AD4" s="11">
        <f t="shared" si="1"/>
        <v>11276.0989010989</v>
      </c>
      <c r="AE4" s="30">
        <f t="shared" si="2"/>
        <v>5.7561000747210711E-2</v>
      </c>
    </row>
    <row r="5" spans="1:33" s="16" customFormat="1" ht="15.75" customHeight="1" x14ac:dyDescent="0.35">
      <c r="A5" s="13" t="s">
        <v>7</v>
      </c>
      <c r="B5" s="13" t="s">
        <v>1392</v>
      </c>
      <c r="C5" s="14" t="s">
        <v>1058</v>
      </c>
      <c r="D5" s="15" t="s">
        <v>49</v>
      </c>
      <c r="E5" s="13" t="s">
        <v>12</v>
      </c>
      <c r="F5" s="13" t="s">
        <v>12</v>
      </c>
      <c r="G5" s="17">
        <v>1977.7472527472528</v>
      </c>
      <c r="H5" s="17">
        <v>1703.0219780219779</v>
      </c>
      <c r="I5" s="17">
        <v>1913.4615384615383</v>
      </c>
      <c r="J5" s="17">
        <v>1731.3186813186812</v>
      </c>
      <c r="K5" s="17">
        <v>1834.065934065934</v>
      </c>
      <c r="L5" s="17">
        <v>2037.0879120879122</v>
      </c>
      <c r="M5" s="17">
        <v>2581.8681318681315</v>
      </c>
      <c r="N5" s="17">
        <v>2641.2087912087914</v>
      </c>
      <c r="O5" s="17">
        <v>2526.0989010989006</v>
      </c>
      <c r="P5" s="17">
        <v>2316.7582417582416</v>
      </c>
      <c r="Q5" s="17">
        <v>2234.8901098901101</v>
      </c>
      <c r="R5" s="17">
        <v>2589.0109890109889</v>
      </c>
      <c r="S5" s="17">
        <v>2533.7912087912086</v>
      </c>
      <c r="T5" s="17">
        <v>2628.8461538461538</v>
      </c>
      <c r="U5" s="17">
        <v>2593.4065934065934</v>
      </c>
      <c r="V5" s="17">
        <v>2475</v>
      </c>
      <c r="W5" s="17">
        <v>2507.967032967033</v>
      </c>
      <c r="X5" s="17">
        <v>2929.6703296703295</v>
      </c>
      <c r="Y5" s="17">
        <v>2562.6373626373625</v>
      </c>
      <c r="Z5" s="17">
        <v>2304.3956043956041</v>
      </c>
      <c r="AA5" s="17">
        <v>2958.5164835164833</v>
      </c>
      <c r="AB5" s="17"/>
      <c r="AC5" s="17">
        <f t="shared" si="0"/>
        <v>10205.219780219781</v>
      </c>
      <c r="AD5" s="17">
        <f t="shared" si="1"/>
        <v>10755.219780219779</v>
      </c>
      <c r="AE5" s="31">
        <f t="shared" si="2"/>
        <v>5.3893988747408805E-2</v>
      </c>
      <c r="AF5" s="33">
        <f>AC5/SUM(T$20:W$20)/10</f>
        <v>5.7961150566364408</v>
      </c>
      <c r="AG5" s="33">
        <f>AD5/SUM(X$20:AA$20)/10</f>
        <v>7.3260946550367354</v>
      </c>
    </row>
    <row r="6" spans="1:33" s="9" customFormat="1" ht="15.75" customHeight="1" x14ac:dyDescent="0.35">
      <c r="A6" s="5" t="s">
        <v>7</v>
      </c>
      <c r="B6" s="5" t="s">
        <v>1393</v>
      </c>
      <c r="C6" s="10" t="s">
        <v>1058</v>
      </c>
      <c r="D6" s="4" t="s">
        <v>50</v>
      </c>
      <c r="E6" s="5" t="s">
        <v>12</v>
      </c>
      <c r="F6" s="5" t="s">
        <v>12</v>
      </c>
      <c r="G6" s="11">
        <v>72.527472527472526</v>
      </c>
      <c r="H6" s="11">
        <v>131.31868131868131</v>
      </c>
      <c r="I6" s="11">
        <v>124.72527472527473</v>
      </c>
      <c r="J6" s="11">
        <v>92.857142857142847</v>
      </c>
      <c r="K6" s="11">
        <v>70.329670329670321</v>
      </c>
      <c r="L6" s="11">
        <v>93.131868131868117</v>
      </c>
      <c r="M6" s="11">
        <v>93.956043956043956</v>
      </c>
      <c r="N6" s="11">
        <v>107.14285714285714</v>
      </c>
      <c r="O6" s="11">
        <v>149.45054945054946</v>
      </c>
      <c r="P6" s="11">
        <v>72.802197802197796</v>
      </c>
      <c r="Q6" s="11">
        <v>106.04395604395604</v>
      </c>
      <c r="R6" s="11">
        <v>104.94505494505495</v>
      </c>
      <c r="S6" s="11">
        <v>96.428571428571416</v>
      </c>
      <c r="T6" s="11">
        <v>97.802197802197796</v>
      </c>
      <c r="U6" s="11">
        <v>99.72527472527473</v>
      </c>
      <c r="V6" s="11">
        <v>93.681318681318686</v>
      </c>
      <c r="W6" s="11">
        <v>159.61538461538461</v>
      </c>
      <c r="X6" s="11">
        <v>122.25274725274726</v>
      </c>
      <c r="Y6" s="11">
        <v>125.82417582417582</v>
      </c>
      <c r="Z6" s="11">
        <v>111.53846153846153</v>
      </c>
      <c r="AA6" s="11">
        <v>157.14285714285714</v>
      </c>
      <c r="AB6" s="11"/>
      <c r="AC6" s="11">
        <f t="shared" si="0"/>
        <v>450.82417582417588</v>
      </c>
      <c r="AD6" s="11">
        <f t="shared" si="1"/>
        <v>516.75824175824175</v>
      </c>
      <c r="AE6" s="30">
        <f t="shared" si="2"/>
        <v>0.14625228519195588</v>
      </c>
    </row>
    <row r="7" spans="1:33" s="9" customFormat="1" ht="15.75" customHeight="1" x14ac:dyDescent="0.35">
      <c r="A7" s="5" t="s">
        <v>7</v>
      </c>
      <c r="B7" s="5" t="s">
        <v>1394</v>
      </c>
      <c r="C7" s="10" t="s">
        <v>1058</v>
      </c>
      <c r="D7" s="4" t="s">
        <v>51</v>
      </c>
      <c r="E7" s="5" t="s">
        <v>12</v>
      </c>
      <c r="F7" s="5" t="s">
        <v>12</v>
      </c>
      <c r="G7" s="11">
        <v>0.54945054945054939</v>
      </c>
      <c r="H7" s="11">
        <v>1.6483516483516483</v>
      </c>
      <c r="I7" s="11">
        <v>1.9230769230769229</v>
      </c>
      <c r="J7" s="11">
        <v>1.0989010989010988</v>
      </c>
      <c r="K7" s="11">
        <v>1.3736263736263734</v>
      </c>
      <c r="L7" s="11">
        <v>1.0989010989010988</v>
      </c>
      <c r="M7" s="11">
        <v>1.3736263736263734</v>
      </c>
      <c r="N7" s="11">
        <v>1.0989010989010988</v>
      </c>
      <c r="O7" s="11">
        <v>1.0989010989010988</v>
      </c>
      <c r="P7" s="11">
        <v>1.0989010989010988</v>
      </c>
      <c r="Q7" s="11">
        <v>1.3736263736263734</v>
      </c>
      <c r="R7" s="11">
        <v>1.6483516483516483</v>
      </c>
      <c r="S7" s="11">
        <v>1.3736263736263734</v>
      </c>
      <c r="T7" s="11">
        <v>1.6483516483516483</v>
      </c>
      <c r="U7" s="11">
        <v>1.9230769230769229</v>
      </c>
      <c r="V7" s="11">
        <v>1.3736263736263734</v>
      </c>
      <c r="W7" s="11">
        <v>1.3736263736263734</v>
      </c>
      <c r="X7" s="11">
        <v>0.54945054945054939</v>
      </c>
      <c r="Y7" s="11">
        <v>1.0989010989010988</v>
      </c>
      <c r="Z7" s="11">
        <v>0.82417582417582413</v>
      </c>
      <c r="AA7" s="11">
        <v>1.6483516483516483</v>
      </c>
      <c r="AB7" s="11"/>
      <c r="AC7" s="11">
        <f t="shared" si="0"/>
        <v>6.3186813186813175</v>
      </c>
      <c r="AD7" s="11">
        <f t="shared" si="1"/>
        <v>4.1208791208791204</v>
      </c>
      <c r="AE7" s="30">
        <f t="shared" si="2"/>
        <v>-0.34782608695652173</v>
      </c>
    </row>
    <row r="8" spans="1:33" s="9" customFormat="1" ht="15" customHeight="1" x14ac:dyDescent="0.35">
      <c r="A8" s="5" t="s">
        <v>7</v>
      </c>
      <c r="B8" s="5" t="s">
        <v>1395</v>
      </c>
      <c r="C8" s="10" t="s">
        <v>1058</v>
      </c>
      <c r="D8" s="3" t="s">
        <v>52</v>
      </c>
      <c r="E8" s="5" t="s">
        <v>12</v>
      </c>
      <c r="F8" s="5" t="s">
        <v>12</v>
      </c>
      <c r="G8" s="11">
        <v>2962.6373626373625</v>
      </c>
      <c r="H8" s="11">
        <v>2698.9010989010985</v>
      </c>
      <c r="I8" s="11">
        <v>2708.7912087912086</v>
      </c>
      <c r="J8" s="11">
        <v>2789.8351648351645</v>
      </c>
      <c r="K8" s="11">
        <v>2756.5934065934066</v>
      </c>
      <c r="L8" s="11">
        <v>2580.7692307692309</v>
      </c>
      <c r="M8" s="11">
        <v>2634.3406593406589</v>
      </c>
      <c r="N8" s="11">
        <v>2560.4395604395604</v>
      </c>
      <c r="O8" s="11">
        <v>3149.1758241758243</v>
      </c>
      <c r="P8" s="11">
        <v>2829.1208791208792</v>
      </c>
      <c r="Q8" s="11">
        <v>2690.3846153846152</v>
      </c>
      <c r="R8" s="11">
        <v>2833.2417582417584</v>
      </c>
      <c r="S8" s="11">
        <v>3096.7032967032965</v>
      </c>
      <c r="T8" s="11">
        <v>2866.4835164835163</v>
      </c>
      <c r="U8" s="11">
        <v>3930.2197802197798</v>
      </c>
      <c r="V8" s="11">
        <v>3226.3736263736264</v>
      </c>
      <c r="W8" s="11">
        <v>3936.2637362637361</v>
      </c>
      <c r="X8" s="11">
        <v>3785.7142857142853</v>
      </c>
      <c r="Y8" s="11">
        <v>4095.8791208791208</v>
      </c>
      <c r="Z8" s="11">
        <v>3882.4175824175827</v>
      </c>
      <c r="AA8" s="11">
        <v>3798.0769230769229</v>
      </c>
      <c r="AB8" s="11"/>
      <c r="AC8" s="11">
        <f t="shared" si="0"/>
        <v>13959.340659340658</v>
      </c>
      <c r="AD8" s="11">
        <f t="shared" si="1"/>
        <v>15562.087912087911</v>
      </c>
      <c r="AE8" s="30">
        <f t="shared" si="2"/>
        <v>0.11481539793749507</v>
      </c>
    </row>
    <row r="9" spans="1:33" s="16" customFormat="1" ht="15" customHeight="1" x14ac:dyDescent="0.35">
      <c r="A9" s="13" t="s">
        <v>7</v>
      </c>
      <c r="B9" s="13" t="s">
        <v>1396</v>
      </c>
      <c r="C9" s="14" t="s">
        <v>1058</v>
      </c>
      <c r="D9" s="15" t="s">
        <v>53</v>
      </c>
      <c r="E9" s="13" t="s">
        <v>12</v>
      </c>
      <c r="F9" s="13" t="s">
        <v>12</v>
      </c>
      <c r="G9" s="17">
        <v>1061.8131868131868</v>
      </c>
      <c r="H9" s="17">
        <v>979.67032967032969</v>
      </c>
      <c r="I9" s="17">
        <v>977.74725274725267</v>
      </c>
      <c r="J9" s="17">
        <v>1005.7692307692307</v>
      </c>
      <c r="K9" s="17">
        <v>1100</v>
      </c>
      <c r="L9" s="17">
        <v>952.47252747252742</v>
      </c>
      <c r="M9" s="17">
        <v>701.37362637362639</v>
      </c>
      <c r="N9" s="17">
        <v>490.38461538461536</v>
      </c>
      <c r="O9" s="17">
        <v>501.92307692307691</v>
      </c>
      <c r="P9" s="17">
        <v>613.18681318681308</v>
      </c>
      <c r="Q9" s="17">
        <v>725.27472527472514</v>
      </c>
      <c r="R9" s="17">
        <v>585.16483516483504</v>
      </c>
      <c r="S9" s="17">
        <v>558.79120879120876</v>
      </c>
      <c r="T9" s="17">
        <v>788.18681318681308</v>
      </c>
      <c r="U9" s="17">
        <v>820.60439560439568</v>
      </c>
      <c r="V9" s="17">
        <v>761.8131868131868</v>
      </c>
      <c r="W9" s="17">
        <v>671.42857142857144</v>
      </c>
      <c r="X9" s="17">
        <v>910.98901098901092</v>
      </c>
      <c r="Y9" s="17">
        <v>1366.2087912087914</v>
      </c>
      <c r="Z9" s="17">
        <v>1250</v>
      </c>
      <c r="AA9" s="17">
        <v>1234.8901098901097</v>
      </c>
      <c r="AB9" s="17"/>
      <c r="AC9" s="17">
        <f t="shared" si="0"/>
        <v>3042.032967032967</v>
      </c>
      <c r="AD9" s="17">
        <f t="shared" si="1"/>
        <v>4762.0879120879117</v>
      </c>
      <c r="AE9" s="31">
        <f t="shared" si="2"/>
        <v>0.5654294229206176</v>
      </c>
      <c r="AF9" s="33">
        <f>AC9/SUM(T$20:W$20)/10</f>
        <v>1.7277406526000836</v>
      </c>
      <c r="AG9" s="33">
        <f>AD9/SUM(X$20:AA$20)/10</f>
        <v>3.2437744195357938</v>
      </c>
    </row>
    <row r="10" spans="1:33" s="9" customFormat="1" ht="15.75" customHeight="1" x14ac:dyDescent="0.35">
      <c r="A10" s="5" t="s">
        <v>7</v>
      </c>
      <c r="B10" s="5" t="s">
        <v>1397</v>
      </c>
      <c r="C10" s="10" t="s">
        <v>1058</v>
      </c>
      <c r="D10" s="4" t="s">
        <v>54</v>
      </c>
      <c r="E10" s="5" t="s">
        <v>12</v>
      </c>
      <c r="F10" s="5" t="s">
        <v>12</v>
      </c>
      <c r="G10" s="11">
        <v>651.92307692307691</v>
      </c>
      <c r="H10" s="11">
        <v>654.39560439560432</v>
      </c>
      <c r="I10" s="11">
        <v>744.50549450549443</v>
      </c>
      <c r="J10" s="11">
        <v>686.53846153846155</v>
      </c>
      <c r="K10" s="11">
        <v>720.87912087912082</v>
      </c>
      <c r="L10" s="11">
        <v>740.1098901098901</v>
      </c>
      <c r="M10" s="11">
        <v>621.15384615384619</v>
      </c>
      <c r="N10" s="11">
        <v>609.8901098901099</v>
      </c>
      <c r="O10" s="11">
        <v>700</v>
      </c>
      <c r="P10" s="11">
        <v>734.61538461538453</v>
      </c>
      <c r="Q10" s="11">
        <v>728.57142857142856</v>
      </c>
      <c r="R10" s="11">
        <v>735.98901098901092</v>
      </c>
      <c r="S10" s="11">
        <v>741.20879120879113</v>
      </c>
      <c r="T10" s="11">
        <v>734.06593406593402</v>
      </c>
      <c r="U10" s="11">
        <v>641.20879120879113</v>
      </c>
      <c r="V10" s="11">
        <v>539.28571428571422</v>
      </c>
      <c r="W10" s="11">
        <v>535.98901098901104</v>
      </c>
      <c r="X10" s="11">
        <v>487.91208791208794</v>
      </c>
      <c r="Y10" s="11">
        <v>457.69230769230768</v>
      </c>
      <c r="Z10" s="11">
        <v>437.08791208791206</v>
      </c>
      <c r="AA10" s="11">
        <v>503.84615384615387</v>
      </c>
      <c r="AB10" s="11"/>
      <c r="AC10" s="11">
        <f t="shared" si="0"/>
        <v>2450.5494505494503</v>
      </c>
      <c r="AD10" s="11">
        <f t="shared" si="1"/>
        <v>1886.5384615384614</v>
      </c>
      <c r="AE10" s="30">
        <f t="shared" si="2"/>
        <v>-0.23015695067264574</v>
      </c>
    </row>
    <row r="11" spans="1:33" s="9" customFormat="1" ht="15.75" customHeight="1" x14ac:dyDescent="0.35">
      <c r="A11" s="5" t="s">
        <v>7</v>
      </c>
      <c r="B11" s="5" t="s">
        <v>1398</v>
      </c>
      <c r="C11" s="10" t="s">
        <v>1058</v>
      </c>
      <c r="D11" s="4" t="s">
        <v>55</v>
      </c>
      <c r="E11" s="5" t="s">
        <v>12</v>
      </c>
      <c r="F11" s="5" t="s">
        <v>12</v>
      </c>
      <c r="G11" s="11">
        <v>1248.901098901099</v>
      </c>
      <c r="H11" s="11">
        <v>1064.8351648351647</v>
      </c>
      <c r="I11" s="11">
        <v>986.53846153846143</v>
      </c>
      <c r="J11" s="11">
        <v>1097.5274725274726</v>
      </c>
      <c r="K11" s="11">
        <v>935.71428571428578</v>
      </c>
      <c r="L11" s="11">
        <v>888.18681318681308</v>
      </c>
      <c r="M11" s="11">
        <v>1311.8131868131868</v>
      </c>
      <c r="N11" s="11">
        <v>1460.1648351648353</v>
      </c>
      <c r="O11" s="11">
        <v>1947.2527472527472</v>
      </c>
      <c r="P11" s="11">
        <v>1481.3186813186812</v>
      </c>
      <c r="Q11" s="11">
        <v>1236.5384615384614</v>
      </c>
      <c r="R11" s="11">
        <v>1512.0879120879122</v>
      </c>
      <c r="S11" s="11">
        <v>1796.7032967032967</v>
      </c>
      <c r="T11" s="11">
        <v>1344.2307692307691</v>
      </c>
      <c r="U11" s="11">
        <v>2468.4065934065934</v>
      </c>
      <c r="V11" s="11">
        <v>1925.2747252747251</v>
      </c>
      <c r="W11" s="11">
        <v>2728.8461538461538</v>
      </c>
      <c r="X11" s="11">
        <v>2386.8131868131868</v>
      </c>
      <c r="Y11" s="11">
        <v>2271.9780219780223</v>
      </c>
      <c r="Z11" s="11">
        <v>2195.3296703296705</v>
      </c>
      <c r="AA11" s="11">
        <v>2059.3406593406594</v>
      </c>
      <c r="AB11" s="11"/>
      <c r="AC11" s="11">
        <f t="shared" si="0"/>
        <v>8466.7582417582416</v>
      </c>
      <c r="AD11" s="11">
        <f t="shared" si="1"/>
        <v>8913.461538461539</v>
      </c>
      <c r="AE11" s="30">
        <f t="shared" si="2"/>
        <v>5.2759661247931522E-2</v>
      </c>
    </row>
    <row r="12" spans="1:33" s="16" customFormat="1" ht="15.75" customHeight="1" x14ac:dyDescent="0.35">
      <c r="A12" s="13" t="s">
        <v>7</v>
      </c>
      <c r="B12" s="13" t="s">
        <v>1399</v>
      </c>
      <c r="C12" s="14" t="s">
        <v>1058</v>
      </c>
      <c r="D12" s="18" t="s">
        <v>56</v>
      </c>
      <c r="E12" s="13" t="s">
        <v>12</v>
      </c>
      <c r="F12" s="13" t="s">
        <v>12</v>
      </c>
      <c r="G12" s="17">
        <v>1215.9340659340658</v>
      </c>
      <c r="H12" s="17">
        <v>1302.4725274725274</v>
      </c>
      <c r="I12" s="17">
        <v>1287.3626373626373</v>
      </c>
      <c r="J12" s="17">
        <v>1322.2527472527472</v>
      </c>
      <c r="K12" s="17">
        <v>1498.901098901099</v>
      </c>
      <c r="L12" s="17">
        <v>1649.7252747252746</v>
      </c>
      <c r="M12" s="17">
        <v>1471.9780219780218</v>
      </c>
      <c r="N12" s="17">
        <v>1339.0109890109889</v>
      </c>
      <c r="O12" s="17">
        <v>1510.1648351648353</v>
      </c>
      <c r="P12" s="17">
        <v>1449.7252747252746</v>
      </c>
      <c r="Q12" s="17">
        <v>1477.7472527472528</v>
      </c>
      <c r="R12" s="17">
        <v>1275</v>
      </c>
      <c r="S12" s="17">
        <v>1362.9120879120878</v>
      </c>
      <c r="T12" s="17">
        <v>1428.0219780219779</v>
      </c>
      <c r="U12" s="17">
        <v>1351.098901098901</v>
      </c>
      <c r="V12" s="17">
        <v>1296.4285714285716</v>
      </c>
      <c r="W12" s="17">
        <v>1366.2087912087914</v>
      </c>
      <c r="X12" s="17">
        <v>1231.3186813186812</v>
      </c>
      <c r="Y12" s="17">
        <v>534.06593406593402</v>
      </c>
      <c r="Z12" s="17">
        <v>849.45054945054937</v>
      </c>
      <c r="AA12" s="17">
        <v>948.07692307692298</v>
      </c>
      <c r="AB12" s="17"/>
      <c r="AC12" s="17">
        <f t="shared" si="0"/>
        <v>5441.7582417582416</v>
      </c>
      <c r="AD12" s="17">
        <f t="shared" si="1"/>
        <v>3562.9120879120874</v>
      </c>
      <c r="AE12" s="31">
        <f t="shared" si="2"/>
        <v>-0.34526453957996772</v>
      </c>
      <c r="AF12" s="33">
        <f>AC12/SUM(T$20:W$20)/10</f>
        <v>3.0906788446403373</v>
      </c>
      <c r="AG12" s="33">
        <f>AD12/SUM(X$20:AA$20)/10</f>
        <v>2.4269361051667073</v>
      </c>
    </row>
    <row r="13" spans="1:33" s="9" customFormat="1" ht="15.75" customHeight="1" x14ac:dyDescent="0.35">
      <c r="A13" s="5" t="s">
        <v>7</v>
      </c>
      <c r="B13" s="5" t="s">
        <v>1400</v>
      </c>
      <c r="C13" s="10" t="s">
        <v>1058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1401</v>
      </c>
      <c r="C14" s="10" t="s">
        <v>1058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1402</v>
      </c>
      <c r="C15" s="14" t="s">
        <v>1058</v>
      </c>
      <c r="D15" s="18" t="s">
        <v>59</v>
      </c>
      <c r="E15" s="13" t="s">
        <v>12</v>
      </c>
      <c r="F15" s="13" t="s">
        <v>12</v>
      </c>
      <c r="G15" s="17">
        <v>1857.1428571428571</v>
      </c>
      <c r="H15" s="17">
        <v>2359.8901098901101</v>
      </c>
      <c r="I15" s="17">
        <v>2202.4725274725274</v>
      </c>
      <c r="J15" s="17">
        <v>2385.7142857142858</v>
      </c>
      <c r="K15" s="17">
        <v>2140.934065934066</v>
      </c>
      <c r="L15" s="17">
        <v>2216.2087912087914</v>
      </c>
      <c r="M15" s="17">
        <v>2432.6923076923076</v>
      </c>
      <c r="N15" s="17">
        <v>2670.8791208791208</v>
      </c>
      <c r="O15" s="17">
        <v>2318.6813186813188</v>
      </c>
      <c r="P15" s="17">
        <v>2313.1868131868127</v>
      </c>
      <c r="Q15" s="17">
        <v>2231.3186813186812</v>
      </c>
      <c r="R15" s="17">
        <v>2292.8571428571431</v>
      </c>
      <c r="S15" s="17">
        <v>2434.6153846153848</v>
      </c>
      <c r="T15" s="17">
        <v>2404.3956043956041</v>
      </c>
      <c r="U15" s="17">
        <v>2410.7142857142858</v>
      </c>
      <c r="V15" s="17">
        <v>2429.6703296703295</v>
      </c>
      <c r="W15" s="17">
        <v>2240.934065934066</v>
      </c>
      <c r="X15" s="17">
        <v>2124.1758241758243</v>
      </c>
      <c r="Y15" s="17">
        <v>1222.5274725274726</v>
      </c>
      <c r="Z15" s="17">
        <v>1580.2197802197802</v>
      </c>
      <c r="AA15" s="17">
        <v>1815.1098901098899</v>
      </c>
      <c r="AB15" s="17"/>
      <c r="AC15" s="17">
        <f t="shared" si="0"/>
        <v>9485.7142857142862</v>
      </c>
      <c r="AD15" s="17">
        <f t="shared" si="1"/>
        <v>6742.0329670329666</v>
      </c>
      <c r="AE15" s="31">
        <f t="shared" si="2"/>
        <v>-0.28924351251158487</v>
      </c>
      <c r="AF15" s="33">
        <f>AC15/SUM(T$20:W$20)/10</f>
        <v>5.3874676467963232</v>
      </c>
      <c r="AG15" s="33">
        <f>AD15/SUM(X$20:AA$20)/10</f>
        <v>4.5924465230084177</v>
      </c>
    </row>
    <row r="16" spans="1:33" s="9" customFormat="1" ht="15.75" customHeight="1" x14ac:dyDescent="0.35">
      <c r="A16" s="5" t="s">
        <v>7</v>
      </c>
      <c r="B16" s="5" t="s">
        <v>1403</v>
      </c>
      <c r="C16" s="10" t="s">
        <v>1058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si="0"/>
        <v>0</v>
      </c>
      <c r="AD16" s="11">
        <f t="shared" si="1"/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1404</v>
      </c>
      <c r="C17" s="10" t="s">
        <v>1058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0"/>
        <v>0</v>
      </c>
      <c r="AD17" s="11">
        <f t="shared" si="1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8.8867939012767785</v>
      </c>
      <c r="AG19" s="34">
        <f>SUM(AG12,AG5)</f>
        <v>9.7530307602034423</v>
      </c>
    </row>
    <row r="20" spans="1:33" x14ac:dyDescent="0.35">
      <c r="D20" s="10" t="s">
        <v>1253</v>
      </c>
      <c r="G20" s="11">
        <f>[5]GDP!CM$40</f>
        <v>37.340000000000003</v>
      </c>
      <c r="H20" s="11">
        <f>[5]GDP!CN$40</f>
        <v>34.51</v>
      </c>
      <c r="I20" s="11">
        <f>[5]GDP!CO$40</f>
        <v>35.411000000000001</v>
      </c>
      <c r="J20" s="11">
        <f>[5]GDP!CP$40</f>
        <v>37.195</v>
      </c>
      <c r="K20" s="11">
        <f>[5]GDP!CQ$40</f>
        <v>38.499000000000002</v>
      </c>
      <c r="L20" s="11">
        <f>[5]GDP!CR$40</f>
        <v>39.527999999999999</v>
      </c>
      <c r="M20" s="11">
        <f>[5]GDP!CS$40</f>
        <v>38.362000000000002</v>
      </c>
      <c r="N20" s="11">
        <f>[5]GDP!CT$40</f>
        <v>39.598999999999997</v>
      </c>
      <c r="O20" s="11">
        <f>[5]GDP!CU$40</f>
        <v>42.71</v>
      </c>
      <c r="P20" s="11">
        <f>[5]GDP!CV$40</f>
        <v>43.86</v>
      </c>
      <c r="Q20" s="11">
        <f>[5]GDP!CW$40</f>
        <v>44.859000000000002</v>
      </c>
      <c r="R20" s="11">
        <f>[5]GDP!CX$40</f>
        <v>47.276000000000003</v>
      </c>
      <c r="S20" s="11">
        <f>[5]GDP!CY$40</f>
        <v>47.652999999999999</v>
      </c>
      <c r="T20" s="11">
        <f>[5]GDP!CZ$40</f>
        <v>44.698999999999998</v>
      </c>
      <c r="U20" s="11">
        <f>[5]GDP!DA$40</f>
        <v>43.363</v>
      </c>
      <c r="V20" s="11">
        <f>[5]GDP!DB$40</f>
        <v>44.148000000000003</v>
      </c>
      <c r="W20" s="11">
        <f>[5]GDP!DC$40</f>
        <v>43.86</v>
      </c>
      <c r="X20" s="11">
        <f>[5]GDP!DD$40</f>
        <v>42.500999999999998</v>
      </c>
      <c r="Y20" s="11">
        <f>[5]GDP!DE$40</f>
        <v>32.726999999999997</v>
      </c>
      <c r="Z20" s="11">
        <f>[5]GDP!DF$40</f>
        <v>34.655999999999999</v>
      </c>
      <c r="AA20" s="11">
        <f>[5]GDP!DG$40</f>
        <v>36.923000000000002</v>
      </c>
      <c r="AC20" s="11">
        <f t="shared" ref="AC20" si="3">SUM(T20:W20)</f>
        <v>176.07</v>
      </c>
      <c r="AD20" s="11">
        <f t="shared" ref="AD20" si="4">SUM(X20:AA20)</f>
        <v>146.80699999999999</v>
      </c>
      <c r="AE20" s="30"/>
      <c r="AF20" s="34">
        <f>SUM(AF9,AF15)</f>
        <v>7.1152082993964072</v>
      </c>
      <c r="AG20" s="34">
        <f>SUM(AG9,AG15)</f>
        <v>7.8362209425442115</v>
      </c>
    </row>
    <row r="21" spans="1:33" x14ac:dyDescent="0.35">
      <c r="AF21" s="34">
        <f>AF19-AF20</f>
        <v>1.7715856018803713</v>
      </c>
      <c r="AG21" s="34">
        <f>AG19-AG20</f>
        <v>1.9168098176592308</v>
      </c>
    </row>
    <row r="22" spans="1:33" s="40" customFormat="1" ht="16.5" x14ac:dyDescent="0.35">
      <c r="D22" s="47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0.81873068353338607</v>
      </c>
      <c r="AD22" s="12">
        <f>(AD12+AD5)/AD2</f>
        <v>0.73693140845269567</v>
      </c>
      <c r="AE22" s="32"/>
      <c r="AF22" s="10"/>
      <c r="AG22" s="10"/>
    </row>
    <row r="23" spans="1:33" s="40" customFormat="1" ht="16.5" x14ac:dyDescent="0.35">
      <c r="D23" s="47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0.35373194532789309</v>
      </c>
      <c r="AD23" s="12">
        <f>(AD9+AD15)/AD3</f>
        <v>0.3315518606492478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-9.2603341453230676</v>
      </c>
      <c r="AD25" s="34">
        <f>(AD2-AD3)/AD20/10</f>
        <v>-10.400326001761901</v>
      </c>
      <c r="AE25" s="32"/>
      <c r="AF25" s="10"/>
      <c r="AG25" s="10"/>
    </row>
    <row r="26" spans="1:33" s="40" customFormat="1" ht="16.5" x14ac:dyDescent="0.35">
      <c r="D26" s="47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-4.169327009674598</v>
      </c>
      <c r="AD26" s="34">
        <f>(AD4+AD12-AD8-AD15)/AD20/10</f>
        <v>-5.0849822488777043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9.1464308963031069</v>
      </c>
      <c r="AD27" s="34">
        <f>(AD4+AD12)/AD20/10</f>
        <v>10.1078361311184</v>
      </c>
    </row>
    <row r="28" spans="1:33" ht="16.5" x14ac:dyDescent="0.35">
      <c r="D28" s="47" t="s">
        <v>1721</v>
      </c>
      <c r="AC28" s="34">
        <f>(AC8+AC15)/AC20/10</f>
        <v>13.315757905977705</v>
      </c>
      <c r="AD28" s="34">
        <f>(AD8+AD15)/AD20/10</f>
        <v>15.192818379996103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79E4B-4670-487C-83DF-E44CCB3301FE}">
  <dimension ref="A1:AG28"/>
  <sheetViews>
    <sheetView topLeftCell="B1" workbookViewId="0">
      <pane xSplit="5" ySplit="1" topLeftCell="AC14" activePane="bottomRight" state="frozen"/>
      <selection activeCell="B1" sqref="B1"/>
      <selection pane="topRight" activeCell="G1" sqref="G1"/>
      <selection pane="bottomLeft" activeCell="B2" sqref="B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385</v>
      </c>
      <c r="C2" s="10" t="s">
        <v>401</v>
      </c>
      <c r="D2" s="2" t="s">
        <v>46</v>
      </c>
      <c r="E2" s="5" t="s">
        <v>12</v>
      </c>
      <c r="F2" s="5" t="s">
        <v>12</v>
      </c>
      <c r="G2" s="11">
        <v>2803.9815302399998</v>
      </c>
      <c r="H2" s="11">
        <v>4316.8448871999999</v>
      </c>
      <c r="I2" s="11">
        <v>4261.2745791999996</v>
      </c>
      <c r="J2" s="11">
        <v>5285.2099660853328</v>
      </c>
      <c r="K2" s="11">
        <v>3389.279378133333</v>
      </c>
      <c r="L2" s="11">
        <v>3692.1973333333335</v>
      </c>
      <c r="M2" s="11">
        <v>4253.2309333333333</v>
      </c>
      <c r="N2" s="11">
        <v>6264.79072</v>
      </c>
      <c r="O2" s="11">
        <v>3921.4216533333333</v>
      </c>
      <c r="P2" s="11">
        <v>4788.7795975456002</v>
      </c>
      <c r="Q2" s="11">
        <v>4901.6014794543999</v>
      </c>
      <c r="R2" s="11">
        <v>6288.866088993067</v>
      </c>
      <c r="S2" s="11">
        <v>4550.135013446934</v>
      </c>
      <c r="T2" s="11">
        <v>5744.251828874666</v>
      </c>
      <c r="U2" s="11">
        <v>5862.8104944586667</v>
      </c>
      <c r="V2" s="11">
        <v>6984.6317080853332</v>
      </c>
      <c r="W2" s="11">
        <v>5651.0649944480001</v>
      </c>
      <c r="X2" s="11">
        <v>4766.4667214426672</v>
      </c>
      <c r="Y2" s="11">
        <v>1225.2856610346669</v>
      </c>
      <c r="Z2" s="11">
        <v>1812.4419815013334</v>
      </c>
      <c r="AA2" s="11">
        <v>2157.5708871304346</v>
      </c>
      <c r="AB2" s="11"/>
      <c r="AC2" s="11">
        <f t="shared" ref="AC2:AC17" si="0">SUM(T2:W2)</f>
        <v>24242.759025866664</v>
      </c>
      <c r="AD2" s="11">
        <f t="shared" ref="AD2:AD17" si="1">SUM(X2:AA2)</f>
        <v>9961.7652511091019</v>
      </c>
      <c r="AE2" s="30">
        <f>AD2/AC2-1</f>
        <v>-0.58908285808228156</v>
      </c>
    </row>
    <row r="3" spans="1:33" s="9" customFormat="1" ht="15.75" customHeight="1" x14ac:dyDescent="0.35">
      <c r="A3" s="5" t="s">
        <v>7</v>
      </c>
      <c r="B3" s="5" t="s">
        <v>386</v>
      </c>
      <c r="C3" s="10" t="s">
        <v>401</v>
      </c>
      <c r="D3" s="2" t="s">
        <v>47</v>
      </c>
      <c r="E3" s="5" t="s">
        <v>12</v>
      </c>
      <c r="F3" s="5" t="s">
        <v>12</v>
      </c>
      <c r="G3" s="11">
        <v>20890.640800000001</v>
      </c>
      <c r="H3" s="11">
        <v>18045.232243071998</v>
      </c>
      <c r="I3" s="11">
        <v>17933.469751674667</v>
      </c>
      <c r="J3" s="11">
        <v>14613.869465168</v>
      </c>
      <c r="K3" s="11">
        <v>19674.246071554669</v>
      </c>
      <c r="L3" s="11">
        <v>16662.873291318399</v>
      </c>
      <c r="M3" s="11">
        <v>22565.295696741334</v>
      </c>
      <c r="N3" s="11">
        <v>17035.398980759841</v>
      </c>
      <c r="O3" s="11">
        <v>22311.486442544538</v>
      </c>
      <c r="P3" s="11">
        <v>20635.719071318799</v>
      </c>
      <c r="Q3" s="11">
        <v>19616.917207873841</v>
      </c>
      <c r="R3" s="11">
        <v>18344.077999938854</v>
      </c>
      <c r="S3" s="11">
        <v>25354.962023613116</v>
      </c>
      <c r="T3" s="11">
        <v>19739.213315719466</v>
      </c>
      <c r="U3" s="11">
        <v>18848.703500733867</v>
      </c>
      <c r="V3" s="11">
        <v>18620.705861249069</v>
      </c>
      <c r="W3" s="11">
        <v>21451.071505172589</v>
      </c>
      <c r="X3" s="11">
        <v>14356.030083573814</v>
      </c>
      <c r="Y3" s="11">
        <v>13972.330464085118</v>
      </c>
      <c r="Z3" s="11">
        <v>11034.736462069815</v>
      </c>
      <c r="AA3" s="11">
        <v>13697.469965416933</v>
      </c>
      <c r="AB3" s="11"/>
      <c r="AC3" s="11">
        <f t="shared" si="0"/>
        <v>78659.694182874984</v>
      </c>
      <c r="AD3" s="11">
        <f t="shared" si="1"/>
        <v>53060.566975145681</v>
      </c>
      <c r="AE3" s="30">
        <f t="shared" ref="AE3:AE17" si="2">AD3/AC3-1</f>
        <v>-0.32544147893855524</v>
      </c>
    </row>
    <row r="4" spans="1:33" s="9" customFormat="1" ht="15.75" customHeight="1" x14ac:dyDescent="0.35">
      <c r="A4" s="5" t="s">
        <v>7</v>
      </c>
      <c r="B4" s="5" t="s">
        <v>387</v>
      </c>
      <c r="C4" s="10" t="s">
        <v>401</v>
      </c>
      <c r="D4" s="3" t="s">
        <v>48</v>
      </c>
      <c r="E4" s="5" t="s">
        <v>12</v>
      </c>
      <c r="F4" s="5" t="s">
        <v>12</v>
      </c>
      <c r="G4" s="11">
        <v>708.66133333333335</v>
      </c>
      <c r="H4" s="11">
        <v>1076.9438205333333</v>
      </c>
      <c r="I4" s="11">
        <v>1127.7591125333333</v>
      </c>
      <c r="J4" s="11">
        <v>1254.7456130666667</v>
      </c>
      <c r="K4" s="11">
        <v>923.49519146666671</v>
      </c>
      <c r="L4" s="11">
        <v>825.71199999999999</v>
      </c>
      <c r="M4" s="11">
        <v>1062.952</v>
      </c>
      <c r="N4" s="11">
        <v>1308.44</v>
      </c>
      <c r="O4" s="11">
        <v>1104.9066666666668</v>
      </c>
      <c r="P4" s="11">
        <v>1093.2719999999999</v>
      </c>
      <c r="Q4" s="11">
        <v>1115.3573333333331</v>
      </c>
      <c r="R4" s="11">
        <v>1313.472</v>
      </c>
      <c r="S4" s="11">
        <v>985.52533333333338</v>
      </c>
      <c r="T4" s="11">
        <v>1202.3253333333332</v>
      </c>
      <c r="U4" s="11">
        <v>1224.3520000000001</v>
      </c>
      <c r="V4" s="11">
        <v>1273.6853333333333</v>
      </c>
      <c r="W4" s="11">
        <v>1040.672</v>
      </c>
      <c r="X4" s="11">
        <v>827.15200000000004</v>
      </c>
      <c r="Y4" s="11">
        <v>506.93866666666668</v>
      </c>
      <c r="Z4" s="11">
        <v>845.44533333333334</v>
      </c>
      <c r="AA4" s="11">
        <v>871.33302505607742</v>
      </c>
      <c r="AB4" s="11"/>
      <c r="AC4" s="11">
        <f t="shared" si="0"/>
        <v>4741.0346666666665</v>
      </c>
      <c r="AD4" s="11">
        <f t="shared" si="1"/>
        <v>3050.8690250560776</v>
      </c>
      <c r="AE4" s="30">
        <f t="shared" si="2"/>
        <v>-0.35649721220007724</v>
      </c>
    </row>
    <row r="5" spans="1:33" s="16" customFormat="1" ht="15.75" customHeight="1" x14ac:dyDescent="0.35">
      <c r="A5" s="13" t="s">
        <v>7</v>
      </c>
      <c r="B5" s="13" t="s">
        <v>388</v>
      </c>
      <c r="C5" s="14" t="s">
        <v>401</v>
      </c>
      <c r="D5" s="15" t="s">
        <v>49</v>
      </c>
      <c r="E5" s="13" t="s">
        <v>12</v>
      </c>
      <c r="F5" s="13" t="s">
        <v>12</v>
      </c>
      <c r="G5" s="17">
        <v>247.73333333333335</v>
      </c>
      <c r="H5" s="17">
        <v>561.9838205333333</v>
      </c>
      <c r="I5" s="17">
        <v>590.07911253333327</v>
      </c>
      <c r="J5" s="17">
        <v>726.07894639999995</v>
      </c>
      <c r="K5" s="17">
        <v>463.46852480000001</v>
      </c>
      <c r="L5" s="17">
        <v>638.85333333333335</v>
      </c>
      <c r="M5" s="17">
        <v>739.86666666666667</v>
      </c>
      <c r="N5" s="17">
        <v>901.6</v>
      </c>
      <c r="O5" s="17">
        <v>683.46666666666658</v>
      </c>
      <c r="P5" s="17">
        <v>716.32</v>
      </c>
      <c r="Q5" s="17">
        <v>738.66666666666663</v>
      </c>
      <c r="R5" s="17">
        <v>1031.0666666666666</v>
      </c>
      <c r="S5" s="17">
        <v>698.0533333333334</v>
      </c>
      <c r="T5" s="17">
        <v>830.29333333333341</v>
      </c>
      <c r="U5" s="17">
        <v>851.25333333333333</v>
      </c>
      <c r="V5" s="17">
        <v>1009.7066666666666</v>
      </c>
      <c r="W5" s="17">
        <v>726.53333333333342</v>
      </c>
      <c r="X5" s="17">
        <v>460.18666666666667</v>
      </c>
      <c r="Y5" s="17">
        <v>170.02666666666667</v>
      </c>
      <c r="Z5" s="17">
        <v>508.26666666666671</v>
      </c>
      <c r="AA5" s="17">
        <v>499.56681933842128</v>
      </c>
      <c r="AB5" s="17"/>
      <c r="AC5" s="17">
        <f t="shared" si="0"/>
        <v>3417.7866666666664</v>
      </c>
      <c r="AD5" s="17">
        <f t="shared" si="1"/>
        <v>1638.0468193384213</v>
      </c>
      <c r="AE5" s="31">
        <f t="shared" si="2"/>
        <v>-0.52072877007973339</v>
      </c>
      <c r="AF5" s="33">
        <f>AC5/SUM(T$20:W$20)/10</f>
        <v>0.43101301527009567</v>
      </c>
      <c r="AG5" s="33">
        <f>AD5/SUM(X$20:AA$20)/10</f>
        <v>0.23378292482030361</v>
      </c>
    </row>
    <row r="6" spans="1:33" s="9" customFormat="1" ht="15.75" customHeight="1" x14ac:dyDescent="0.35">
      <c r="A6" s="5" t="s">
        <v>7</v>
      </c>
      <c r="B6" s="5" t="s">
        <v>389</v>
      </c>
      <c r="C6" s="10" t="s">
        <v>401</v>
      </c>
      <c r="D6" s="4" t="s">
        <v>50</v>
      </c>
      <c r="E6" s="5" t="s">
        <v>12</v>
      </c>
      <c r="F6" s="5" t="s">
        <v>12</v>
      </c>
      <c r="G6" s="11">
        <v>166.48</v>
      </c>
      <c r="H6" s="11">
        <v>267.57333333333332</v>
      </c>
      <c r="I6" s="11">
        <v>264.90666666666664</v>
      </c>
      <c r="J6" s="11">
        <v>261.86666666666667</v>
      </c>
      <c r="K6" s="11">
        <v>164.34666666666666</v>
      </c>
      <c r="L6" s="11">
        <v>118.10666666666667</v>
      </c>
      <c r="M6" s="11">
        <v>203.73333333333335</v>
      </c>
      <c r="N6" s="11">
        <v>262.39999999999998</v>
      </c>
      <c r="O6" s="11">
        <v>234.42666666666665</v>
      </c>
      <c r="P6" s="11">
        <v>203.52</v>
      </c>
      <c r="Q6" s="11">
        <v>208.85333333333335</v>
      </c>
      <c r="R6" s="11">
        <v>206.72</v>
      </c>
      <c r="S6" s="11">
        <v>208.58666666666664</v>
      </c>
      <c r="T6" s="11">
        <v>187.52</v>
      </c>
      <c r="U6" s="11">
        <v>184.32</v>
      </c>
      <c r="V6" s="11">
        <v>110.58666666666667</v>
      </c>
      <c r="W6" s="11">
        <v>181.92</v>
      </c>
      <c r="X6" s="11">
        <v>211.78666666666666</v>
      </c>
      <c r="Y6" s="11">
        <v>235.06666666666666</v>
      </c>
      <c r="Z6" s="11">
        <v>240.66666666666666</v>
      </c>
      <c r="AA6" s="11">
        <v>272.37333333333333</v>
      </c>
      <c r="AB6" s="11"/>
      <c r="AC6" s="11">
        <f t="shared" si="0"/>
        <v>664.34666666666669</v>
      </c>
      <c r="AD6" s="11">
        <f t="shared" si="1"/>
        <v>959.89333333333332</v>
      </c>
      <c r="AE6" s="30">
        <f t="shared" si="2"/>
        <v>0.44486814113113637</v>
      </c>
    </row>
    <row r="7" spans="1:33" s="9" customFormat="1" ht="15.75" customHeight="1" x14ac:dyDescent="0.35">
      <c r="A7" s="5" t="s">
        <v>7</v>
      </c>
      <c r="B7" s="5" t="s">
        <v>390</v>
      </c>
      <c r="C7" s="10" t="s">
        <v>401</v>
      </c>
      <c r="D7" s="4" t="s">
        <v>51</v>
      </c>
      <c r="E7" s="5" t="s">
        <v>12</v>
      </c>
      <c r="F7" s="5" t="s">
        <v>12</v>
      </c>
      <c r="G7" s="11">
        <v>294.44799999999998</v>
      </c>
      <c r="H7" s="11">
        <v>247.38666666666666</v>
      </c>
      <c r="I7" s="11">
        <v>272.77333333333331</v>
      </c>
      <c r="J7" s="11">
        <v>266.8</v>
      </c>
      <c r="K7" s="11">
        <v>295.68</v>
      </c>
      <c r="L7" s="11">
        <v>68.751999999999995</v>
      </c>
      <c r="M7" s="11">
        <v>119.352</v>
      </c>
      <c r="N7" s="11">
        <v>144.44</v>
      </c>
      <c r="O7" s="11">
        <v>187.01333333333335</v>
      </c>
      <c r="P7" s="11">
        <v>173.43199999999999</v>
      </c>
      <c r="Q7" s="11">
        <v>167.83733333333333</v>
      </c>
      <c r="R7" s="11">
        <v>75.685333333333332</v>
      </c>
      <c r="S7" s="11">
        <v>78.885333333333335</v>
      </c>
      <c r="T7" s="11">
        <v>184.512</v>
      </c>
      <c r="U7" s="11">
        <v>188.77866666666665</v>
      </c>
      <c r="V7" s="11">
        <v>153.392</v>
      </c>
      <c r="W7" s="11">
        <v>132.21866666666668</v>
      </c>
      <c r="X7" s="11">
        <v>155.17866666666666</v>
      </c>
      <c r="Y7" s="11">
        <v>101.84533333333333</v>
      </c>
      <c r="Z7" s="11">
        <v>96.512</v>
      </c>
      <c r="AA7" s="11">
        <v>99.392872384320526</v>
      </c>
      <c r="AB7" s="11"/>
      <c r="AC7" s="11">
        <f t="shared" si="0"/>
        <v>658.90133333333324</v>
      </c>
      <c r="AD7" s="11">
        <f t="shared" si="1"/>
        <v>452.92887238432053</v>
      </c>
      <c r="AE7" s="30">
        <f t="shared" si="2"/>
        <v>-0.3125998545290738</v>
      </c>
    </row>
    <row r="8" spans="1:33" s="9" customFormat="1" ht="15" customHeight="1" x14ac:dyDescent="0.35">
      <c r="A8" s="5" t="s">
        <v>7</v>
      </c>
      <c r="B8" s="5" t="s">
        <v>391</v>
      </c>
      <c r="C8" s="10" t="s">
        <v>401</v>
      </c>
      <c r="D8" s="3" t="s">
        <v>52</v>
      </c>
      <c r="E8" s="5" t="s">
        <v>12</v>
      </c>
      <c r="F8" s="5" t="s">
        <v>12</v>
      </c>
      <c r="G8" s="11">
        <v>5017.459146666667</v>
      </c>
      <c r="H8" s="11">
        <v>4255.7118430720002</v>
      </c>
      <c r="I8" s="11">
        <v>4192.3309050080006</v>
      </c>
      <c r="J8" s="11">
        <v>3735.3341598399998</v>
      </c>
      <c r="K8" s="11">
        <v>4169.9480182213338</v>
      </c>
      <c r="L8" s="11">
        <v>3852.70672218656</v>
      </c>
      <c r="M8" s="11">
        <v>3916.6564204005335</v>
      </c>
      <c r="N8" s="11">
        <v>3997.8963783701333</v>
      </c>
      <c r="O8" s="11">
        <v>4032.1007848658132</v>
      </c>
      <c r="P8" s="11">
        <v>3828.1501866666663</v>
      </c>
      <c r="Q8" s="11">
        <v>3868.4970666666663</v>
      </c>
      <c r="R8" s="11">
        <v>4021.6635733333337</v>
      </c>
      <c r="S8" s="11">
        <v>3995.4429866666665</v>
      </c>
      <c r="T8" s="11">
        <v>4097.6445441475198</v>
      </c>
      <c r="U8" s="11">
        <v>4523.7304306604801</v>
      </c>
      <c r="V8" s="11">
        <v>4490.0545151241595</v>
      </c>
      <c r="W8" s="11">
        <v>4563.4007467368538</v>
      </c>
      <c r="X8" s="11">
        <v>3693.2739422013865</v>
      </c>
      <c r="Y8" s="11">
        <v>3356.3691442274135</v>
      </c>
      <c r="Z8" s="11">
        <v>3430.8738133333336</v>
      </c>
      <c r="AA8" s="11">
        <v>3757.1066602026667</v>
      </c>
      <c r="AB8" s="11"/>
      <c r="AC8" s="11">
        <f t="shared" si="0"/>
        <v>17674.830236669015</v>
      </c>
      <c r="AD8" s="11">
        <f t="shared" si="1"/>
        <v>14237.623559964799</v>
      </c>
      <c r="AE8" s="30">
        <f t="shared" si="2"/>
        <v>-0.19446900652959198</v>
      </c>
    </row>
    <row r="9" spans="1:33" s="16" customFormat="1" ht="15" customHeight="1" x14ac:dyDescent="0.35">
      <c r="A9" s="13" t="s">
        <v>7</v>
      </c>
      <c r="B9" s="13" t="s">
        <v>392</v>
      </c>
      <c r="C9" s="14" t="s">
        <v>401</v>
      </c>
      <c r="D9" s="15" t="s">
        <v>53</v>
      </c>
      <c r="E9" s="13" t="s">
        <v>12</v>
      </c>
      <c r="F9" s="13" t="s">
        <v>12</v>
      </c>
      <c r="G9" s="17">
        <v>246.13333333333335</v>
      </c>
      <c r="H9" s="17">
        <v>250.66666666666666</v>
      </c>
      <c r="I9" s="17">
        <v>259.73333333333335</v>
      </c>
      <c r="J9" s="17">
        <v>261.33333333333337</v>
      </c>
      <c r="K9" s="17">
        <v>240.8</v>
      </c>
      <c r="L9" s="17">
        <v>378.66666666666669</v>
      </c>
      <c r="M9" s="17">
        <v>381.33333333333331</v>
      </c>
      <c r="N9" s="17">
        <v>392</v>
      </c>
      <c r="O9" s="17">
        <v>360.5333333333333</v>
      </c>
      <c r="P9" s="17">
        <v>325.33333333333331</v>
      </c>
      <c r="Q9" s="17">
        <v>215.46666666666667</v>
      </c>
      <c r="R9" s="17">
        <v>423.4666666666667</v>
      </c>
      <c r="S9" s="17">
        <v>324</v>
      </c>
      <c r="T9" s="17">
        <v>342.93333333333334</v>
      </c>
      <c r="U9" s="17">
        <v>242.13333333333335</v>
      </c>
      <c r="V9" s="17">
        <v>325.86666666666667</v>
      </c>
      <c r="W9" s="17">
        <v>364</v>
      </c>
      <c r="X9" s="17">
        <v>214.93333333333334</v>
      </c>
      <c r="Y9" s="17">
        <v>84</v>
      </c>
      <c r="Z9" s="17">
        <v>123.73333333333333</v>
      </c>
      <c r="AA9" s="17">
        <v>29.866666666666667</v>
      </c>
      <c r="AB9" s="17"/>
      <c r="AC9" s="17">
        <f t="shared" si="0"/>
        <v>1274.9333333333334</v>
      </c>
      <c r="AD9" s="17">
        <f t="shared" si="1"/>
        <v>452.53333333333336</v>
      </c>
      <c r="AE9" s="31">
        <f t="shared" si="2"/>
        <v>-0.64505333612215021</v>
      </c>
      <c r="AF9" s="33">
        <f>AC9/SUM(T$20:W$20)/10</f>
        <v>0.16078032769795092</v>
      </c>
      <c r="AG9" s="33">
        <f>AD9/SUM(X$20:AA$20)/10</f>
        <v>6.45858012093187E-2</v>
      </c>
    </row>
    <row r="10" spans="1:33" s="9" customFormat="1" ht="15.75" customHeight="1" x14ac:dyDescent="0.35">
      <c r="A10" s="5" t="s">
        <v>7</v>
      </c>
      <c r="B10" s="5" t="s">
        <v>393</v>
      </c>
      <c r="C10" s="10" t="s">
        <v>401</v>
      </c>
      <c r="D10" s="4" t="s">
        <v>54</v>
      </c>
      <c r="E10" s="5" t="s">
        <v>12</v>
      </c>
      <c r="F10" s="5" t="s">
        <v>12</v>
      </c>
      <c r="G10" s="11">
        <v>4610.9044800000001</v>
      </c>
      <c r="H10" s="11">
        <v>3709.152</v>
      </c>
      <c r="I10" s="11">
        <v>3619.10592</v>
      </c>
      <c r="J10" s="11">
        <v>3040.2604799999999</v>
      </c>
      <c r="K10" s="11">
        <v>3527.2972799999998</v>
      </c>
      <c r="L10" s="11">
        <v>3258.6747221865603</v>
      </c>
      <c r="M10" s="11">
        <v>3284.3310870672003</v>
      </c>
      <c r="N10" s="11">
        <v>3210.2830450368001</v>
      </c>
      <c r="O10" s="11">
        <v>3321.9674515324796</v>
      </c>
      <c r="P10" s="11">
        <v>3267.3715200000001</v>
      </c>
      <c r="Q10" s="11">
        <v>3447.8784000000001</v>
      </c>
      <c r="R10" s="11">
        <v>3318.3302399999998</v>
      </c>
      <c r="S10" s="11">
        <v>3289.1443199999999</v>
      </c>
      <c r="T10" s="11">
        <v>3426.4125441475198</v>
      </c>
      <c r="U10" s="11">
        <v>3935.13843066048</v>
      </c>
      <c r="V10" s="11">
        <v>3770.1025151241597</v>
      </c>
      <c r="W10" s="11">
        <v>3755.7954134035199</v>
      </c>
      <c r="X10" s="11">
        <v>3216.6552755347197</v>
      </c>
      <c r="Y10" s="11">
        <v>3036.28381089408</v>
      </c>
      <c r="Z10" s="11">
        <v>3037.6684799999998</v>
      </c>
      <c r="AA10" s="11">
        <v>3477.0124799999999</v>
      </c>
      <c r="AB10" s="11"/>
      <c r="AC10" s="11">
        <f t="shared" si="0"/>
        <v>14887.44890333568</v>
      </c>
      <c r="AD10" s="11">
        <f t="shared" si="1"/>
        <v>12767.620046428799</v>
      </c>
      <c r="AE10" s="30">
        <f t="shared" si="2"/>
        <v>-0.14239033636124943</v>
      </c>
    </row>
    <row r="11" spans="1:33" s="9" customFormat="1" ht="15.75" customHeight="1" x14ac:dyDescent="0.35">
      <c r="A11" s="5" t="s">
        <v>7</v>
      </c>
      <c r="B11" s="5" t="s">
        <v>394</v>
      </c>
      <c r="C11" s="10" t="s">
        <v>401</v>
      </c>
      <c r="D11" s="4" t="s">
        <v>55</v>
      </c>
      <c r="E11" s="5" t="s">
        <v>12</v>
      </c>
      <c r="F11" s="5" t="s">
        <v>12</v>
      </c>
      <c r="G11" s="11">
        <v>160.42133333333334</v>
      </c>
      <c r="H11" s="11">
        <v>295.89317640533335</v>
      </c>
      <c r="I11" s="11">
        <v>313.49165167466663</v>
      </c>
      <c r="J11" s="11">
        <v>433.7403465066667</v>
      </c>
      <c r="K11" s="11">
        <v>401.8507382213333</v>
      </c>
      <c r="L11" s="11">
        <v>215.36533333333335</v>
      </c>
      <c r="M11" s="11">
        <v>250.99199999999999</v>
      </c>
      <c r="N11" s="11">
        <v>395.61333333333329</v>
      </c>
      <c r="O11" s="11">
        <v>349.6</v>
      </c>
      <c r="P11" s="11">
        <v>235.44533333333334</v>
      </c>
      <c r="Q11" s="11">
        <v>205.15199999999999</v>
      </c>
      <c r="R11" s="11">
        <v>279.86666666666667</v>
      </c>
      <c r="S11" s="11">
        <v>382.29866666666669</v>
      </c>
      <c r="T11" s="11">
        <v>328.29866666666669</v>
      </c>
      <c r="U11" s="11">
        <v>346.45866666666666</v>
      </c>
      <c r="V11" s="11">
        <v>394.08533333333332</v>
      </c>
      <c r="W11" s="11">
        <v>443.60533333333331</v>
      </c>
      <c r="X11" s="11">
        <v>261.68533333333335</v>
      </c>
      <c r="Y11" s="11">
        <v>236.08533333333335</v>
      </c>
      <c r="Z11" s="11">
        <v>269.47199999999998</v>
      </c>
      <c r="AA11" s="11">
        <v>250.22751353599014</v>
      </c>
      <c r="AB11" s="11"/>
      <c r="AC11" s="11">
        <f t="shared" si="0"/>
        <v>1512.4479999999999</v>
      </c>
      <c r="AD11" s="11">
        <f t="shared" si="1"/>
        <v>1017.4701802026568</v>
      </c>
      <c r="AE11" s="30">
        <f t="shared" si="2"/>
        <v>-0.32726931424904726</v>
      </c>
    </row>
    <row r="12" spans="1:33" s="16" customFormat="1" ht="15.75" customHeight="1" x14ac:dyDescent="0.35">
      <c r="A12" s="13" t="s">
        <v>7</v>
      </c>
      <c r="B12" s="13" t="s">
        <v>395</v>
      </c>
      <c r="C12" s="14" t="s">
        <v>401</v>
      </c>
      <c r="D12" s="18" t="s">
        <v>56</v>
      </c>
      <c r="E12" s="13" t="s">
        <v>12</v>
      </c>
      <c r="F12" s="13" t="s">
        <v>12</v>
      </c>
      <c r="G12" s="17">
        <v>1658.0412635733333</v>
      </c>
      <c r="H12" s="17">
        <v>2910.2240000000002</v>
      </c>
      <c r="I12" s="17">
        <v>2780.9077333333335</v>
      </c>
      <c r="J12" s="17">
        <v>3475.1634208</v>
      </c>
      <c r="K12" s="17">
        <v>1929.2711200000001</v>
      </c>
      <c r="L12" s="17">
        <v>2563.7013333333334</v>
      </c>
      <c r="M12" s="17">
        <v>2800.1365333333333</v>
      </c>
      <c r="N12" s="17">
        <v>4498.9131200000002</v>
      </c>
      <c r="O12" s="17">
        <v>2193.3771200000001</v>
      </c>
      <c r="P12" s="17">
        <v>3188.1553600000002</v>
      </c>
      <c r="Q12" s="17">
        <v>3230.0985599999999</v>
      </c>
      <c r="R12" s="17">
        <v>4426.2670399999997</v>
      </c>
      <c r="S12" s="17">
        <v>2945.9307733333335</v>
      </c>
      <c r="T12" s="17">
        <v>3905.1719466666664</v>
      </c>
      <c r="U12" s="17">
        <v>3881.82</v>
      </c>
      <c r="V12" s="17">
        <v>4876.1040000000003</v>
      </c>
      <c r="W12" s="17">
        <v>3768.3046133333337</v>
      </c>
      <c r="X12" s="17">
        <v>3303.7807733333334</v>
      </c>
      <c r="Y12" s="17">
        <v>69.220106666666666</v>
      </c>
      <c r="Z12" s="17">
        <v>167.99850666666666</v>
      </c>
      <c r="AA12" s="17">
        <v>494.87446666666671</v>
      </c>
      <c r="AB12" s="17"/>
      <c r="AC12" s="17">
        <f t="shared" si="0"/>
        <v>16431.400560000002</v>
      </c>
      <c r="AD12" s="17">
        <f t="shared" si="1"/>
        <v>4035.8738533333335</v>
      </c>
      <c r="AE12" s="31">
        <f t="shared" si="2"/>
        <v>-0.75438041093355634</v>
      </c>
      <c r="AF12" s="33">
        <f>AC12/SUM(T$20:W$20)/10</f>
        <v>2.0721443996337805</v>
      </c>
      <c r="AG12" s="33">
        <f>AD12/SUM(X$20:AA$20)/10</f>
        <v>0.57600209133163027</v>
      </c>
    </row>
    <row r="13" spans="1:33" s="9" customFormat="1" ht="15.75" customHeight="1" x14ac:dyDescent="0.35">
      <c r="A13" s="5" t="s">
        <v>7</v>
      </c>
      <c r="B13" s="5" t="s">
        <v>396</v>
      </c>
      <c r="C13" s="10" t="s">
        <v>401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397</v>
      </c>
      <c r="C14" s="10" t="s">
        <v>401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398</v>
      </c>
      <c r="C15" s="14" t="s">
        <v>401</v>
      </c>
      <c r="D15" s="18" t="s">
        <v>59</v>
      </c>
      <c r="E15" s="13" t="s">
        <v>12</v>
      </c>
      <c r="F15" s="13" t="s">
        <v>12</v>
      </c>
      <c r="G15" s="17">
        <v>4913.9386666666669</v>
      </c>
      <c r="H15" s="17">
        <v>4032.5006666666663</v>
      </c>
      <c r="I15" s="17">
        <v>4404.0141666666668</v>
      </c>
      <c r="J15" s="17">
        <v>3646.5601666666666</v>
      </c>
      <c r="K15" s="17">
        <v>4574.5233333333326</v>
      </c>
      <c r="L15" s="17">
        <v>3512.4780000000001</v>
      </c>
      <c r="M15" s="17">
        <v>5294.3040000000001</v>
      </c>
      <c r="N15" s="17">
        <v>3990.6635733333337</v>
      </c>
      <c r="O15" s="17">
        <v>4754.7149630639997</v>
      </c>
      <c r="P15" s="17">
        <v>4097.736392068</v>
      </c>
      <c r="Q15" s="17">
        <v>3923.6354354100799</v>
      </c>
      <c r="R15" s="17">
        <v>3801.6581999999999</v>
      </c>
      <c r="S15" s="17">
        <v>4828.4198479167471</v>
      </c>
      <c r="T15" s="17">
        <v>3949.7722666666664</v>
      </c>
      <c r="U15" s="17">
        <v>3801.9931799999999</v>
      </c>
      <c r="V15" s="17">
        <v>3593.9468000000002</v>
      </c>
      <c r="W15" s="17">
        <v>3793.8326500001331</v>
      </c>
      <c r="X15" s="17">
        <v>3419.27648568216</v>
      </c>
      <c r="Y15" s="17">
        <v>1573.2268361998108</v>
      </c>
      <c r="Z15" s="17">
        <v>1632.8366286187866</v>
      </c>
      <c r="AA15" s="17">
        <v>1907.4924739009894</v>
      </c>
      <c r="AB15" s="17"/>
      <c r="AC15" s="17">
        <f>SUM(T15:W15)</f>
        <v>15139.544896666799</v>
      </c>
      <c r="AD15" s="17">
        <f>SUM(X15:AA15)</f>
        <v>8532.8324244017458</v>
      </c>
      <c r="AE15" s="31">
        <f t="shared" si="2"/>
        <v>-0.43638778558790237</v>
      </c>
      <c r="AF15" s="33">
        <f>AC15/SUM(T$20:W$20)/10</f>
        <v>1.9092300170078922</v>
      </c>
      <c r="AG15" s="33">
        <f>AD15/SUM(X$20:AA$20)/10</f>
        <v>1.2178104420628464</v>
      </c>
    </row>
    <row r="16" spans="1:33" s="9" customFormat="1" ht="15.75" customHeight="1" x14ac:dyDescent="0.35">
      <c r="A16" s="5" t="s">
        <v>7</v>
      </c>
      <c r="B16" s="5" t="s">
        <v>399</v>
      </c>
      <c r="C16" s="10" t="s">
        <v>401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400</v>
      </c>
      <c r="C17" s="10" t="s">
        <v>401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2.503157414903876</v>
      </c>
      <c r="AG19" s="34">
        <f>SUM(AG12,AG5)</f>
        <v>0.80978501615193388</v>
      </c>
    </row>
    <row r="20" spans="1:33" x14ac:dyDescent="0.35">
      <c r="D20" s="10" t="s">
        <v>1253</v>
      </c>
      <c r="G20" s="11">
        <f>[5]GDP!CM$41</f>
        <v>152.179</v>
      </c>
      <c r="H20" s="11">
        <f>[5]GDP!CN$41</f>
        <v>153.62700000000001</v>
      </c>
      <c r="I20" s="11">
        <f>[5]GDP!CO$41</f>
        <v>160.20099999999999</v>
      </c>
      <c r="J20" s="11">
        <f>[5]GDP!CP$41</f>
        <v>161.35499999999999</v>
      </c>
      <c r="K20" s="11">
        <f>[5]GDP!CQ$41</f>
        <v>169.75299999999999</v>
      </c>
      <c r="L20" s="11">
        <f>[5]GDP!CR$41</f>
        <v>169.25800000000001</v>
      </c>
      <c r="M20" s="11">
        <f>[5]GDP!CS$41</f>
        <v>166.60400000000001</v>
      </c>
      <c r="N20" s="11">
        <f>[5]GDP!CT$41</f>
        <v>171.87</v>
      </c>
      <c r="O20" s="11">
        <f>[5]GDP!CU$41</f>
        <v>180.85400000000001</v>
      </c>
      <c r="P20" s="11">
        <f>[5]GDP!CV$41</f>
        <v>186.45099999999999</v>
      </c>
      <c r="Q20" s="11">
        <f>[5]GDP!CW$41</f>
        <v>197.02699999999999</v>
      </c>
      <c r="R20" s="11">
        <f>[5]GDP!CX$41</f>
        <v>198.68299999999999</v>
      </c>
      <c r="S20" s="11">
        <f>[5]GDP!CY$41</f>
        <v>204.36099999999999</v>
      </c>
      <c r="T20" s="11">
        <f>[5]GDP!CZ$41</f>
        <v>191.61099999999999</v>
      </c>
      <c r="U20" s="11">
        <f>[5]GDP!DA$41</f>
        <v>197.34200000000001</v>
      </c>
      <c r="V20" s="11">
        <f>[5]GDP!DB$41</f>
        <v>198.76499999999999</v>
      </c>
      <c r="W20" s="11">
        <f>[5]GDP!DC$41</f>
        <v>205.24799999999999</v>
      </c>
      <c r="X20" s="11">
        <f>[5]GDP!DD$41</f>
        <v>185.52099999999999</v>
      </c>
      <c r="Y20" s="11">
        <f>[5]GDP!DE$41</f>
        <v>149.53299999999999</v>
      </c>
      <c r="Z20" s="11">
        <f>[5]GDP!DF$41</f>
        <v>177.98699999999999</v>
      </c>
      <c r="AA20" s="11">
        <f>[5]GDP!DG$41</f>
        <v>187.62899999999999</v>
      </c>
      <c r="AC20" s="11">
        <f t="shared" ref="AC20" si="5">SUM(T20:W20)</f>
        <v>792.96599999999989</v>
      </c>
      <c r="AD20" s="11">
        <f t="shared" ref="AD20" si="6">SUM(X20:AA20)</f>
        <v>700.67</v>
      </c>
      <c r="AE20" s="30"/>
      <c r="AF20" s="34">
        <f>SUM(AF9,AF15)</f>
        <v>2.0700103447058433</v>
      </c>
      <c r="AG20" s="34">
        <f>SUM(AG9,AG15)</f>
        <v>1.2823962432721652</v>
      </c>
    </row>
    <row r="21" spans="1:33" x14ac:dyDescent="0.35">
      <c r="AF21" s="34">
        <f>AF19-AF20</f>
        <v>0.43314707019803267</v>
      </c>
      <c r="AG21" s="34">
        <f>AG19-AG20</f>
        <v>-0.47261122712023129</v>
      </c>
    </row>
    <row r="22" spans="1:33" s="40" customFormat="1" ht="16.5" x14ac:dyDescent="0.35">
      <c r="D22" s="46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0.81876766606836626</v>
      </c>
      <c r="AD22" s="12">
        <f>(AD12+AD5)/AD2</f>
        <v>0.56956980310693872</v>
      </c>
      <c r="AE22" s="32"/>
      <c r="AF22" s="10"/>
      <c r="AG22" s="10"/>
    </row>
    <row r="23" spans="1:33" s="40" customFormat="1" ht="16.5" x14ac:dyDescent="0.35">
      <c r="D23" s="46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0.208677117302774</v>
      </c>
      <c r="AD23" s="12">
        <f>(AD9+AD15)/AD3</f>
        <v>0.16934168385241627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-6.8624550304815504</v>
      </c>
      <c r="AD25" s="34">
        <f>(AD2-AD3)/AD20/10</f>
        <v>-6.1510842085484727</v>
      </c>
      <c r="AE25" s="32"/>
      <c r="AF25" s="10"/>
      <c r="AG25" s="10"/>
    </row>
    <row r="26" spans="1:33" s="40" customFormat="1" ht="16.5" x14ac:dyDescent="0.35">
      <c r="D26" s="46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-1.4681512078284753</v>
      </c>
      <c r="AD26" s="34">
        <f>(AD4+AD12-AD8-AD15)/AD20/10</f>
        <v>-2.2383879866380942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2.6700306478041518</v>
      </c>
      <c r="AD27" s="34">
        <f>(AD4+AD12)/AD20/10</f>
        <v>1.011423762739865</v>
      </c>
    </row>
    <row r="28" spans="1:33" ht="16.5" x14ac:dyDescent="0.35">
      <c r="D28" s="47" t="s">
        <v>1721</v>
      </c>
      <c r="AC28" s="34">
        <f>(AC8+AC15)/AC20/10</f>
        <v>4.1381818556326273</v>
      </c>
      <c r="AD28" s="34">
        <f>(AD8+AD15)/AD20/10</f>
        <v>3.249811749377959</v>
      </c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1128-7988-4C29-805C-CC208BFDEACF}">
  <dimension ref="A1:AG28"/>
  <sheetViews>
    <sheetView topLeftCell="C1" workbookViewId="0">
      <pane xSplit="4" ySplit="1" topLeftCell="G12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1533</v>
      </c>
      <c r="C2" s="10" t="s">
        <v>1007</v>
      </c>
      <c r="D2" s="2" t="s">
        <v>46</v>
      </c>
      <c r="E2" s="5" t="s">
        <v>12</v>
      </c>
      <c r="F2" s="5" t="s">
        <v>12</v>
      </c>
      <c r="G2" s="11">
        <v>3499.1928630617276</v>
      </c>
      <c r="H2" s="11">
        <v>3440.9594830274996</v>
      </c>
      <c r="I2" s="11">
        <v>3737.2863053915817</v>
      </c>
      <c r="J2" s="11">
        <v>4652.4067539245943</v>
      </c>
      <c r="K2" s="11">
        <v>3509.5829249678864</v>
      </c>
      <c r="L2" s="11">
        <v>3581.8399978773482</v>
      </c>
      <c r="M2" s="11">
        <v>3873.9515913060568</v>
      </c>
      <c r="N2" s="11">
        <v>5389.8526361303602</v>
      </c>
      <c r="O2" s="11">
        <v>4484.4810848355619</v>
      </c>
      <c r="P2" s="11">
        <v>4567.9223879070769</v>
      </c>
      <c r="Q2" s="11">
        <v>4475.8560092025282</v>
      </c>
      <c r="R2" s="11">
        <v>5182.6952878305065</v>
      </c>
      <c r="S2" s="11">
        <v>4407.2296627235701</v>
      </c>
      <c r="T2" s="11">
        <v>4490.5636739728243</v>
      </c>
      <c r="U2" s="11">
        <v>4613.0255127661312</v>
      </c>
      <c r="V2" s="11">
        <v>5429.198180027618</v>
      </c>
      <c r="W2" s="11">
        <v>4820.4930089453856</v>
      </c>
      <c r="X2" s="11">
        <v>4498.7346899523682</v>
      </c>
      <c r="Y2" s="11">
        <v>2388.4755698010767</v>
      </c>
      <c r="Z2" s="11">
        <v>2978.8879916542814</v>
      </c>
      <c r="AA2" s="11">
        <v>3988.9464748808491</v>
      </c>
      <c r="AB2" s="11"/>
      <c r="AC2" s="11">
        <f>SUM(T2:W2)</f>
        <v>19353.280375711958</v>
      </c>
      <c r="AD2" s="11">
        <f>SUM(X2:AA2)</f>
        <v>13855.044726288575</v>
      </c>
      <c r="AE2" s="30">
        <f>AD2/AC2-1</f>
        <v>-0.28409838242841645</v>
      </c>
    </row>
    <row r="3" spans="1:33" s="9" customFormat="1" ht="15.75" customHeight="1" x14ac:dyDescent="0.35">
      <c r="A3" s="5" t="s">
        <v>7</v>
      </c>
      <c r="B3" s="5" t="s">
        <v>1534</v>
      </c>
      <c r="C3" s="10" t="s">
        <v>1007</v>
      </c>
      <c r="D3" s="2" t="s">
        <v>47</v>
      </c>
      <c r="E3" s="5" t="s">
        <v>12</v>
      </c>
      <c r="F3" s="5" t="s">
        <v>12</v>
      </c>
      <c r="G3" s="11">
        <v>2050.6225835414648</v>
      </c>
      <c r="H3" s="11">
        <v>1953.8627025010899</v>
      </c>
      <c r="I3" s="11">
        <v>2210.6316784455603</v>
      </c>
      <c r="J3" s="11">
        <v>2153.9292309983321</v>
      </c>
      <c r="K3" s="11">
        <v>2131.0167928263163</v>
      </c>
      <c r="L3" s="11">
        <v>2238.5777620604058</v>
      </c>
      <c r="M3" s="11">
        <v>2299.7769195532428</v>
      </c>
      <c r="N3" s="11">
        <v>2539.7397505451199</v>
      </c>
      <c r="O3" s="11">
        <v>2738.591910409692</v>
      </c>
      <c r="P3" s="11">
        <v>2618.8068756874318</v>
      </c>
      <c r="Q3" s="11">
        <v>2518.4348308825952</v>
      </c>
      <c r="R3" s="11">
        <v>2545.9518654679773</v>
      </c>
      <c r="S3" s="11">
        <v>2829.4210069215496</v>
      </c>
      <c r="T3" s="11">
        <v>2236.1299298211006</v>
      </c>
      <c r="U3" s="11">
        <v>2377.8670299922874</v>
      </c>
      <c r="V3" s="11">
        <v>2444.8236220731565</v>
      </c>
      <c r="W3" s="11">
        <v>2572.6688567212359</v>
      </c>
      <c r="X3" s="11">
        <v>2178.6544681501282</v>
      </c>
      <c r="Y3" s="11">
        <v>1369.6905426892981</v>
      </c>
      <c r="Z3" s="11">
        <v>1708.3286966978612</v>
      </c>
      <c r="AA3" s="11">
        <v>1831.4920821429114</v>
      </c>
      <c r="AB3" s="11"/>
      <c r="AC3" s="11">
        <f t="shared" ref="AC3:AC17" si="0">SUM(T3:W3)</f>
        <v>9631.4894386077794</v>
      </c>
      <c r="AD3" s="11">
        <f t="shared" ref="AD3:AD17" si="1">SUM(X3:AA3)</f>
        <v>7088.1657896801989</v>
      </c>
      <c r="AE3" s="30">
        <f t="shared" ref="AE3:AE17" si="2">AD3/AC3-1</f>
        <v>-0.26406337930794788</v>
      </c>
    </row>
    <row r="4" spans="1:33" s="9" customFormat="1" ht="15.75" customHeight="1" x14ac:dyDescent="0.35">
      <c r="A4" s="5" t="s">
        <v>7</v>
      </c>
      <c r="B4" s="5" t="s">
        <v>1535</v>
      </c>
      <c r="C4" s="10" t="s">
        <v>1007</v>
      </c>
      <c r="D4" s="3" t="s">
        <v>48</v>
      </c>
      <c r="E4" s="5" t="s">
        <v>12</v>
      </c>
      <c r="F4" s="5" t="s">
        <v>12</v>
      </c>
      <c r="G4" s="11">
        <v>629.26130387988178</v>
      </c>
      <c r="H4" s="11">
        <v>604.15531607461003</v>
      </c>
      <c r="I4" s="11">
        <v>665.91214968481779</v>
      </c>
      <c r="J4" s="11">
        <v>669.75906217462921</v>
      </c>
      <c r="K4" s="11">
        <v>629.20685449346468</v>
      </c>
      <c r="L4" s="11">
        <v>697.46691616293151</v>
      </c>
      <c r="M4" s="11">
        <v>798.33615640075641</v>
      </c>
      <c r="N4" s="11">
        <v>808.48953414760149</v>
      </c>
      <c r="O4" s="11">
        <v>823.59562352789703</v>
      </c>
      <c r="P4" s="11">
        <v>857.25883082452356</v>
      </c>
      <c r="Q4" s="11">
        <v>993.07531989925781</v>
      </c>
      <c r="R4" s="11">
        <v>831.2718339120355</v>
      </c>
      <c r="S4" s="11">
        <v>843.81703528793787</v>
      </c>
      <c r="T4" s="11">
        <v>867.61125859401443</v>
      </c>
      <c r="U4" s="11">
        <v>944.87730685408189</v>
      </c>
      <c r="V4" s="11">
        <v>869.9777089903871</v>
      </c>
      <c r="W4" s="11">
        <v>904.29349716518186</v>
      </c>
      <c r="X4" s="11">
        <v>789.30873800481231</v>
      </c>
      <c r="Y4" s="11">
        <v>489.97923429744316</v>
      </c>
      <c r="Z4" s="11">
        <v>527.52926293020687</v>
      </c>
      <c r="AA4" s="11">
        <v>577.2500984622443</v>
      </c>
      <c r="AB4" s="11"/>
      <c r="AC4" s="11">
        <f t="shared" si="0"/>
        <v>3586.7597716036653</v>
      </c>
      <c r="AD4" s="11">
        <f t="shared" si="1"/>
        <v>2384.0673336947066</v>
      </c>
      <c r="AE4" s="30">
        <f t="shared" si="2"/>
        <v>-0.3353144661180435</v>
      </c>
    </row>
    <row r="5" spans="1:33" s="16" customFormat="1" ht="15.75" customHeight="1" x14ac:dyDescent="0.35">
      <c r="A5" s="13" t="s">
        <v>7</v>
      </c>
      <c r="B5" s="13" t="s">
        <v>1536</v>
      </c>
      <c r="C5" s="14" t="s">
        <v>1007</v>
      </c>
      <c r="D5" s="15" t="s">
        <v>49</v>
      </c>
      <c r="E5" s="13" t="s">
        <v>12</v>
      </c>
      <c r="F5" s="13" t="s">
        <v>12</v>
      </c>
      <c r="G5" s="17">
        <v>320.2274398855555</v>
      </c>
      <c r="H5" s="17">
        <v>315.07615120133454</v>
      </c>
      <c r="I5" s="17">
        <v>352.89047192783664</v>
      </c>
      <c r="J5" s="17">
        <v>383.02852462658251</v>
      </c>
      <c r="K5" s="17">
        <v>314.34748481999742</v>
      </c>
      <c r="L5" s="17">
        <v>345.2611188251297</v>
      </c>
      <c r="M5" s="17">
        <v>422.68141410454803</v>
      </c>
      <c r="N5" s="17">
        <v>440.09204945997141</v>
      </c>
      <c r="O5" s="17">
        <v>384.03372018900063</v>
      </c>
      <c r="P5" s="17">
        <v>432.05158466898763</v>
      </c>
      <c r="Q5" s="17">
        <v>492.66654097534325</v>
      </c>
      <c r="R5" s="17">
        <v>413.83172576131835</v>
      </c>
      <c r="S5" s="17">
        <v>407.79531583159201</v>
      </c>
      <c r="T5" s="17">
        <v>407.98679176835384</v>
      </c>
      <c r="U5" s="17">
        <v>474.57103228644536</v>
      </c>
      <c r="V5" s="17">
        <v>422.67368411287413</v>
      </c>
      <c r="W5" s="17">
        <v>456.79212740073109</v>
      </c>
      <c r="X5" s="17">
        <v>352.45132544972989</v>
      </c>
      <c r="Y5" s="17">
        <v>84.237146623390586</v>
      </c>
      <c r="Z5" s="17">
        <v>89.181594366504754</v>
      </c>
      <c r="AA5" s="17">
        <v>139.71539490658964</v>
      </c>
      <c r="AB5" s="17"/>
      <c r="AC5" s="17">
        <f t="shared" si="0"/>
        <v>1762.0236355684044</v>
      </c>
      <c r="AD5" s="17">
        <f t="shared" si="1"/>
        <v>665.58546134621486</v>
      </c>
      <c r="AE5" s="31">
        <f t="shared" si="2"/>
        <v>-0.62226076432198019</v>
      </c>
      <c r="AF5" s="33">
        <f>AC5/SUM(T$20:W$20)/10</f>
        <v>1.4719962202855437</v>
      </c>
      <c r="AG5" s="33">
        <f>AD5/SUM(X$20:AA$20)/10</f>
        <v>0.58851891007225332</v>
      </c>
    </row>
    <row r="6" spans="1:33" s="9" customFormat="1" ht="15.75" customHeight="1" x14ac:dyDescent="0.35">
      <c r="A6" s="5" t="s">
        <v>7</v>
      </c>
      <c r="B6" s="5" t="s">
        <v>1537</v>
      </c>
      <c r="C6" s="10" t="s">
        <v>1007</v>
      </c>
      <c r="D6" s="4" t="s">
        <v>50</v>
      </c>
      <c r="E6" s="5" t="s">
        <v>12</v>
      </c>
      <c r="F6" s="5" t="s">
        <v>12</v>
      </c>
      <c r="G6" s="11">
        <v>307.71697271300519</v>
      </c>
      <c r="H6" s="11">
        <v>287.74676846913792</v>
      </c>
      <c r="I6" s="11">
        <v>310.21227049934572</v>
      </c>
      <c r="J6" s="11">
        <v>284.12622656870803</v>
      </c>
      <c r="K6" s="11">
        <v>313.87574779817237</v>
      </c>
      <c r="L6" s="11">
        <v>350.57175533482012</v>
      </c>
      <c r="M6" s="11">
        <v>372.4756173985819</v>
      </c>
      <c r="N6" s="11">
        <v>363.93244538215072</v>
      </c>
      <c r="O6" s="11">
        <v>438.36421586114528</v>
      </c>
      <c r="P6" s="11">
        <v>423.91442665855055</v>
      </c>
      <c r="Q6" s="11">
        <v>498.56386547335973</v>
      </c>
      <c r="R6" s="11">
        <v>416.36076796385885</v>
      </c>
      <c r="S6" s="11">
        <v>434.60251480482191</v>
      </c>
      <c r="T6" s="11">
        <v>455.9846226044852</v>
      </c>
      <c r="U6" s="11">
        <v>466.69523883492224</v>
      </c>
      <c r="V6" s="11">
        <v>443.68894323006703</v>
      </c>
      <c r="W6" s="11">
        <v>443.8929058610741</v>
      </c>
      <c r="X6" s="11">
        <v>434.48633871465972</v>
      </c>
      <c r="Y6" s="11">
        <v>403.42604654345388</v>
      </c>
      <c r="Z6" s="11">
        <v>435.89538889152021</v>
      </c>
      <c r="AA6" s="11">
        <v>435.01918933019596</v>
      </c>
      <c r="AB6" s="11"/>
      <c r="AC6" s="11">
        <f t="shared" si="0"/>
        <v>1810.2617105305485</v>
      </c>
      <c r="AD6" s="11">
        <f t="shared" si="1"/>
        <v>1708.8269634798298</v>
      </c>
      <c r="AE6" s="30">
        <f t="shared" si="2"/>
        <v>-5.6033194792033836E-2</v>
      </c>
    </row>
    <row r="7" spans="1:33" s="9" customFormat="1" ht="15.75" customHeight="1" x14ac:dyDescent="0.35">
      <c r="A7" s="5" t="s">
        <v>7</v>
      </c>
      <c r="B7" s="5" t="s">
        <v>1538</v>
      </c>
      <c r="C7" s="10" t="s">
        <v>1007</v>
      </c>
      <c r="D7" s="4" t="s">
        <v>51</v>
      </c>
      <c r="E7" s="5" t="s">
        <v>12</v>
      </c>
      <c r="F7" s="5" t="s">
        <v>12</v>
      </c>
      <c r="G7" s="11">
        <v>1.3168912813210873</v>
      </c>
      <c r="H7" s="11">
        <v>1.332396404137608</v>
      </c>
      <c r="I7" s="11">
        <v>2.8094072576354145</v>
      </c>
      <c r="J7" s="11">
        <v>2.6043109793385968</v>
      </c>
      <c r="K7" s="11">
        <v>0.98362187529486089</v>
      </c>
      <c r="L7" s="11">
        <v>1.6340420029816827</v>
      </c>
      <c r="M7" s="11">
        <v>3.1791248976264215</v>
      </c>
      <c r="N7" s="11">
        <v>4.4650393054793467</v>
      </c>
      <c r="O7" s="11">
        <v>1.1976874777511404</v>
      </c>
      <c r="P7" s="11">
        <v>1.2928194969853284</v>
      </c>
      <c r="Q7" s="11">
        <v>1.8449134505548808</v>
      </c>
      <c r="R7" s="11">
        <v>1.0793401868583017</v>
      </c>
      <c r="S7" s="11">
        <v>1.419204651523934</v>
      </c>
      <c r="T7" s="11">
        <v>3.6398442211753568</v>
      </c>
      <c r="U7" s="11">
        <v>3.6110357327141793</v>
      </c>
      <c r="V7" s="11">
        <v>3.6150816474459346</v>
      </c>
      <c r="W7" s="11">
        <v>3.6084639033767147</v>
      </c>
      <c r="X7" s="11">
        <v>2.3710738404226839</v>
      </c>
      <c r="Y7" s="11">
        <v>2.316041130598685</v>
      </c>
      <c r="Z7" s="11">
        <v>2.4522796721817497</v>
      </c>
      <c r="AA7" s="11">
        <v>2.515514225458686</v>
      </c>
      <c r="AB7" s="11"/>
      <c r="AC7" s="11">
        <f t="shared" si="0"/>
        <v>14.474425504712185</v>
      </c>
      <c r="AD7" s="11">
        <f t="shared" si="1"/>
        <v>9.6549088686618045</v>
      </c>
      <c r="AE7" s="30">
        <f t="shared" si="2"/>
        <v>-0.33296773225862231</v>
      </c>
    </row>
    <row r="8" spans="1:33" s="9" customFormat="1" ht="15" customHeight="1" x14ac:dyDescent="0.35">
      <c r="A8" s="5" t="s">
        <v>7</v>
      </c>
      <c r="B8" s="5" t="s">
        <v>1539</v>
      </c>
      <c r="C8" s="10" t="s">
        <v>1007</v>
      </c>
      <c r="D8" s="3" t="s">
        <v>52</v>
      </c>
      <c r="E8" s="5" t="s">
        <v>12</v>
      </c>
      <c r="F8" s="5" t="s">
        <v>12</v>
      </c>
      <c r="G8" s="11">
        <v>724.64475237926149</v>
      </c>
      <c r="H8" s="11">
        <v>689.32697629024608</v>
      </c>
      <c r="I8" s="11">
        <v>835.47846934879067</v>
      </c>
      <c r="J8" s="11">
        <v>836.58876274477996</v>
      </c>
      <c r="K8" s="11">
        <v>815.34223895615037</v>
      </c>
      <c r="L8" s="11">
        <v>881.1870411201221</v>
      </c>
      <c r="M8" s="11">
        <v>1002.4298806592398</v>
      </c>
      <c r="N8" s="11">
        <v>998.43357588211632</v>
      </c>
      <c r="O8" s="11">
        <v>1169.790898623344</v>
      </c>
      <c r="P8" s="11">
        <v>994.895219121222</v>
      </c>
      <c r="Q8" s="11">
        <v>1113.1439935397052</v>
      </c>
      <c r="R8" s="11">
        <v>1080.7475618078327</v>
      </c>
      <c r="S8" s="11">
        <v>1251.48619959495</v>
      </c>
      <c r="T8" s="11">
        <v>967.41411364704663</v>
      </c>
      <c r="U8" s="11">
        <v>966.60578048713785</v>
      </c>
      <c r="V8" s="11">
        <v>937.72932538303769</v>
      </c>
      <c r="W8" s="11">
        <v>954.386856697403</v>
      </c>
      <c r="X8" s="11">
        <v>819.4700397390975</v>
      </c>
      <c r="Y8" s="11">
        <v>619.25276150841432</v>
      </c>
      <c r="Z8" s="11">
        <v>652.45631382833915</v>
      </c>
      <c r="AA8" s="11">
        <v>723.71014723098074</v>
      </c>
      <c r="AB8" s="11"/>
      <c r="AC8" s="11">
        <f t="shared" si="0"/>
        <v>3826.1360762146251</v>
      </c>
      <c r="AD8" s="11">
        <f t="shared" si="1"/>
        <v>2814.8892623068314</v>
      </c>
      <c r="AE8" s="30">
        <f t="shared" si="2"/>
        <v>-0.26429975143703388</v>
      </c>
    </row>
    <row r="9" spans="1:33" s="16" customFormat="1" ht="15" customHeight="1" x14ac:dyDescent="0.35">
      <c r="A9" s="13" t="s">
        <v>7</v>
      </c>
      <c r="B9" s="13" t="s">
        <v>1540</v>
      </c>
      <c r="C9" s="14" t="s">
        <v>1007</v>
      </c>
      <c r="D9" s="15" t="s">
        <v>53</v>
      </c>
      <c r="E9" s="13" t="s">
        <v>12</v>
      </c>
      <c r="F9" s="13" t="s">
        <v>12</v>
      </c>
      <c r="G9" s="17">
        <v>157.12538972747222</v>
      </c>
      <c r="H9" s="17">
        <v>162.77612253296397</v>
      </c>
      <c r="I9" s="17">
        <v>245.48228783904742</v>
      </c>
      <c r="J9" s="17">
        <v>274.30366783561215</v>
      </c>
      <c r="K9" s="17">
        <v>169.16288863489373</v>
      </c>
      <c r="L9" s="17">
        <v>203.67735746921682</v>
      </c>
      <c r="M9" s="17">
        <v>271.52570571324964</v>
      </c>
      <c r="N9" s="17">
        <v>294.02601246437337</v>
      </c>
      <c r="O9" s="17">
        <v>266.68154537784466</v>
      </c>
      <c r="P9" s="17">
        <v>196.94312471722719</v>
      </c>
      <c r="Q9" s="17">
        <v>238.34575502833286</v>
      </c>
      <c r="R9" s="17">
        <v>311.42138920823356</v>
      </c>
      <c r="S9" s="17">
        <v>264.57128492520627</v>
      </c>
      <c r="T9" s="17">
        <v>215.00183278873746</v>
      </c>
      <c r="U9" s="17">
        <v>248.95393476804193</v>
      </c>
      <c r="V9" s="17">
        <v>222.46256747142155</v>
      </c>
      <c r="W9" s="17">
        <v>239.85915808307519</v>
      </c>
      <c r="X9" s="17">
        <v>205.52757961742478</v>
      </c>
      <c r="Y9" s="17">
        <v>51.741774777916469</v>
      </c>
      <c r="Z9" s="17">
        <v>54.785427086820228</v>
      </c>
      <c r="AA9" s="17">
        <v>83.813858254365812</v>
      </c>
      <c r="AB9" s="17"/>
      <c r="AC9" s="17">
        <f t="shared" si="0"/>
        <v>926.27749311127616</v>
      </c>
      <c r="AD9" s="17">
        <f t="shared" si="1"/>
        <v>395.86863973652726</v>
      </c>
      <c r="AE9" s="31">
        <f t="shared" si="2"/>
        <v>-0.57262414051879529</v>
      </c>
      <c r="AF9" s="33">
        <f>AC9/SUM(T$20:W$20)/10</f>
        <v>0.77381309834446599</v>
      </c>
      <c r="AG9" s="33">
        <f>AD9/SUM(X$20:AA$20)/10</f>
        <v>0.35003195520272978</v>
      </c>
    </row>
    <row r="10" spans="1:33" s="9" customFormat="1" ht="15.75" customHeight="1" x14ac:dyDescent="0.35">
      <c r="A10" s="5" t="s">
        <v>7</v>
      </c>
      <c r="B10" s="5" t="s">
        <v>1541</v>
      </c>
      <c r="C10" s="10" t="s">
        <v>1007</v>
      </c>
      <c r="D10" s="4" t="s">
        <v>54</v>
      </c>
      <c r="E10" s="5" t="s">
        <v>12</v>
      </c>
      <c r="F10" s="5" t="s">
        <v>12</v>
      </c>
      <c r="G10" s="11">
        <v>563.62946840542543</v>
      </c>
      <c r="H10" s="11">
        <v>521.59759384266374</v>
      </c>
      <c r="I10" s="11">
        <v>589.73796393091641</v>
      </c>
      <c r="J10" s="11">
        <v>559.26040302371564</v>
      </c>
      <c r="K10" s="11">
        <v>643.88088695959823</v>
      </c>
      <c r="L10" s="11">
        <v>677.19084618690886</v>
      </c>
      <c r="M10" s="11">
        <v>730.6705651292317</v>
      </c>
      <c r="N10" s="11">
        <v>704.31233746099088</v>
      </c>
      <c r="O10" s="11">
        <v>903.08815523704345</v>
      </c>
      <c r="P10" s="11">
        <v>797.88691022767625</v>
      </c>
      <c r="Q10" s="11">
        <v>874.62761067779502</v>
      </c>
      <c r="R10" s="11">
        <v>768.73359367348087</v>
      </c>
      <c r="S10" s="11">
        <v>986.84132628040538</v>
      </c>
      <c r="T10" s="11">
        <v>742.88383808391063</v>
      </c>
      <c r="U10" s="11">
        <v>708.18844172991396</v>
      </c>
      <c r="V10" s="11">
        <v>705.8031390012045</v>
      </c>
      <c r="W10" s="11">
        <v>705.07103459168525</v>
      </c>
      <c r="X10" s="11">
        <v>605.33825767018243</v>
      </c>
      <c r="Y10" s="11">
        <v>559.09637441321354</v>
      </c>
      <c r="Z10" s="11">
        <v>588.77200286561049</v>
      </c>
      <c r="AA10" s="11">
        <v>630.75695345005761</v>
      </c>
      <c r="AB10" s="11"/>
      <c r="AC10" s="11">
        <f t="shared" si="0"/>
        <v>2861.9464534067138</v>
      </c>
      <c r="AD10" s="11">
        <f t="shared" si="1"/>
        <v>2383.9635883990641</v>
      </c>
      <c r="AE10" s="30">
        <f t="shared" si="2"/>
        <v>-0.16701321034105421</v>
      </c>
    </row>
    <row r="11" spans="1:33" s="9" customFormat="1" ht="15.75" customHeight="1" x14ac:dyDescent="0.35">
      <c r="A11" s="5" t="s">
        <v>7</v>
      </c>
      <c r="B11" s="5" t="s">
        <v>1542</v>
      </c>
      <c r="C11" s="10" t="s">
        <v>1007</v>
      </c>
      <c r="D11" s="4" t="s">
        <v>55</v>
      </c>
      <c r="E11" s="5" t="s">
        <v>12</v>
      </c>
      <c r="F11" s="5" t="s">
        <v>12</v>
      </c>
      <c r="G11" s="11">
        <v>3.8898942463638275</v>
      </c>
      <c r="H11" s="11">
        <v>4.9532599146184362</v>
      </c>
      <c r="I11" s="11">
        <v>0.25821757882678442</v>
      </c>
      <c r="J11" s="11">
        <v>3.0246918854523073</v>
      </c>
      <c r="K11" s="11">
        <v>2.2984633616583996</v>
      </c>
      <c r="L11" s="11">
        <v>0.31883746399642593</v>
      </c>
      <c r="M11" s="11">
        <v>0.23360981675849105</v>
      </c>
      <c r="N11" s="11">
        <v>9.5225956751929186E-2</v>
      </c>
      <c r="O11" s="11">
        <v>2.1198008455772292E-2</v>
      </c>
      <c r="P11" s="11">
        <v>6.5184176318587986E-2</v>
      </c>
      <c r="Q11" s="11">
        <v>0.17062783357733002</v>
      </c>
      <c r="R11" s="11">
        <v>0.59257892611828333</v>
      </c>
      <c r="S11" s="11">
        <v>7.3588389338277951E-2</v>
      </c>
      <c r="T11" s="11">
        <v>9.528442774398707</v>
      </c>
      <c r="U11" s="11">
        <v>9.4634039891819874</v>
      </c>
      <c r="V11" s="11">
        <v>9.4636189104116273</v>
      </c>
      <c r="W11" s="11">
        <v>9.4566640226424248</v>
      </c>
      <c r="X11" s="11">
        <v>8.6042024514901758</v>
      </c>
      <c r="Y11" s="11">
        <v>8.4146123172843055</v>
      </c>
      <c r="Z11" s="11">
        <v>8.8988838759084459</v>
      </c>
      <c r="AA11" s="11">
        <v>9.1393355265573213</v>
      </c>
      <c r="AB11" s="11"/>
      <c r="AC11" s="11">
        <f t="shared" si="0"/>
        <v>37.91212969663475</v>
      </c>
      <c r="AD11" s="11">
        <f t="shared" si="1"/>
        <v>35.057034171240247</v>
      </c>
      <c r="AE11" s="30">
        <f t="shared" si="2"/>
        <v>-7.5308233756330889E-2</v>
      </c>
    </row>
    <row r="12" spans="1:33" s="16" customFormat="1" ht="15.75" customHeight="1" x14ac:dyDescent="0.35">
      <c r="A12" s="13" t="s">
        <v>7</v>
      </c>
      <c r="B12" s="13" t="s">
        <v>1543</v>
      </c>
      <c r="C12" s="14" t="s">
        <v>1007</v>
      </c>
      <c r="D12" s="18" t="s">
        <v>56</v>
      </c>
      <c r="E12" s="13" t="s">
        <v>12</v>
      </c>
      <c r="F12" s="13" t="s">
        <v>12</v>
      </c>
      <c r="G12" s="17">
        <v>1346.8252331388092</v>
      </c>
      <c r="H12" s="17">
        <v>1294.6824662250717</v>
      </c>
      <c r="I12" s="17">
        <v>1414.2783366406045</v>
      </c>
      <c r="J12" s="17">
        <v>2558.2638903298975</v>
      </c>
      <c r="K12" s="17">
        <v>1290.1104220704108</v>
      </c>
      <c r="L12" s="17">
        <v>1273.7855596779712</v>
      </c>
      <c r="M12" s="17">
        <v>1473.732607495218</v>
      </c>
      <c r="N12" s="17">
        <v>2971.9174649328193</v>
      </c>
      <c r="O12" s="17">
        <v>1774.7396639341764</v>
      </c>
      <c r="P12" s="17">
        <v>1756.1051661403062</v>
      </c>
      <c r="Q12" s="17">
        <v>1628.6746642144108</v>
      </c>
      <c r="R12" s="17">
        <v>2622.2358204391685</v>
      </c>
      <c r="S12" s="17">
        <v>1766.6364628440413</v>
      </c>
      <c r="T12" s="17">
        <v>1724.0728794300605</v>
      </c>
      <c r="U12" s="17">
        <v>1769.7188052138026</v>
      </c>
      <c r="V12" s="17">
        <v>2765.10115733869</v>
      </c>
      <c r="W12" s="17">
        <v>1927.7285180366812</v>
      </c>
      <c r="X12" s="17">
        <v>1782.7472610049663</v>
      </c>
      <c r="Y12" s="17">
        <v>390.42992054860974</v>
      </c>
      <c r="Z12" s="17">
        <v>564.17424562979613</v>
      </c>
      <c r="AA12" s="17">
        <v>1110.7038859336424</v>
      </c>
      <c r="AB12" s="17"/>
      <c r="AC12" s="17">
        <f t="shared" si="0"/>
        <v>8186.621360019235</v>
      </c>
      <c r="AD12" s="17">
        <f t="shared" si="1"/>
        <v>3848.0553131170145</v>
      </c>
      <c r="AE12" s="31">
        <f t="shared" si="2"/>
        <v>-0.52995806891599373</v>
      </c>
      <c r="AF12" s="33">
        <f>AC12/SUM(T$20:W$20)/10</f>
        <v>6.8391112670686907</v>
      </c>
      <c r="AG12" s="33">
        <f>AD12/SUM(X$20:AA$20)/10</f>
        <v>3.4024981768575224</v>
      </c>
    </row>
    <row r="13" spans="1:33" s="9" customFormat="1" ht="15.75" customHeight="1" x14ac:dyDescent="0.35">
      <c r="A13" s="5" t="s">
        <v>7</v>
      </c>
      <c r="B13" s="5" t="s">
        <v>1544</v>
      </c>
      <c r="C13" s="10" t="s">
        <v>1007</v>
      </c>
      <c r="D13" s="4" t="s">
        <v>57</v>
      </c>
      <c r="E13" s="5" t="s">
        <v>12</v>
      </c>
      <c r="F13" s="5" t="s">
        <v>12</v>
      </c>
      <c r="G13" s="11">
        <v>60.607388739569735</v>
      </c>
      <c r="H13" s="11">
        <v>58.259287045039841</v>
      </c>
      <c r="I13" s="11">
        <v>63.645468829225827</v>
      </c>
      <c r="J13" s="11">
        <v>115.12284911816442</v>
      </c>
      <c r="K13" s="11">
        <v>58.053764558219143</v>
      </c>
      <c r="L13" s="11">
        <v>57.320997824107437</v>
      </c>
      <c r="M13" s="11">
        <v>66.314717113747307</v>
      </c>
      <c r="N13" s="11">
        <v>133.73956592715388</v>
      </c>
      <c r="O13" s="11">
        <v>79.863496857122499</v>
      </c>
      <c r="P13" s="11">
        <v>79.024949756901506</v>
      </c>
      <c r="Q13" s="11">
        <v>73.295318761061822</v>
      </c>
      <c r="R13" s="11">
        <v>117.99727866330316</v>
      </c>
      <c r="S13" s="11">
        <v>79.496485739436949</v>
      </c>
      <c r="T13" s="11">
        <v>77.587254116893092</v>
      </c>
      <c r="U13" s="11">
        <v>79.62956383002475</v>
      </c>
      <c r="V13" s="11">
        <v>124.42944819858451</v>
      </c>
      <c r="W13" s="11">
        <v>86.748301769108039</v>
      </c>
      <c r="X13" s="11">
        <v>80.223057273340402</v>
      </c>
      <c r="Y13" s="11">
        <v>17.567525955676484</v>
      </c>
      <c r="Z13" s="11">
        <v>25.390196955209298</v>
      </c>
      <c r="AA13" s="11">
        <v>49.980741160860354</v>
      </c>
      <c r="AB13" s="11"/>
      <c r="AC13" s="11">
        <f t="shared" si="0"/>
        <v>368.39456791461038</v>
      </c>
      <c r="AD13" s="11">
        <f t="shared" si="1"/>
        <v>173.16152134508656</v>
      </c>
      <c r="AE13" s="30">
        <f t="shared" si="2"/>
        <v>-0.52995636628055975</v>
      </c>
    </row>
    <row r="14" spans="1:33" s="9" customFormat="1" ht="15.75" customHeight="1" x14ac:dyDescent="0.35">
      <c r="A14" s="5" t="s">
        <v>7</v>
      </c>
      <c r="B14" s="5" t="s">
        <v>1545</v>
      </c>
      <c r="C14" s="10" t="s">
        <v>1007</v>
      </c>
      <c r="D14" s="4" t="s">
        <v>58</v>
      </c>
      <c r="E14" s="5" t="s">
        <v>12</v>
      </c>
      <c r="F14" s="5" t="s">
        <v>12</v>
      </c>
      <c r="G14" s="11">
        <v>1286.2178443992393</v>
      </c>
      <c r="H14" s="11">
        <v>1236.4231791800321</v>
      </c>
      <c r="I14" s="11">
        <v>1350.6328678113784</v>
      </c>
      <c r="J14" s="11">
        <v>2443.141041211733</v>
      </c>
      <c r="K14" s="11">
        <v>1232.0566575121916</v>
      </c>
      <c r="L14" s="11">
        <v>1216.4645618538636</v>
      </c>
      <c r="M14" s="11">
        <v>1407.4178903814709</v>
      </c>
      <c r="N14" s="11">
        <v>2838.1778990056659</v>
      </c>
      <c r="O14" s="11">
        <v>1694.8761670770541</v>
      </c>
      <c r="P14" s="11">
        <v>1677.0802163834048</v>
      </c>
      <c r="Q14" s="11">
        <v>1555.3793454533488</v>
      </c>
      <c r="R14" s="11">
        <v>2504.2385417758655</v>
      </c>
      <c r="S14" s="11">
        <v>1687.1399771046042</v>
      </c>
      <c r="T14" s="11">
        <v>1646.4856253131675</v>
      </c>
      <c r="U14" s="11">
        <v>1690.0892413837778</v>
      </c>
      <c r="V14" s="11">
        <v>2640.6717091401051</v>
      </c>
      <c r="W14" s="11">
        <v>1840.980216267573</v>
      </c>
      <c r="X14" s="11">
        <v>1702.5242037316259</v>
      </c>
      <c r="Y14" s="11">
        <v>372.86239459293324</v>
      </c>
      <c r="Z14" s="11">
        <v>538.78404867458676</v>
      </c>
      <c r="AA14" s="11">
        <v>1060.723144772782</v>
      </c>
      <c r="AB14" s="11"/>
      <c r="AC14" s="11">
        <f t="shared" si="0"/>
        <v>7818.2267921046241</v>
      </c>
      <c r="AD14" s="11">
        <f t="shared" si="1"/>
        <v>3674.8937917719277</v>
      </c>
      <c r="AE14" s="30">
        <f t="shared" si="2"/>
        <v>-0.52995814914411477</v>
      </c>
    </row>
    <row r="15" spans="1:33" s="16" customFormat="1" ht="15.75" customHeight="1" x14ac:dyDescent="0.35">
      <c r="A15" s="13" t="s">
        <v>7</v>
      </c>
      <c r="B15" s="13" t="s">
        <v>1546</v>
      </c>
      <c r="C15" s="14" t="s">
        <v>1007</v>
      </c>
      <c r="D15" s="18" t="s">
        <v>59</v>
      </c>
      <c r="E15" s="13" t="s">
        <v>12</v>
      </c>
      <c r="F15" s="13" t="s">
        <v>12</v>
      </c>
      <c r="G15" s="17">
        <v>315.86143879132942</v>
      </c>
      <c r="H15" s="17">
        <v>295.87336943788563</v>
      </c>
      <c r="I15" s="17">
        <v>374.02299857902068</v>
      </c>
      <c r="J15" s="17">
        <v>462.32671798959313</v>
      </c>
      <c r="K15" s="17">
        <v>327.49589968363284</v>
      </c>
      <c r="L15" s="17">
        <v>385.57413067917776</v>
      </c>
      <c r="M15" s="17">
        <v>439.54194870537822</v>
      </c>
      <c r="N15" s="17">
        <v>565.81147369624068</v>
      </c>
      <c r="O15" s="17">
        <v>402.38059650747164</v>
      </c>
      <c r="P15" s="17">
        <v>410.13883739655563</v>
      </c>
      <c r="Q15" s="17">
        <v>512.65132598308799</v>
      </c>
      <c r="R15" s="17">
        <v>602.87498495958857</v>
      </c>
      <c r="S15" s="17">
        <v>450.6868341887598</v>
      </c>
      <c r="T15" s="17">
        <v>454.88639374464782</v>
      </c>
      <c r="U15" s="17">
        <v>528.3215066986852</v>
      </c>
      <c r="V15" s="17">
        <v>676.41501836722591</v>
      </c>
      <c r="W15" s="17">
        <v>516.64285628087589</v>
      </c>
      <c r="X15" s="17">
        <v>432.74686096273393</v>
      </c>
      <c r="Y15" s="17">
        <v>134.53265990927383</v>
      </c>
      <c r="Z15" s="17">
        <v>263.8717179136703</v>
      </c>
      <c r="AA15" s="17">
        <v>281.62774546860169</v>
      </c>
      <c r="AB15" s="17"/>
      <c r="AC15" s="17">
        <f t="shared" si="0"/>
        <v>2176.265775091435</v>
      </c>
      <c r="AD15" s="17">
        <f t="shared" si="1"/>
        <v>1112.7789842542797</v>
      </c>
      <c r="AE15" s="31">
        <f t="shared" si="2"/>
        <v>-0.48867505201310868</v>
      </c>
      <c r="AF15" s="33">
        <f>AC15/SUM(T$20:W$20)/10</f>
        <v>1.8180544974574029</v>
      </c>
      <c r="AG15" s="33">
        <f>AD15/SUM(X$20:AA$20)/10</f>
        <v>0.98393296277844267</v>
      </c>
    </row>
    <row r="16" spans="1:33" s="9" customFormat="1" ht="15.75" customHeight="1" x14ac:dyDescent="0.35">
      <c r="A16" s="5" t="s">
        <v>7</v>
      </c>
      <c r="B16" s="5" t="s">
        <v>1547</v>
      </c>
      <c r="C16" s="10" t="s">
        <v>1007</v>
      </c>
      <c r="D16" s="4" t="s">
        <v>60</v>
      </c>
      <c r="E16" s="5" t="s">
        <v>12</v>
      </c>
      <c r="F16" s="5" t="s">
        <v>12</v>
      </c>
      <c r="G16" s="11">
        <v>33.347739216223232</v>
      </c>
      <c r="H16" s="11">
        <v>29.841611066715586</v>
      </c>
      <c r="I16" s="11">
        <v>34.704442594319829</v>
      </c>
      <c r="J16" s="11">
        <v>37.865041128730063</v>
      </c>
      <c r="K16" s="11">
        <v>35.560941879282581</v>
      </c>
      <c r="L16" s="11">
        <v>35.689868626099923</v>
      </c>
      <c r="M16" s="11">
        <v>35.508692147290638</v>
      </c>
      <c r="N16" s="11">
        <v>42.523680020667044</v>
      </c>
      <c r="O16" s="11">
        <v>45.914886315203013</v>
      </c>
      <c r="P16" s="11">
        <v>43.629942015908227</v>
      </c>
      <c r="Q16" s="11">
        <v>45.195047418795291</v>
      </c>
      <c r="R16" s="11">
        <v>42.834990945121625</v>
      </c>
      <c r="S16" s="11">
        <v>49.35678399188793</v>
      </c>
      <c r="T16" s="11">
        <v>45.435296829844113</v>
      </c>
      <c r="U16" s="11">
        <v>43.654101515886651</v>
      </c>
      <c r="V16" s="11">
        <v>44.949592783041844</v>
      </c>
      <c r="W16" s="11">
        <v>51.379134026527652</v>
      </c>
      <c r="X16" s="11">
        <v>41.643925703842946</v>
      </c>
      <c r="Y16" s="11">
        <v>10.326104778782783</v>
      </c>
      <c r="Z16" s="11">
        <v>15.784542518759386</v>
      </c>
      <c r="AA16" s="11">
        <v>20.739261387187767</v>
      </c>
      <c r="AB16" s="11"/>
      <c r="AC16" s="11">
        <f t="shared" si="0"/>
        <v>185.41812515530026</v>
      </c>
      <c r="AD16" s="11">
        <f t="shared" si="1"/>
        <v>88.493834388572878</v>
      </c>
      <c r="AE16" s="30">
        <f t="shared" si="2"/>
        <v>-0.52273363612940593</v>
      </c>
    </row>
    <row r="17" spans="1:33" s="9" customFormat="1" ht="15.75" customHeight="1" x14ac:dyDescent="0.35">
      <c r="A17" s="5" t="s">
        <v>7</v>
      </c>
      <c r="B17" s="5" t="s">
        <v>1548</v>
      </c>
      <c r="C17" s="10" t="s">
        <v>1007</v>
      </c>
      <c r="D17" s="4" t="s">
        <v>61</v>
      </c>
      <c r="E17" s="5" t="s">
        <v>12</v>
      </c>
      <c r="F17" s="5" t="s">
        <v>12</v>
      </c>
      <c r="G17" s="11">
        <v>282.51369957510622</v>
      </c>
      <c r="H17" s="11">
        <v>266.03175837117004</v>
      </c>
      <c r="I17" s="11">
        <v>339.31855598470088</v>
      </c>
      <c r="J17" s="11">
        <v>424.46167686086307</v>
      </c>
      <c r="K17" s="11">
        <v>291.93495780435023</v>
      </c>
      <c r="L17" s="11">
        <v>349.88426205307786</v>
      </c>
      <c r="M17" s="11">
        <v>404.03325655808766</v>
      </c>
      <c r="N17" s="11">
        <v>523.28779367557354</v>
      </c>
      <c r="O17" s="11">
        <v>356.4657101922686</v>
      </c>
      <c r="P17" s="11">
        <v>366.5088953806474</v>
      </c>
      <c r="Q17" s="11">
        <v>467.45627856429275</v>
      </c>
      <c r="R17" s="11">
        <v>560.03999401446686</v>
      </c>
      <c r="S17" s="11">
        <v>401.33005019687187</v>
      </c>
      <c r="T17" s="11">
        <v>409.45109691480366</v>
      </c>
      <c r="U17" s="11">
        <v>484.66740518279857</v>
      </c>
      <c r="V17" s="11">
        <v>631.465425584184</v>
      </c>
      <c r="W17" s="11">
        <v>465.26372225434829</v>
      </c>
      <c r="X17" s="11">
        <v>391.10293525889097</v>
      </c>
      <c r="Y17" s="11">
        <v>124.20655513049104</v>
      </c>
      <c r="Z17" s="11">
        <v>248.0871753949109</v>
      </c>
      <c r="AA17" s="11">
        <v>260.88848408141394</v>
      </c>
      <c r="AB17" s="11"/>
      <c r="AC17" s="11">
        <f t="shared" si="0"/>
        <v>1990.8476499361345</v>
      </c>
      <c r="AD17" s="11">
        <f t="shared" si="1"/>
        <v>1024.2851498657069</v>
      </c>
      <c r="AE17" s="30">
        <f t="shared" si="2"/>
        <v>-0.48550299672676334</v>
      </c>
    </row>
    <row r="19" spans="1:33" x14ac:dyDescent="0.35">
      <c r="AD19" s="12"/>
      <c r="AE19" s="30"/>
      <c r="AF19" s="34">
        <f>SUM(AF12,AF5)</f>
        <v>8.311107487354235</v>
      </c>
      <c r="AG19" s="34">
        <f>SUM(AG12,AG5)</f>
        <v>3.9910170869297756</v>
      </c>
    </row>
    <row r="20" spans="1:33" x14ac:dyDescent="0.35">
      <c r="D20" s="10" t="s">
        <v>1253</v>
      </c>
      <c r="G20" s="11">
        <f>[5]GDP!CM$37</f>
        <v>24.995999999999999</v>
      </c>
      <c r="H20" s="11">
        <f>[5]GDP!CN$37</f>
        <v>25.216999999999999</v>
      </c>
      <c r="I20" s="11">
        <f>[5]GDP!CO$37</f>
        <v>26.004999999999999</v>
      </c>
      <c r="J20" s="11">
        <f>[5]GDP!CP$37</f>
        <v>26.097000000000001</v>
      </c>
      <c r="K20" s="11">
        <f>[5]GDP!CQ$37</f>
        <v>26.28</v>
      </c>
      <c r="L20" s="11">
        <f>[5]GDP!CR$37</f>
        <v>25.9</v>
      </c>
      <c r="M20" s="11">
        <f>[5]GDP!CS$37</f>
        <v>26.841999999999999</v>
      </c>
      <c r="N20" s="11">
        <f>[5]GDP!CT$37</f>
        <v>27.824000000000002</v>
      </c>
      <c r="O20" s="11">
        <f>[5]GDP!CU$37</f>
        <v>28.885999999999999</v>
      </c>
      <c r="P20" s="11">
        <f>[5]GDP!CV$37</f>
        <v>29.613</v>
      </c>
      <c r="Q20" s="11">
        <f>[5]GDP!CW$37</f>
        <v>29.376000000000001</v>
      </c>
      <c r="R20" s="11">
        <f>[5]GDP!CX$37</f>
        <v>29.202999999999999</v>
      </c>
      <c r="S20" s="11">
        <f>[5]GDP!CY$37</f>
        <v>30.241</v>
      </c>
      <c r="T20" s="11">
        <f>[5]GDP!CZ$37</f>
        <v>29.971</v>
      </c>
      <c r="U20" s="11">
        <f>[5]GDP!DA$37</f>
        <v>29.763999999999999</v>
      </c>
      <c r="V20" s="11">
        <f>[5]GDP!DB$37</f>
        <v>29.806000000000001</v>
      </c>
      <c r="W20" s="11">
        <f>[5]GDP!DC$37</f>
        <v>30.161999999999999</v>
      </c>
      <c r="X20" s="11">
        <f>[5]GDP!DD$37</f>
        <v>29.716000000000001</v>
      </c>
      <c r="Y20" s="11">
        <f>[5]GDP!DE$37</f>
        <v>24.42</v>
      </c>
      <c r="Z20" s="11">
        <f>[5]GDP!DF$37</f>
        <v>28.619</v>
      </c>
      <c r="AA20" s="11">
        <f>[5]GDP!DG$37</f>
        <v>30.34</v>
      </c>
      <c r="AC20" s="11">
        <f t="shared" ref="AC20" si="3">SUM(T20:W20)</f>
        <v>119.703</v>
      </c>
      <c r="AD20" s="11">
        <f t="shared" ref="AD20" si="4">SUM(X20:AA20)</f>
        <v>113.095</v>
      </c>
      <c r="AE20" s="30"/>
      <c r="AF20" s="34">
        <f>SUM(AF9,AF15)</f>
        <v>2.5918675958018689</v>
      </c>
      <c r="AG20" s="34">
        <f>SUM(AG9,AG15)</f>
        <v>1.3339649179811723</v>
      </c>
    </row>
    <row r="21" spans="1:33" x14ac:dyDescent="0.35">
      <c r="AF21" s="34">
        <f>AF19-AF20</f>
        <v>5.7192398915523661</v>
      </c>
      <c r="AG21" s="34">
        <f>AG19-AG20</f>
        <v>2.6570521689486033</v>
      </c>
    </row>
    <row r="22" spans="1:33" s="40" customFormat="1" ht="16.5" x14ac:dyDescent="0.35">
      <c r="D22" s="47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0.5140547133328891</v>
      </c>
      <c r="AD22" s="12">
        <f>(AD12+AD5)/AD2</f>
        <v>0.32577598005866004</v>
      </c>
      <c r="AE22" s="32"/>
      <c r="AF22" s="10"/>
      <c r="AG22" s="10"/>
    </row>
    <row r="23" spans="1:33" s="40" customFormat="1" ht="16.5" x14ac:dyDescent="0.35">
      <c r="D23" s="47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0.32212497225674996</v>
      </c>
      <c r="AD23" s="12">
        <f>(AD9+AD15)/AD3</f>
        <v>0.21284034103537433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8.1215933912301104</v>
      </c>
      <c r="AD25" s="34">
        <f>(AD2-AD3)/AD20/10</f>
        <v>5.9833581825972653</v>
      </c>
      <c r="AE25" s="32"/>
      <c r="AF25" s="10"/>
      <c r="AG25" s="10"/>
    </row>
    <row r="26" spans="1:33" s="40" customFormat="1" ht="16.5" x14ac:dyDescent="0.35">
      <c r="D26" s="47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4.8210815771675231</v>
      </c>
      <c r="AD26" s="34">
        <f>(AD4+AD12-AD8-AD15)/AD20/10</f>
        <v>2.0376271278576508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9.8354937901497035</v>
      </c>
      <c r="AD27" s="34">
        <f>(AD4+AD12)/AD20/10</f>
        <v>5.5105200466967776</v>
      </c>
    </row>
    <row r="28" spans="1:33" ht="16.5" x14ac:dyDescent="0.35">
      <c r="D28" s="47" t="s">
        <v>1721</v>
      </c>
      <c r="AC28" s="34">
        <f>(AC8+AC15)/AC20/10</f>
        <v>5.0144122129821813</v>
      </c>
      <c r="AD28" s="34">
        <f>(AD8+AD15)/AD20/10</f>
        <v>3.4728929188391278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09ED-B2D4-4004-9CAB-A7EC621A087D}">
  <dimension ref="A1:AG28"/>
  <sheetViews>
    <sheetView topLeftCell="B1" workbookViewId="0">
      <pane xSplit="5" ySplit="1" topLeftCell="X11" activePane="bottomRight" state="frozen"/>
      <selection activeCell="B1" sqref="B1"/>
      <selection pane="topRight" activeCell="G1" sqref="G1"/>
      <selection pane="bottomLeft" activeCell="B2" sqref="B2"/>
      <selection pane="bottomRight" activeCell="Z20" sqref="Z20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1517</v>
      </c>
      <c r="C2" s="10" t="s">
        <v>1648</v>
      </c>
      <c r="D2" s="2" t="s">
        <v>46</v>
      </c>
      <c r="E2" s="5" t="s">
        <v>12</v>
      </c>
      <c r="F2" s="5" t="s">
        <v>12</v>
      </c>
      <c r="G2" s="11">
        <v>4042.8</v>
      </c>
      <c r="H2" s="11">
        <v>3430.7</v>
      </c>
      <c r="I2" s="11">
        <v>3564.1</v>
      </c>
      <c r="J2" s="11">
        <v>3327.7</v>
      </c>
      <c r="K2" s="11">
        <v>3283.5</v>
      </c>
      <c r="L2" s="11">
        <v>3708.1</v>
      </c>
      <c r="M2" s="11">
        <v>5080.8</v>
      </c>
      <c r="N2" s="11">
        <v>5678.2</v>
      </c>
      <c r="O2" s="11">
        <v>5068.2</v>
      </c>
      <c r="P2" s="11">
        <v>5038.1000000000004</v>
      </c>
      <c r="Q2" s="11">
        <v>5702.4</v>
      </c>
      <c r="R2" s="11">
        <v>6938.4</v>
      </c>
      <c r="S2" s="11">
        <v>5894.8</v>
      </c>
      <c r="T2" s="11">
        <v>5322.7</v>
      </c>
      <c r="U2" s="11">
        <v>6267.7</v>
      </c>
      <c r="V2" s="11">
        <v>7436.6</v>
      </c>
      <c r="W2" s="11">
        <v>6023.5</v>
      </c>
      <c r="X2" s="11">
        <v>5089.8999999999996</v>
      </c>
      <c r="Y2" s="11">
        <v>2738.9</v>
      </c>
      <c r="Z2" s="11">
        <v>3397.2</v>
      </c>
      <c r="AA2" s="11"/>
      <c r="AB2" s="11"/>
      <c r="AC2" s="11">
        <f t="shared" ref="AC2:AC17" si="0">SUM(T2:W2)</f>
        <v>25050.5</v>
      </c>
      <c r="AD2" s="11">
        <f t="shared" ref="AD2:AD17" si="1">SUM(X2:AA2)</f>
        <v>11226</v>
      </c>
      <c r="AE2" s="30">
        <f>AD2/AC2-1</f>
        <v>-0.55186523223089368</v>
      </c>
    </row>
    <row r="3" spans="1:33" s="9" customFormat="1" ht="15.75" customHeight="1" x14ac:dyDescent="0.35">
      <c r="A3" s="5" t="s">
        <v>7</v>
      </c>
      <c r="B3" s="5" t="s">
        <v>1518</v>
      </c>
      <c r="C3" s="10" t="s">
        <v>1648</v>
      </c>
      <c r="D3" s="2" t="s">
        <v>47</v>
      </c>
      <c r="E3" s="5" t="s">
        <v>12</v>
      </c>
      <c r="F3" s="5" t="s">
        <v>12</v>
      </c>
      <c r="G3" s="11">
        <v>3996</v>
      </c>
      <c r="H3" s="11">
        <v>4340.5</v>
      </c>
      <c r="I3" s="11">
        <v>4312.3</v>
      </c>
      <c r="J3" s="11">
        <v>4184.8999999999996</v>
      </c>
      <c r="K3" s="11">
        <v>4397.6000000000004</v>
      </c>
      <c r="L3" s="11">
        <v>3986.1</v>
      </c>
      <c r="M3" s="11">
        <v>4562.2</v>
      </c>
      <c r="N3" s="11">
        <v>4666.8</v>
      </c>
      <c r="O3" s="11">
        <v>4604.8999999999996</v>
      </c>
      <c r="P3" s="11">
        <v>4502.6605</v>
      </c>
      <c r="Q3" s="11">
        <v>4445.2145</v>
      </c>
      <c r="R3" s="11">
        <v>4721.2124999999996</v>
      </c>
      <c r="S3" s="11">
        <v>5023.625</v>
      </c>
      <c r="T3" s="11">
        <v>4952.9375</v>
      </c>
      <c r="U3" s="11">
        <v>4965.7</v>
      </c>
      <c r="V3" s="11">
        <v>5375.85</v>
      </c>
      <c r="W3" s="11">
        <v>5898.7250000000004</v>
      </c>
      <c r="X3" s="11">
        <v>4947.7875000000004</v>
      </c>
      <c r="Y3" s="11">
        <v>3915.9124999999999</v>
      </c>
      <c r="Z3" s="11">
        <v>4372.9250000000002</v>
      </c>
      <c r="AA3" s="11"/>
      <c r="AB3" s="11"/>
      <c r="AC3" s="11">
        <f t="shared" si="0"/>
        <v>21193.212500000001</v>
      </c>
      <c r="AD3" s="11">
        <f t="shared" si="1"/>
        <v>13236.625</v>
      </c>
      <c r="AE3" s="30">
        <f t="shared" ref="AE3:AE17" si="2">AD3/AC3-1</f>
        <v>-0.37543093101152081</v>
      </c>
    </row>
    <row r="4" spans="1:33" s="9" customFormat="1" ht="15.75" customHeight="1" x14ac:dyDescent="0.35">
      <c r="A4" s="5" t="s">
        <v>7</v>
      </c>
      <c r="B4" s="5" t="s">
        <v>1519</v>
      </c>
      <c r="C4" s="10" t="s">
        <v>1648</v>
      </c>
      <c r="D4" s="3" t="s">
        <v>48</v>
      </c>
      <c r="E4" s="5" t="s">
        <v>12</v>
      </c>
      <c r="F4" s="5" t="s">
        <v>12</v>
      </c>
      <c r="G4" s="11">
        <v>2368.9</v>
      </c>
      <c r="H4" s="11">
        <v>2243.1999999999998</v>
      </c>
      <c r="I4" s="11">
        <v>2281.6</v>
      </c>
      <c r="J4" s="11">
        <v>1904</v>
      </c>
      <c r="K4" s="11">
        <v>1762.4</v>
      </c>
      <c r="L4" s="11">
        <v>1815.1</v>
      </c>
      <c r="M4" s="11">
        <v>2429.6999999999998</v>
      </c>
      <c r="N4" s="11">
        <v>2267.9</v>
      </c>
      <c r="O4" s="11">
        <v>2087.1</v>
      </c>
      <c r="P4" s="11">
        <v>2029.5</v>
      </c>
      <c r="Q4" s="11">
        <v>2323.4</v>
      </c>
      <c r="R4" s="11">
        <v>2242.8000000000002</v>
      </c>
      <c r="S4" s="11">
        <v>2247.6999999999998</v>
      </c>
      <c r="T4" s="11">
        <v>1970.8</v>
      </c>
      <c r="U4" s="11">
        <v>2139</v>
      </c>
      <c r="V4" s="11">
        <v>2262.8000000000002</v>
      </c>
      <c r="W4" s="11">
        <v>2131.1</v>
      </c>
      <c r="X4" s="11">
        <v>1902.2</v>
      </c>
      <c r="Y4" s="11">
        <v>1585</v>
      </c>
      <c r="Z4" s="11">
        <v>1738.3</v>
      </c>
      <c r="AA4" s="11"/>
      <c r="AB4" s="11"/>
      <c r="AC4" s="11">
        <f t="shared" si="0"/>
        <v>8503.7000000000007</v>
      </c>
      <c r="AD4" s="11">
        <f t="shared" si="1"/>
        <v>5225.5</v>
      </c>
      <c r="AE4" s="30">
        <f t="shared" si="2"/>
        <v>-0.38550278114232639</v>
      </c>
    </row>
    <row r="5" spans="1:33" s="16" customFormat="1" ht="15.75" customHeight="1" x14ac:dyDescent="0.35">
      <c r="A5" s="13" t="s">
        <v>7</v>
      </c>
      <c r="B5" s="13" t="s">
        <v>1520</v>
      </c>
      <c r="C5" s="14" t="s">
        <v>1648</v>
      </c>
      <c r="D5" s="15" t="s">
        <v>49</v>
      </c>
      <c r="E5" s="13" t="s">
        <v>12</v>
      </c>
      <c r="F5" s="13" t="s">
        <v>12</v>
      </c>
      <c r="G5" s="17">
        <v>157.6</v>
      </c>
      <c r="H5" s="17">
        <v>161.19999999999999</v>
      </c>
      <c r="I5" s="17">
        <v>196.7</v>
      </c>
      <c r="J5" s="17">
        <v>182.1</v>
      </c>
      <c r="K5" s="17">
        <v>120.6</v>
      </c>
      <c r="L5" s="17">
        <v>150.30000000000001</v>
      </c>
      <c r="M5" s="17">
        <v>245.3</v>
      </c>
      <c r="N5" s="17">
        <v>264.39999999999998</v>
      </c>
      <c r="O5" s="17">
        <v>201.4</v>
      </c>
      <c r="P5" s="17">
        <v>210.6</v>
      </c>
      <c r="Q5" s="17">
        <v>309.7</v>
      </c>
      <c r="R5" s="17">
        <v>323.3</v>
      </c>
      <c r="S5" s="17">
        <v>245.3</v>
      </c>
      <c r="T5" s="17">
        <v>241</v>
      </c>
      <c r="U5" s="17">
        <v>326</v>
      </c>
      <c r="V5" s="17">
        <v>382.5</v>
      </c>
      <c r="W5" s="17">
        <v>276.60000000000002</v>
      </c>
      <c r="X5" s="17">
        <v>220.7</v>
      </c>
      <c r="Y5" s="17">
        <v>67.099999999999994</v>
      </c>
      <c r="Z5" s="17">
        <v>78</v>
      </c>
      <c r="AA5" s="17"/>
      <c r="AB5" s="17"/>
      <c r="AC5" s="17">
        <f t="shared" si="0"/>
        <v>1226.0999999999999</v>
      </c>
      <c r="AD5" s="17">
        <f t="shared" si="1"/>
        <v>365.79999999999995</v>
      </c>
      <c r="AE5" s="31">
        <f t="shared" si="2"/>
        <v>-0.70165565614550207</v>
      </c>
      <c r="AF5" s="33">
        <f>AC5/SUM(T$20:W$20)/10</f>
        <v>0.36616395400925789</v>
      </c>
      <c r="AG5" s="33">
        <f>AD5/SUM(X$20:AA$20)/10</f>
        <v>9.6208526737451852E-2</v>
      </c>
    </row>
    <row r="6" spans="1:33" s="9" customFormat="1" ht="15.75" customHeight="1" x14ac:dyDescent="0.35">
      <c r="A6" s="5" t="s">
        <v>7</v>
      </c>
      <c r="B6" s="5" t="s">
        <v>1521</v>
      </c>
      <c r="C6" s="10" t="s">
        <v>1648</v>
      </c>
      <c r="D6" s="4" t="s">
        <v>50</v>
      </c>
      <c r="E6" s="5" t="s">
        <v>12</v>
      </c>
      <c r="F6" s="5" t="s">
        <v>12</v>
      </c>
      <c r="G6" s="11">
        <v>752.9</v>
      </c>
      <c r="H6" s="11">
        <v>687.3</v>
      </c>
      <c r="I6" s="11">
        <v>646.20000000000005</v>
      </c>
      <c r="J6" s="11">
        <v>241.7</v>
      </c>
      <c r="K6" s="11">
        <v>233.1</v>
      </c>
      <c r="L6" s="11">
        <v>305.8</v>
      </c>
      <c r="M6" s="11">
        <v>768.1</v>
      </c>
      <c r="N6" s="11">
        <v>463.6</v>
      </c>
      <c r="O6" s="11">
        <v>352.1</v>
      </c>
      <c r="P6" s="11">
        <v>1705.6</v>
      </c>
      <c r="Q6" s="11">
        <v>1893.2</v>
      </c>
      <c r="R6" s="11">
        <v>1764.3</v>
      </c>
      <c r="S6" s="11">
        <v>1839.2</v>
      </c>
      <c r="T6" s="11">
        <v>1585.1</v>
      </c>
      <c r="U6" s="11">
        <v>1669.3</v>
      </c>
      <c r="V6" s="11">
        <v>1744.8</v>
      </c>
      <c r="W6" s="11">
        <v>1759</v>
      </c>
      <c r="X6" s="11">
        <v>1614.8</v>
      </c>
      <c r="Y6" s="11">
        <v>1488.4</v>
      </c>
      <c r="Z6" s="11">
        <v>1623.1</v>
      </c>
      <c r="AA6" s="11"/>
      <c r="AB6" s="11"/>
      <c r="AC6" s="11">
        <f t="shared" si="0"/>
        <v>6758.2</v>
      </c>
      <c r="AD6" s="11">
        <f t="shared" si="1"/>
        <v>4726.2999999999993</v>
      </c>
      <c r="AE6" s="30">
        <f t="shared" si="2"/>
        <v>-0.30065697966914273</v>
      </c>
    </row>
    <row r="7" spans="1:33" s="9" customFormat="1" ht="15.75" customHeight="1" x14ac:dyDescent="0.35">
      <c r="A7" s="5" t="s">
        <v>7</v>
      </c>
      <c r="B7" s="5" t="s">
        <v>1522</v>
      </c>
      <c r="C7" s="10" t="s">
        <v>1648</v>
      </c>
      <c r="D7" s="4" t="s">
        <v>51</v>
      </c>
      <c r="E7" s="5" t="s">
        <v>12</v>
      </c>
      <c r="F7" s="5" t="s">
        <v>12</v>
      </c>
      <c r="G7" s="11">
        <v>1458.4</v>
      </c>
      <c r="H7" s="11">
        <v>1394.7</v>
      </c>
      <c r="I7" s="11">
        <v>1438.7</v>
      </c>
      <c r="J7" s="11">
        <v>1480.2</v>
      </c>
      <c r="K7" s="11">
        <v>1408.7</v>
      </c>
      <c r="L7" s="11">
        <v>1359</v>
      </c>
      <c r="M7" s="11">
        <v>1416.3</v>
      </c>
      <c r="N7" s="11">
        <v>1539.9</v>
      </c>
      <c r="O7" s="11">
        <v>1533.6</v>
      </c>
      <c r="P7" s="11">
        <v>113.3</v>
      </c>
      <c r="Q7" s="11">
        <v>120.5</v>
      </c>
      <c r="R7" s="11">
        <v>155.19999999999999</v>
      </c>
      <c r="S7" s="11">
        <v>163.19999999999999</v>
      </c>
      <c r="T7" s="11">
        <v>144.69999999999999</v>
      </c>
      <c r="U7" s="11">
        <v>143.69999999999999</v>
      </c>
      <c r="V7" s="11">
        <v>135.5</v>
      </c>
      <c r="W7" s="11">
        <v>95.5</v>
      </c>
      <c r="X7" s="11">
        <v>66.7</v>
      </c>
      <c r="Y7" s="11">
        <v>29.5</v>
      </c>
      <c r="Z7" s="11">
        <v>37.200000000000003</v>
      </c>
      <c r="AA7" s="11"/>
      <c r="AB7" s="11"/>
      <c r="AC7" s="11">
        <f t="shared" si="0"/>
        <v>519.4</v>
      </c>
      <c r="AD7" s="11">
        <f t="shared" si="1"/>
        <v>133.4</v>
      </c>
      <c r="AE7" s="30">
        <f t="shared" si="2"/>
        <v>-0.74316519060454367</v>
      </c>
    </row>
    <row r="8" spans="1:33" s="9" customFormat="1" ht="15" customHeight="1" x14ac:dyDescent="0.35">
      <c r="A8" s="5" t="s">
        <v>7</v>
      </c>
      <c r="B8" s="5" t="s">
        <v>1523</v>
      </c>
      <c r="C8" s="10" t="s">
        <v>1648</v>
      </c>
      <c r="D8" s="3" t="s">
        <v>52</v>
      </c>
      <c r="E8" s="5" t="s">
        <v>12</v>
      </c>
      <c r="F8" s="5" t="s">
        <v>12</v>
      </c>
      <c r="G8" s="11">
        <v>1761.4</v>
      </c>
      <c r="H8" s="11">
        <v>1712.5</v>
      </c>
      <c r="I8" s="11">
        <v>1731.5</v>
      </c>
      <c r="J8" s="11">
        <v>1771.2</v>
      </c>
      <c r="K8" s="11">
        <v>1809.6</v>
      </c>
      <c r="L8" s="11">
        <v>1782.9</v>
      </c>
      <c r="M8" s="11">
        <v>1844.2</v>
      </c>
      <c r="N8" s="11">
        <v>1851.3</v>
      </c>
      <c r="O8" s="11">
        <v>1950.8</v>
      </c>
      <c r="P8" s="11">
        <v>1963.25</v>
      </c>
      <c r="Q8" s="11">
        <v>1998.87</v>
      </c>
      <c r="R8" s="11">
        <v>2101.23</v>
      </c>
      <c r="S8" s="11">
        <v>2099.64</v>
      </c>
      <c r="T8" s="11">
        <v>2118.15</v>
      </c>
      <c r="U8" s="11">
        <v>2094.48</v>
      </c>
      <c r="V8" s="11">
        <v>2102.1999999999998</v>
      </c>
      <c r="W8" s="11">
        <v>2237.3000000000002</v>
      </c>
      <c r="X8" s="11">
        <v>2120.0100000000002</v>
      </c>
      <c r="Y8" s="11">
        <v>1848.09</v>
      </c>
      <c r="Z8" s="11">
        <v>1919.12</v>
      </c>
      <c r="AA8" s="11"/>
      <c r="AB8" s="11"/>
      <c r="AC8" s="11">
        <f t="shared" si="0"/>
        <v>8552.130000000001</v>
      </c>
      <c r="AD8" s="11">
        <f t="shared" si="1"/>
        <v>5887.22</v>
      </c>
      <c r="AE8" s="30">
        <f t="shared" si="2"/>
        <v>-0.31160775151921227</v>
      </c>
    </row>
    <row r="9" spans="1:33" s="16" customFormat="1" ht="15" customHeight="1" x14ac:dyDescent="0.35">
      <c r="A9" s="13" t="s">
        <v>7</v>
      </c>
      <c r="B9" s="13" t="s">
        <v>1524</v>
      </c>
      <c r="C9" s="14" t="s">
        <v>1648</v>
      </c>
      <c r="D9" s="15" t="s">
        <v>53</v>
      </c>
      <c r="E9" s="13" t="s">
        <v>12</v>
      </c>
      <c r="F9" s="13" t="s">
        <v>12</v>
      </c>
      <c r="G9" s="17">
        <v>32.6</v>
      </c>
      <c r="H9" s="17">
        <v>48.3</v>
      </c>
      <c r="I9" s="17">
        <v>84.6</v>
      </c>
      <c r="J9" s="17">
        <v>63.5</v>
      </c>
      <c r="K9" s="17">
        <v>44.5</v>
      </c>
      <c r="L9" s="17">
        <v>63</v>
      </c>
      <c r="M9" s="17">
        <v>71.3</v>
      </c>
      <c r="N9" s="17">
        <v>74</v>
      </c>
      <c r="O9" s="17">
        <v>50.8</v>
      </c>
      <c r="P9" s="17">
        <v>59.9</v>
      </c>
      <c r="Q9" s="17">
        <v>66.3</v>
      </c>
      <c r="R9" s="17">
        <v>72.599999999999994</v>
      </c>
      <c r="S9" s="17">
        <v>31.4</v>
      </c>
      <c r="T9" s="17">
        <v>42.9</v>
      </c>
      <c r="U9" s="17">
        <v>77.400000000000006</v>
      </c>
      <c r="V9" s="17">
        <v>50.6</v>
      </c>
      <c r="W9" s="17">
        <v>29.2</v>
      </c>
      <c r="X9" s="17">
        <v>38.9</v>
      </c>
      <c r="Y9" s="17">
        <v>6.3</v>
      </c>
      <c r="Z9" s="17">
        <v>6.7</v>
      </c>
      <c r="AA9" s="17"/>
      <c r="AB9" s="17"/>
      <c r="AC9" s="17">
        <f t="shared" si="0"/>
        <v>200.1</v>
      </c>
      <c r="AD9" s="17">
        <f t="shared" si="1"/>
        <v>51.9</v>
      </c>
      <c r="AE9" s="31">
        <f t="shared" si="2"/>
        <v>-0.74062968515742122</v>
      </c>
      <c r="AF9" s="33">
        <f>AC9/SUM(T$20:W$20)/10</f>
        <v>5.9758100642078552E-2</v>
      </c>
      <c r="AG9" s="33">
        <f>AD9/SUM(X$20:AA$20)/10</f>
        <v>1.3650143624039778E-2</v>
      </c>
    </row>
    <row r="10" spans="1:33" s="9" customFormat="1" ht="15.75" customHeight="1" x14ac:dyDescent="0.35">
      <c r="A10" s="5" t="s">
        <v>7</v>
      </c>
      <c r="B10" s="5" t="s">
        <v>1525</v>
      </c>
      <c r="C10" s="10" t="s">
        <v>1648</v>
      </c>
      <c r="D10" s="4" t="s">
        <v>54</v>
      </c>
      <c r="E10" s="5" t="s">
        <v>12</v>
      </c>
      <c r="F10" s="5" t="s">
        <v>12</v>
      </c>
      <c r="G10" s="11">
        <v>1614.7</v>
      </c>
      <c r="H10" s="11">
        <v>1563.9</v>
      </c>
      <c r="I10" s="11">
        <v>1537.8</v>
      </c>
      <c r="J10" s="11">
        <v>1627.1</v>
      </c>
      <c r="K10" s="11">
        <v>1691.7</v>
      </c>
      <c r="L10" s="11">
        <v>1619.8</v>
      </c>
      <c r="M10" s="11">
        <v>1616.4</v>
      </c>
      <c r="N10" s="11">
        <v>1657.5</v>
      </c>
      <c r="O10" s="11">
        <v>1808.5</v>
      </c>
      <c r="P10" s="11">
        <v>1771.55</v>
      </c>
      <c r="Q10" s="11">
        <v>1828.67</v>
      </c>
      <c r="R10" s="11">
        <v>1917.23</v>
      </c>
      <c r="S10" s="11">
        <v>1977.14</v>
      </c>
      <c r="T10" s="11">
        <v>1982.65</v>
      </c>
      <c r="U10" s="11">
        <v>1876.98</v>
      </c>
      <c r="V10" s="11">
        <v>1843.8</v>
      </c>
      <c r="W10" s="11">
        <v>1977.3</v>
      </c>
      <c r="X10" s="11">
        <v>1851.81</v>
      </c>
      <c r="Y10" s="11">
        <v>1685.19</v>
      </c>
      <c r="Z10" s="11">
        <v>1763.82</v>
      </c>
      <c r="AA10" s="11"/>
      <c r="AB10" s="11"/>
      <c r="AC10" s="11">
        <f t="shared" si="0"/>
        <v>7680.7300000000005</v>
      </c>
      <c r="AD10" s="11">
        <f t="shared" si="1"/>
        <v>5300.82</v>
      </c>
      <c r="AE10" s="30">
        <f t="shared" si="2"/>
        <v>-0.30985466225215585</v>
      </c>
    </row>
    <row r="11" spans="1:33" s="9" customFormat="1" ht="15.75" customHeight="1" x14ac:dyDescent="0.35">
      <c r="A11" s="5" t="s">
        <v>7</v>
      </c>
      <c r="B11" s="5" t="s">
        <v>1526</v>
      </c>
      <c r="C11" s="10" t="s">
        <v>1648</v>
      </c>
      <c r="D11" s="4" t="s">
        <v>55</v>
      </c>
      <c r="E11" s="5" t="s">
        <v>12</v>
      </c>
      <c r="F11" s="5" t="s">
        <v>12</v>
      </c>
      <c r="G11" s="11">
        <v>114.1</v>
      </c>
      <c r="H11" s="11">
        <v>100.3</v>
      </c>
      <c r="I11" s="11">
        <v>109.1</v>
      </c>
      <c r="J11" s="11">
        <v>80.599999999999994</v>
      </c>
      <c r="K11" s="11">
        <v>73.400000000000006</v>
      </c>
      <c r="L11" s="11">
        <v>100.1</v>
      </c>
      <c r="M11" s="11">
        <v>156.5</v>
      </c>
      <c r="N11" s="11">
        <v>119.9</v>
      </c>
      <c r="O11" s="11">
        <v>91.5</v>
      </c>
      <c r="P11" s="11">
        <v>131.80000000000001</v>
      </c>
      <c r="Q11" s="11">
        <v>103.9</v>
      </c>
      <c r="R11" s="11">
        <v>111.4</v>
      </c>
      <c r="S11" s="11">
        <v>91.1</v>
      </c>
      <c r="T11" s="11">
        <v>92.6</v>
      </c>
      <c r="U11" s="11">
        <v>140.1</v>
      </c>
      <c r="V11" s="11">
        <v>207.8</v>
      </c>
      <c r="W11" s="11">
        <v>230.8</v>
      </c>
      <c r="X11" s="11">
        <v>229.3</v>
      </c>
      <c r="Y11" s="11">
        <v>156.6</v>
      </c>
      <c r="Z11" s="11">
        <v>148.6</v>
      </c>
      <c r="AA11" s="11"/>
      <c r="AB11" s="11"/>
      <c r="AC11" s="11">
        <f t="shared" si="0"/>
        <v>671.3</v>
      </c>
      <c r="AD11" s="11">
        <f t="shared" si="1"/>
        <v>534.5</v>
      </c>
      <c r="AE11" s="30">
        <f t="shared" si="2"/>
        <v>-0.20378370326232675</v>
      </c>
    </row>
    <row r="12" spans="1:33" s="16" customFormat="1" ht="15.75" customHeight="1" x14ac:dyDescent="0.35">
      <c r="A12" s="13" t="s">
        <v>7</v>
      </c>
      <c r="B12" s="13" t="s">
        <v>1527</v>
      </c>
      <c r="C12" s="14" t="s">
        <v>1648</v>
      </c>
      <c r="D12" s="18" t="s">
        <v>56</v>
      </c>
      <c r="E12" s="13" t="s">
        <v>12</v>
      </c>
      <c r="F12" s="13" t="s">
        <v>12</v>
      </c>
      <c r="G12" s="17">
        <v>981.1</v>
      </c>
      <c r="H12" s="17">
        <v>550.5</v>
      </c>
      <c r="I12" s="17">
        <v>510.4</v>
      </c>
      <c r="J12" s="17">
        <v>758.2</v>
      </c>
      <c r="K12" s="17">
        <v>825.8</v>
      </c>
      <c r="L12" s="17">
        <v>1256.7</v>
      </c>
      <c r="M12" s="17">
        <v>1539</v>
      </c>
      <c r="N12" s="17">
        <v>2696.7</v>
      </c>
      <c r="O12" s="17">
        <v>2282.5</v>
      </c>
      <c r="P12" s="17">
        <v>2271.4</v>
      </c>
      <c r="Q12" s="17">
        <v>2553.6999999999998</v>
      </c>
      <c r="R12" s="17">
        <v>3930.9</v>
      </c>
      <c r="S12" s="17">
        <v>2859.1</v>
      </c>
      <c r="T12" s="17">
        <v>2601.6</v>
      </c>
      <c r="U12" s="17">
        <v>3179</v>
      </c>
      <c r="V12" s="17">
        <v>4193.6000000000004</v>
      </c>
      <c r="W12" s="17">
        <v>3056.1</v>
      </c>
      <c r="X12" s="17">
        <v>2304.6999999999998</v>
      </c>
      <c r="Y12" s="17">
        <v>304.99999999999795</v>
      </c>
      <c r="Z12" s="17">
        <v>801</v>
      </c>
      <c r="AA12" s="17"/>
      <c r="AB12" s="17"/>
      <c r="AC12" s="17">
        <f t="shared" si="0"/>
        <v>13030.300000000001</v>
      </c>
      <c r="AD12" s="17">
        <f t="shared" si="1"/>
        <v>3410.699999999998</v>
      </c>
      <c r="AE12" s="31">
        <f t="shared" si="2"/>
        <v>-0.73824854377873128</v>
      </c>
      <c r="AF12" s="33">
        <f>AC12/SUM(T$20:W$20)/10</f>
        <v>3.89138420188144</v>
      </c>
      <c r="AG12" s="33">
        <f>AD12/SUM(X$20:AA$20)/10</f>
        <v>0.89704325353588543</v>
      </c>
    </row>
    <row r="13" spans="1:33" s="9" customFormat="1" ht="15.75" customHeight="1" x14ac:dyDescent="0.35">
      <c r="A13" s="5" t="s">
        <v>7</v>
      </c>
      <c r="B13" s="5" t="s">
        <v>1528</v>
      </c>
      <c r="C13" s="10" t="s">
        <v>1648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1529</v>
      </c>
      <c r="C14" s="10" t="s">
        <v>1648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>
        <v>2271.4</v>
      </c>
      <c r="Q14" s="11">
        <v>2553.6999999999998</v>
      </c>
      <c r="R14" s="11">
        <v>3930.9</v>
      </c>
      <c r="S14" s="11">
        <v>2859.1</v>
      </c>
      <c r="T14" s="11">
        <v>2601.6</v>
      </c>
      <c r="U14" s="11">
        <v>3179</v>
      </c>
      <c r="V14" s="11">
        <v>4193.6000000000004</v>
      </c>
      <c r="W14" s="11">
        <v>3056.1</v>
      </c>
      <c r="X14" s="11">
        <v>2304.6999999999998</v>
      </c>
      <c r="Y14" s="11">
        <v>304.99999999999795</v>
      </c>
      <c r="Z14" s="11">
        <v>801</v>
      </c>
      <c r="AA14" s="11"/>
      <c r="AB14" s="11"/>
      <c r="AC14" s="11">
        <f t="shared" si="0"/>
        <v>13030.300000000001</v>
      </c>
      <c r="AD14" s="11">
        <f t="shared" si="1"/>
        <v>3410.699999999998</v>
      </c>
      <c r="AE14" s="30">
        <f t="shared" si="2"/>
        <v>-0.73824854377873128</v>
      </c>
    </row>
    <row r="15" spans="1:33" s="16" customFormat="1" ht="15.75" customHeight="1" x14ac:dyDescent="0.35">
      <c r="A15" s="13" t="s">
        <v>7</v>
      </c>
      <c r="B15" s="13" t="s">
        <v>1530</v>
      </c>
      <c r="C15" s="14" t="s">
        <v>1648</v>
      </c>
      <c r="D15" s="18" t="s">
        <v>59</v>
      </c>
      <c r="E15" s="13" t="s">
        <v>12</v>
      </c>
      <c r="F15" s="13" t="s">
        <v>12</v>
      </c>
      <c r="G15" s="17">
        <v>930.5</v>
      </c>
      <c r="H15" s="17">
        <v>1191.7</v>
      </c>
      <c r="I15" s="17">
        <v>1177.3</v>
      </c>
      <c r="J15" s="17">
        <v>1105.2</v>
      </c>
      <c r="K15" s="17">
        <v>636.20000000000005</v>
      </c>
      <c r="L15" s="17">
        <v>448.3</v>
      </c>
      <c r="M15" s="17">
        <v>550.20000000000005</v>
      </c>
      <c r="N15" s="17">
        <v>649.29999999999995</v>
      </c>
      <c r="O15" s="17">
        <v>511.9</v>
      </c>
      <c r="P15" s="17">
        <v>542.20000000000005</v>
      </c>
      <c r="Q15" s="17">
        <v>748.1</v>
      </c>
      <c r="R15" s="17">
        <v>717</v>
      </c>
      <c r="S15" s="17">
        <v>659.5</v>
      </c>
      <c r="T15" s="17">
        <v>702.4</v>
      </c>
      <c r="U15" s="17">
        <v>824</v>
      </c>
      <c r="V15" s="17">
        <v>955.2</v>
      </c>
      <c r="W15" s="17">
        <v>1036.4000000000001</v>
      </c>
      <c r="X15" s="17">
        <v>841</v>
      </c>
      <c r="Y15" s="17">
        <v>380.4</v>
      </c>
      <c r="Z15" s="17">
        <v>575.79999999999995</v>
      </c>
      <c r="AA15" s="17"/>
      <c r="AB15" s="17"/>
      <c r="AC15" s="17">
        <f>SUM(T15:W15)</f>
        <v>3518.0000000000005</v>
      </c>
      <c r="AD15" s="17">
        <f>SUM(X15:AA15)</f>
        <v>1797.2</v>
      </c>
      <c r="AE15" s="31">
        <f t="shared" si="2"/>
        <v>-0.48914155770324053</v>
      </c>
      <c r="AF15" s="33">
        <f>AC15/SUM(T$20:W$20)/10</f>
        <v>1.0506196804539347</v>
      </c>
      <c r="AG15" s="33">
        <f>AD15/SUM(X$20:AA$20)/10</f>
        <v>0.4726789618713737</v>
      </c>
    </row>
    <row r="16" spans="1:33" s="9" customFormat="1" ht="15.75" customHeight="1" x14ac:dyDescent="0.35">
      <c r="A16" s="5" t="s">
        <v>7</v>
      </c>
      <c r="B16" s="5" t="s">
        <v>1531</v>
      </c>
      <c r="C16" s="10" t="s">
        <v>1648</v>
      </c>
      <c r="D16" s="4" t="s">
        <v>60</v>
      </c>
      <c r="E16" s="5" t="s">
        <v>12</v>
      </c>
      <c r="F16" s="5" t="s">
        <v>12</v>
      </c>
      <c r="G16" s="11">
        <v>28</v>
      </c>
      <c r="H16" s="11">
        <v>16.3</v>
      </c>
      <c r="I16" s="11">
        <v>14.1</v>
      </c>
      <c r="J16" s="11">
        <v>14.5</v>
      </c>
      <c r="K16" s="11">
        <v>21.6</v>
      </c>
      <c r="L16" s="11">
        <v>21</v>
      </c>
      <c r="M16" s="11">
        <v>14.2</v>
      </c>
      <c r="N16" s="11">
        <v>29.8</v>
      </c>
      <c r="O16" s="11">
        <v>16.600000000000001</v>
      </c>
      <c r="P16" s="11">
        <v>15.7</v>
      </c>
      <c r="Q16" s="11">
        <v>25.1</v>
      </c>
      <c r="R16" s="11">
        <v>22</v>
      </c>
      <c r="S16" s="11">
        <v>19</v>
      </c>
      <c r="T16" s="11">
        <v>22.3</v>
      </c>
      <c r="U16" s="11">
        <v>16.600000000000001</v>
      </c>
      <c r="V16" s="11">
        <v>27.6</v>
      </c>
      <c r="W16" s="11">
        <v>24.8</v>
      </c>
      <c r="X16" s="11">
        <v>27.6</v>
      </c>
      <c r="Y16" s="11">
        <v>18.5</v>
      </c>
      <c r="Z16" s="11">
        <v>11</v>
      </c>
      <c r="AA16" s="11"/>
      <c r="AB16" s="11"/>
      <c r="AC16" s="11">
        <f t="shared" ref="AC16:AC17" si="3">SUM(T16:W16)</f>
        <v>91.3</v>
      </c>
      <c r="AD16" s="11">
        <f t="shared" ref="AD16:AD17" si="4">SUM(X16:AA16)</f>
        <v>57.1</v>
      </c>
      <c r="AE16" s="30">
        <f t="shared" si="2"/>
        <v>-0.37458926615553123</v>
      </c>
    </row>
    <row r="17" spans="1:33" s="9" customFormat="1" ht="15.75" customHeight="1" x14ac:dyDescent="0.35">
      <c r="A17" s="5" t="s">
        <v>7</v>
      </c>
      <c r="B17" s="5" t="s">
        <v>1532</v>
      </c>
      <c r="C17" s="10" t="s">
        <v>1648</v>
      </c>
      <c r="D17" s="4" t="s">
        <v>61</v>
      </c>
      <c r="E17" s="5" t="s">
        <v>12</v>
      </c>
      <c r="F17" s="5" t="s">
        <v>12</v>
      </c>
      <c r="G17" s="11">
        <v>902.5</v>
      </c>
      <c r="H17" s="11">
        <v>1175.4000000000001</v>
      </c>
      <c r="I17" s="11">
        <v>1163.2</v>
      </c>
      <c r="J17" s="11">
        <v>1090.7</v>
      </c>
      <c r="K17" s="11">
        <v>614.6</v>
      </c>
      <c r="L17" s="11">
        <v>427.3</v>
      </c>
      <c r="M17" s="11">
        <v>536</v>
      </c>
      <c r="N17" s="11">
        <v>619.5</v>
      </c>
      <c r="O17" s="11">
        <v>495.3</v>
      </c>
      <c r="P17" s="11">
        <v>526.5</v>
      </c>
      <c r="Q17" s="11">
        <v>723</v>
      </c>
      <c r="R17" s="11">
        <v>695</v>
      </c>
      <c r="S17" s="11">
        <v>640.5</v>
      </c>
      <c r="T17" s="11">
        <v>680.1</v>
      </c>
      <c r="U17" s="11">
        <v>807.4</v>
      </c>
      <c r="V17" s="11">
        <v>927.6</v>
      </c>
      <c r="W17" s="11">
        <v>1011.6</v>
      </c>
      <c r="X17" s="11">
        <v>813.4</v>
      </c>
      <c r="Y17" s="11">
        <v>361.9</v>
      </c>
      <c r="Z17" s="11">
        <v>564.79999999999995</v>
      </c>
      <c r="AA17" s="11"/>
      <c r="AB17" s="11"/>
      <c r="AC17" s="11">
        <f t="shared" si="3"/>
        <v>3426.7</v>
      </c>
      <c r="AD17" s="11">
        <f t="shared" si="4"/>
        <v>1740.1</v>
      </c>
      <c r="AE17" s="30">
        <f t="shared" si="2"/>
        <v>-0.4921936557037383</v>
      </c>
    </row>
    <row r="19" spans="1:33" x14ac:dyDescent="0.35">
      <c r="AD19" s="12"/>
      <c r="AE19" s="30"/>
      <c r="AF19" s="34">
        <f>SUM(AF12,AF5)</f>
        <v>4.2575481558906976</v>
      </c>
      <c r="AG19" s="34">
        <f>SUM(AG12,AG5)</f>
        <v>0.99325178027333727</v>
      </c>
    </row>
    <row r="20" spans="1:33" x14ac:dyDescent="0.35">
      <c r="D20" s="10" t="s">
        <v>1253</v>
      </c>
      <c r="G20" s="11">
        <f>[5]GDP!CM$32</f>
        <v>87.46</v>
      </c>
      <c r="H20" s="11">
        <f>[5]GDP!CN$32</f>
        <v>80.48</v>
      </c>
      <c r="I20" s="11">
        <f>[5]GDP!CO$32</f>
        <v>74.45</v>
      </c>
      <c r="J20" s="11">
        <f>[5]GDP!CP$32</f>
        <v>93.9</v>
      </c>
      <c r="K20" s="11">
        <f>[5]GDP!CQ$32</f>
        <v>59.13</v>
      </c>
      <c r="L20" s="11">
        <f>[5]GDP!CR$32</f>
        <v>49.22</v>
      </c>
      <c r="M20" s="11">
        <f>[5]GDP!CS$32</f>
        <v>49.98</v>
      </c>
      <c r="N20" s="11">
        <f>[5]GDP!CT$32</f>
        <v>65.72</v>
      </c>
      <c r="O20" s="11">
        <f>[5]GDP!CU$32</f>
        <v>64.569999999999993</v>
      </c>
      <c r="P20" s="11">
        <f>[5]GDP!CV$32</f>
        <v>59.55</v>
      </c>
      <c r="Q20" s="11">
        <f>[5]GDP!CW$32</f>
        <v>60.41</v>
      </c>
      <c r="R20" s="11">
        <f>[5]GDP!CX$32</f>
        <v>78.47</v>
      </c>
      <c r="S20" s="11">
        <f>[5]GDP!CY$32</f>
        <v>77.22</v>
      </c>
      <c r="T20" s="11">
        <f>[5]GDP!CZ$32</f>
        <v>76.819999999999993</v>
      </c>
      <c r="U20" s="11">
        <f>[5]GDP!DA$32</f>
        <v>81.83</v>
      </c>
      <c r="V20" s="11">
        <f>[5]GDP!DB$32</f>
        <v>85.51</v>
      </c>
      <c r="W20" s="11">
        <f>[5]GDP!DC$32</f>
        <v>90.69</v>
      </c>
      <c r="X20" s="11">
        <f>[5]GDP!DD$32</f>
        <v>95.51</v>
      </c>
      <c r="Y20" s="11">
        <f>[5]GDP!DE$32</f>
        <v>90.69</v>
      </c>
      <c r="Z20" s="11">
        <f>[5]GDP!DF$32</f>
        <v>92.89</v>
      </c>
      <c r="AA20" s="11">
        <f>[5]GDP!DG$32</f>
        <v>101.12577962445</v>
      </c>
      <c r="AC20" s="11">
        <f t="shared" ref="AC20" si="5">SUM(T20:W20)</f>
        <v>334.84999999999997</v>
      </c>
      <c r="AD20" s="11">
        <f t="shared" ref="AD20" si="6">SUM(X20:AA20)</f>
        <v>380.21577962444997</v>
      </c>
      <c r="AE20" s="30"/>
      <c r="AF20" s="34">
        <f>SUM(AF9,AF15)</f>
        <v>1.1103777810960134</v>
      </c>
      <c r="AG20" s="34">
        <f>SUM(AG9,AG15)</f>
        <v>0.48632910549541347</v>
      </c>
    </row>
    <row r="21" spans="1:33" x14ac:dyDescent="0.35">
      <c r="AF21" s="34">
        <f>AF19-AF20</f>
        <v>3.1471703747946842</v>
      </c>
      <c r="AG21" s="34">
        <f>AG19-AG20</f>
        <v>0.50692267477792385</v>
      </c>
    </row>
    <row r="22" spans="1:33" s="40" customFormat="1" ht="16.5" x14ac:dyDescent="0.35">
      <c r="D22" s="47" t="s">
        <v>1305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0"/>
      <c r="AC22" s="12">
        <f>(AC12+AC5)/AC2</f>
        <v>0.56910640506177523</v>
      </c>
      <c r="AD22" s="12">
        <f>(AD12+AD5)/AD2</f>
        <v>0.33640655620880083</v>
      </c>
      <c r="AE22" s="32"/>
      <c r="AF22" s="10"/>
      <c r="AG22" s="10"/>
    </row>
    <row r="23" spans="1:33" s="40" customFormat="1" ht="16.5" x14ac:dyDescent="0.35">
      <c r="D23" s="47" t="s">
        <v>1306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0"/>
      <c r="AC23" s="12">
        <f>(AC9+AC15)/AC3</f>
        <v>0.17543824467385491</v>
      </c>
      <c r="AD23" s="12">
        <f>(AD9+AD15)/AD3</f>
        <v>0.13969573059597898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10"/>
      <c r="AC25" s="34">
        <f>(AC2-AC3)/AC20/10</f>
        <v>1.1519449007018063</v>
      </c>
      <c r="AD25" s="34">
        <f>(AD2-AD3)/AD20/10</f>
        <v>-0.52881156115770689</v>
      </c>
      <c r="AE25" s="32"/>
      <c r="AF25" s="10"/>
      <c r="AG25" s="10"/>
    </row>
    <row r="26" spans="1:33" s="40" customFormat="1" ht="16.5" x14ac:dyDescent="0.35">
      <c r="D26" s="47" t="s">
        <v>1307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10"/>
      <c r="AC26" s="34">
        <f>(AC4+AC12-AC8-AC15)/AC20/10</f>
        <v>2.8263013289532628</v>
      </c>
      <c r="AD26" s="34">
        <f>(AD4+AD12-AD8-AD15)/AD20/10</f>
        <v>0.25032627550074255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6.4309392265193379</v>
      </c>
      <c r="AD27" s="34">
        <f>(AD4+AD12)/AD20/10</f>
        <v>2.2713944193821254</v>
      </c>
    </row>
    <row r="28" spans="1:33" ht="16.5" x14ac:dyDescent="0.35">
      <c r="D28" s="47" t="s">
        <v>1721</v>
      </c>
      <c r="AC28" s="34">
        <f>(AC8+AC15)/AC20/10</f>
        <v>3.6046378975660751</v>
      </c>
      <c r="AD28" s="34">
        <f>(AD8+AD15)/AD20/10</f>
        <v>2.0210681438813829</v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B706-EB3D-4C34-8872-920798360462}">
  <dimension ref="A1:AG28"/>
  <sheetViews>
    <sheetView topLeftCell="C1" workbookViewId="0">
      <pane xSplit="4" ySplit="1" topLeftCell="G2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504</v>
      </c>
      <c r="C2" s="10" t="s">
        <v>520</v>
      </c>
      <c r="D2" s="2" t="s">
        <v>46</v>
      </c>
      <c r="E2" s="5" t="s">
        <v>12</v>
      </c>
      <c r="F2" s="5" t="s">
        <v>12</v>
      </c>
      <c r="G2" s="11">
        <v>3723.1858100551103</v>
      </c>
      <c r="H2" s="11">
        <v>3558.7062021494053</v>
      </c>
      <c r="I2" s="11">
        <v>3308.5238777861773</v>
      </c>
      <c r="J2" s="11">
        <v>3538.9711347765315</v>
      </c>
      <c r="K2" s="11">
        <v>3954.7727899049155</v>
      </c>
      <c r="L2" s="11">
        <v>4131.0320585239979</v>
      </c>
      <c r="M2" s="11">
        <v>3674.913057124661</v>
      </c>
      <c r="N2" s="11">
        <v>3864.2949468588445</v>
      </c>
      <c r="O2" s="11">
        <v>4103.180308971745</v>
      </c>
      <c r="P2" s="11">
        <v>4531.2517712532735</v>
      </c>
      <c r="Q2" s="11">
        <v>3823.0112051068572</v>
      </c>
      <c r="R2" s="11">
        <v>3674.0146815243306</v>
      </c>
      <c r="S2" s="11">
        <v>3940.6586551860742</v>
      </c>
      <c r="T2" s="11">
        <v>3896.9865867300887</v>
      </c>
      <c r="U2" s="11">
        <v>3421.327690345699</v>
      </c>
      <c r="V2" s="11">
        <v>3550.3483330285326</v>
      </c>
      <c r="W2" s="11">
        <v>3858.3082374425558</v>
      </c>
      <c r="X2" s="11">
        <v>3449.3343613560628</v>
      </c>
      <c r="Y2" s="11">
        <v>1193.8890076015814</v>
      </c>
      <c r="Z2" s="11">
        <v>1272.8020981882105</v>
      </c>
      <c r="AA2" s="11">
        <v>1611.8435222530302</v>
      </c>
      <c r="AB2" s="7"/>
      <c r="AC2" s="11">
        <f t="shared" ref="AC2:AC17" si="0">SUM(T2:W2)</f>
        <v>14726.970847546876</v>
      </c>
      <c r="AD2" s="11">
        <f t="shared" ref="AD2:AD17" si="1">SUM(X2:AA2)</f>
        <v>7527.8689893988849</v>
      </c>
      <c r="AE2" s="30">
        <f>AD2/AC2-1</f>
        <v>-0.48883792415105998</v>
      </c>
    </row>
    <row r="3" spans="1:33" s="9" customFormat="1" ht="15.75" customHeight="1" x14ac:dyDescent="0.35">
      <c r="A3" s="5" t="s">
        <v>7</v>
      </c>
      <c r="B3" s="5" t="s">
        <v>505</v>
      </c>
      <c r="C3" s="10" t="s">
        <v>520</v>
      </c>
      <c r="D3" s="2" t="s">
        <v>47</v>
      </c>
      <c r="E3" s="5" t="s">
        <v>12</v>
      </c>
      <c r="F3" s="5" t="s">
        <v>12</v>
      </c>
      <c r="G3" s="11">
        <v>3687.4238528718552</v>
      </c>
      <c r="H3" s="11">
        <v>3295.9401295653433</v>
      </c>
      <c r="I3" s="11">
        <v>3640.1349181556457</v>
      </c>
      <c r="J3" s="11">
        <v>3987.6001511988338</v>
      </c>
      <c r="K3" s="11">
        <v>4014.9463006329725</v>
      </c>
      <c r="L3" s="11">
        <v>3920.2990045994388</v>
      </c>
      <c r="M3" s="11">
        <v>4114.5429439173749</v>
      </c>
      <c r="N3" s="11">
        <v>4080.5265495575431</v>
      </c>
      <c r="O3" s="11">
        <v>4061.7621810427609</v>
      </c>
      <c r="P3" s="11">
        <v>4247.9125963237084</v>
      </c>
      <c r="Q3" s="11">
        <v>4240.4109501070325</v>
      </c>
      <c r="R3" s="11">
        <v>4037.421652900412</v>
      </c>
      <c r="S3" s="11">
        <v>3976.7175199009794</v>
      </c>
      <c r="T3" s="11">
        <v>3823.3427457210164</v>
      </c>
      <c r="U3" s="11">
        <v>3981.0410238685977</v>
      </c>
      <c r="V3" s="11">
        <v>3902.276713725927</v>
      </c>
      <c r="W3" s="11">
        <v>3966.1554822787775</v>
      </c>
      <c r="X3" s="11">
        <v>3266.7543672868919</v>
      </c>
      <c r="Y3" s="11">
        <v>1969.2400041859128</v>
      </c>
      <c r="Z3" s="11">
        <v>2137.5243713276031</v>
      </c>
      <c r="AA3" s="11">
        <v>2482.3170362939914</v>
      </c>
      <c r="AB3" s="7"/>
      <c r="AC3" s="11">
        <f t="shared" si="0"/>
        <v>15672.81596559432</v>
      </c>
      <c r="AD3" s="11">
        <f t="shared" si="1"/>
        <v>9855.8357790943992</v>
      </c>
      <c r="AE3" s="30">
        <f t="shared" ref="AE3:AE17" si="2">AD3/AC3-1</f>
        <v>-0.37115092777645198</v>
      </c>
    </row>
    <row r="4" spans="1:33" s="9" customFormat="1" ht="15.75" customHeight="1" x14ac:dyDescent="0.35">
      <c r="A4" s="5" t="s">
        <v>7</v>
      </c>
      <c r="B4" s="5" t="s">
        <v>506</v>
      </c>
      <c r="C4" s="10" t="s">
        <v>520</v>
      </c>
      <c r="D4" s="3" t="s">
        <v>48</v>
      </c>
      <c r="E4" s="5" t="s">
        <v>12</v>
      </c>
      <c r="F4" s="5" t="s">
        <v>12</v>
      </c>
      <c r="G4" s="11">
        <v>572.26171248559206</v>
      </c>
      <c r="H4" s="11">
        <v>520.86018712602402</v>
      </c>
      <c r="I4" s="11">
        <v>532.32123458065064</v>
      </c>
      <c r="J4" s="11">
        <v>571.50600808147772</v>
      </c>
      <c r="K4" s="11">
        <v>562.62591990176088</v>
      </c>
      <c r="L4" s="11">
        <v>596.57380308729228</v>
      </c>
      <c r="M4" s="11">
        <v>551.19918967808121</v>
      </c>
      <c r="N4" s="11">
        <v>593.78246220528001</v>
      </c>
      <c r="O4" s="11">
        <v>577.14145342458949</v>
      </c>
      <c r="P4" s="11">
        <v>549.86371326012204</v>
      </c>
      <c r="Q4" s="11">
        <v>569.85791091527801</v>
      </c>
      <c r="R4" s="11">
        <v>559.51334952592299</v>
      </c>
      <c r="S4" s="11">
        <v>529.79872826257269</v>
      </c>
      <c r="T4" s="11">
        <v>501.66298671877911</v>
      </c>
      <c r="U4" s="11">
        <v>526.83399835693638</v>
      </c>
      <c r="V4" s="11">
        <v>570.87879021373669</v>
      </c>
      <c r="W4" s="11">
        <v>510.49055022665351</v>
      </c>
      <c r="X4" s="11">
        <v>439.20885399431472</v>
      </c>
      <c r="Y4" s="11">
        <v>257.87467762529604</v>
      </c>
      <c r="Z4" s="11">
        <v>266.29589395126516</v>
      </c>
      <c r="AA4" s="11">
        <v>296.82935812665397</v>
      </c>
      <c r="AB4" s="7"/>
      <c r="AC4" s="11">
        <f t="shared" si="0"/>
        <v>2109.8663255161055</v>
      </c>
      <c r="AD4" s="11">
        <f t="shared" si="1"/>
        <v>1260.20878369753</v>
      </c>
      <c r="AE4" s="30">
        <f t="shared" si="2"/>
        <v>-0.40270681205869108</v>
      </c>
    </row>
    <row r="5" spans="1:33" s="16" customFormat="1" ht="15.75" customHeight="1" x14ac:dyDescent="0.35">
      <c r="A5" s="13" t="s">
        <v>7</v>
      </c>
      <c r="B5" s="13" t="s">
        <v>507</v>
      </c>
      <c r="C5" s="14" t="s">
        <v>520</v>
      </c>
      <c r="D5" s="15" t="s">
        <v>49</v>
      </c>
      <c r="E5" s="13" t="s">
        <v>12</v>
      </c>
      <c r="F5" s="13" t="s">
        <v>12</v>
      </c>
      <c r="G5" s="17">
        <v>220.27394493386856</v>
      </c>
      <c r="H5" s="17">
        <v>206.8288452151339</v>
      </c>
      <c r="I5" s="17">
        <v>198.38099766032252</v>
      </c>
      <c r="J5" s="17">
        <v>247.88726442354502</v>
      </c>
      <c r="K5" s="17">
        <v>235.37404315849287</v>
      </c>
      <c r="L5" s="17">
        <v>226.65879689665215</v>
      </c>
      <c r="M5" s="17">
        <v>197.98452461919294</v>
      </c>
      <c r="N5" s="17">
        <v>234.23191525212121</v>
      </c>
      <c r="O5" s="17">
        <v>230.54869440116019</v>
      </c>
      <c r="P5" s="17">
        <v>228.12693535073069</v>
      </c>
      <c r="Q5" s="17">
        <v>175.09733281630713</v>
      </c>
      <c r="R5" s="17">
        <v>200.15054007261332</v>
      </c>
      <c r="S5" s="17">
        <v>196.7803803994328</v>
      </c>
      <c r="T5" s="17">
        <v>168.12489284629353</v>
      </c>
      <c r="U5" s="17">
        <v>156.26373245895144</v>
      </c>
      <c r="V5" s="17">
        <v>188.15837930433662</v>
      </c>
      <c r="W5" s="17">
        <v>161.66893224030997</v>
      </c>
      <c r="X5" s="17">
        <v>107.81410574452309</v>
      </c>
      <c r="Y5" s="17">
        <v>0.94704461430763287</v>
      </c>
      <c r="Z5" s="17">
        <v>5.9150576177535573E-2</v>
      </c>
      <c r="AA5" s="17">
        <v>0.31972141116615038</v>
      </c>
      <c r="AB5" s="19"/>
      <c r="AC5" s="17">
        <f t="shared" si="0"/>
        <v>674.21593684989148</v>
      </c>
      <c r="AD5" s="17">
        <f t="shared" si="1"/>
        <v>109.1400223461744</v>
      </c>
      <c r="AE5" s="31">
        <f t="shared" si="2"/>
        <v>-0.83812304577654395</v>
      </c>
      <c r="AF5" s="33">
        <f>AC5/SUM(T$20:W$20)/10</f>
        <v>0.19188641254600425</v>
      </c>
      <c r="AG5" s="33">
        <f>AD5/SUM(X$20:AA$20)/10</f>
        <v>3.5814849129461895E-2</v>
      </c>
    </row>
    <row r="6" spans="1:33" s="9" customFormat="1" ht="15.75" customHeight="1" x14ac:dyDescent="0.35">
      <c r="A6" s="5" t="s">
        <v>7</v>
      </c>
      <c r="B6" s="5" t="s">
        <v>508</v>
      </c>
      <c r="C6" s="10" t="s">
        <v>520</v>
      </c>
      <c r="D6" s="4" t="s">
        <v>50</v>
      </c>
      <c r="E6" s="5" t="s">
        <v>12</v>
      </c>
      <c r="F6" s="5" t="s">
        <v>12</v>
      </c>
      <c r="G6" s="11">
        <v>296.02171251099946</v>
      </c>
      <c r="H6" s="11">
        <v>269.71087507907572</v>
      </c>
      <c r="I6" s="11">
        <v>285.62604560822012</v>
      </c>
      <c r="J6" s="11">
        <v>261.18471664592107</v>
      </c>
      <c r="K6" s="11">
        <v>271.31998744048627</v>
      </c>
      <c r="L6" s="11">
        <v>267.94496469634208</v>
      </c>
      <c r="M6" s="11">
        <v>265.28868770034552</v>
      </c>
      <c r="N6" s="11">
        <v>258.15638130413748</v>
      </c>
      <c r="O6" s="11">
        <v>248.36215473167908</v>
      </c>
      <c r="P6" s="11">
        <v>222.77302120975276</v>
      </c>
      <c r="Q6" s="11">
        <v>300.6418038138944</v>
      </c>
      <c r="R6" s="11">
        <v>269.11414338724649</v>
      </c>
      <c r="S6" s="11">
        <v>254.02558197017689</v>
      </c>
      <c r="T6" s="11">
        <v>250.83149335938955</v>
      </c>
      <c r="U6" s="11">
        <v>287.43351144028657</v>
      </c>
      <c r="V6" s="11">
        <v>294.43175791214435</v>
      </c>
      <c r="W6" s="11">
        <v>263.332119559143</v>
      </c>
      <c r="X6" s="11">
        <v>257.80216941934026</v>
      </c>
      <c r="Y6" s="11">
        <v>217.37459323696376</v>
      </c>
      <c r="Z6" s="11">
        <v>225.60029754112068</v>
      </c>
      <c r="AA6" s="11">
        <v>255.71318465068703</v>
      </c>
      <c r="AB6" s="7"/>
      <c r="AC6" s="11">
        <f t="shared" si="0"/>
        <v>1096.0288822709635</v>
      </c>
      <c r="AD6" s="11">
        <f t="shared" si="1"/>
        <v>956.49024484811173</v>
      </c>
      <c r="AE6" s="30">
        <f t="shared" si="2"/>
        <v>-0.12731292001514483</v>
      </c>
    </row>
    <row r="7" spans="1:33" s="9" customFormat="1" ht="15.75" customHeight="1" x14ac:dyDescent="0.35">
      <c r="A7" s="5" t="s">
        <v>7</v>
      </c>
      <c r="B7" s="5" t="s">
        <v>509</v>
      </c>
      <c r="C7" s="10" t="s">
        <v>520</v>
      </c>
      <c r="D7" s="4" t="s">
        <v>51</v>
      </c>
      <c r="E7" s="5" t="s">
        <v>12</v>
      </c>
      <c r="F7" s="5" t="s">
        <v>12</v>
      </c>
      <c r="G7" s="11">
        <v>55.966055040724029</v>
      </c>
      <c r="H7" s="11">
        <v>44.320466831814407</v>
      </c>
      <c r="I7" s="11">
        <v>48.314191312108072</v>
      </c>
      <c r="J7" s="11">
        <v>62.434027012011633</v>
      </c>
      <c r="K7" s="11">
        <v>55.931889302781748</v>
      </c>
      <c r="L7" s="11">
        <v>101.97004149429807</v>
      </c>
      <c r="M7" s="11">
        <v>87.925977358542767</v>
      </c>
      <c r="N7" s="11">
        <v>101.39416564902135</v>
      </c>
      <c r="O7" s="11">
        <v>98.230604291750282</v>
      </c>
      <c r="P7" s="11">
        <v>98.96375669963858</v>
      </c>
      <c r="Q7" s="11">
        <v>94.118774285076469</v>
      </c>
      <c r="R7" s="11">
        <v>90.248666066063151</v>
      </c>
      <c r="S7" s="11">
        <v>78.992765892963035</v>
      </c>
      <c r="T7" s="11">
        <v>82.706600513096006</v>
      </c>
      <c r="U7" s="11">
        <v>83.136754457698359</v>
      </c>
      <c r="V7" s="11">
        <v>88.288652997255696</v>
      </c>
      <c r="W7" s="11">
        <v>85.489498427200502</v>
      </c>
      <c r="X7" s="11">
        <v>73.592578830451373</v>
      </c>
      <c r="Y7" s="11">
        <v>39.553039774024676</v>
      </c>
      <c r="Z7" s="11">
        <v>40.636445833966938</v>
      </c>
      <c r="AA7" s="11">
        <v>40.796452064800782</v>
      </c>
      <c r="AB7" s="7"/>
      <c r="AC7" s="11">
        <f t="shared" si="0"/>
        <v>339.62150639525055</v>
      </c>
      <c r="AD7" s="11">
        <f t="shared" si="1"/>
        <v>194.57851650324378</v>
      </c>
      <c r="AE7" s="30">
        <f t="shared" si="2"/>
        <v>-0.42707245318912801</v>
      </c>
    </row>
    <row r="8" spans="1:33" s="9" customFormat="1" ht="15" customHeight="1" x14ac:dyDescent="0.35">
      <c r="A8" s="5" t="s">
        <v>7</v>
      </c>
      <c r="B8" s="5" t="s">
        <v>510</v>
      </c>
      <c r="C8" s="10" t="s">
        <v>520</v>
      </c>
      <c r="D8" s="3" t="s">
        <v>52</v>
      </c>
      <c r="E8" s="5" t="s">
        <v>12</v>
      </c>
      <c r="F8" s="5" t="s">
        <v>12</v>
      </c>
      <c r="G8" s="11">
        <v>1424.6352903888458</v>
      </c>
      <c r="H8" s="11">
        <v>1289.0184776426706</v>
      </c>
      <c r="I8" s="11">
        <v>1429.5942944444978</v>
      </c>
      <c r="J8" s="11">
        <v>1450.8444796424524</v>
      </c>
      <c r="K8" s="11">
        <v>1499.3053360019453</v>
      </c>
      <c r="L8" s="11">
        <v>1532.3432882437005</v>
      </c>
      <c r="M8" s="11">
        <v>1600.6455843879046</v>
      </c>
      <c r="N8" s="11">
        <v>1628.6105573123332</v>
      </c>
      <c r="O8" s="11">
        <v>1599.7660279543779</v>
      </c>
      <c r="P8" s="11">
        <v>1754.494394980152</v>
      </c>
      <c r="Q8" s="11">
        <v>1715.510577212933</v>
      </c>
      <c r="R8" s="11">
        <v>1703.0178707419136</v>
      </c>
      <c r="S8" s="11">
        <v>1646.8518466583548</v>
      </c>
      <c r="T8" s="11">
        <v>1616.9532882021074</v>
      </c>
      <c r="U8" s="11">
        <v>1633.8874695051838</v>
      </c>
      <c r="V8" s="11">
        <v>1634.566311740859</v>
      </c>
      <c r="W8" s="11">
        <v>1630.8922676902901</v>
      </c>
      <c r="X8" s="11">
        <v>1361.8864034584769</v>
      </c>
      <c r="Y8" s="11">
        <v>782.14743440465691</v>
      </c>
      <c r="Z8" s="11">
        <v>878.56350796493587</v>
      </c>
      <c r="AA8" s="11">
        <v>992.79892595313015</v>
      </c>
      <c r="AB8" s="7"/>
      <c r="AC8" s="11">
        <f t="shared" si="0"/>
        <v>6516.2993371384409</v>
      </c>
      <c r="AD8" s="11">
        <f t="shared" si="1"/>
        <v>4015.3962717812001</v>
      </c>
      <c r="AE8" s="30">
        <f t="shared" si="2"/>
        <v>-0.38379192482822377</v>
      </c>
    </row>
    <row r="9" spans="1:33" s="16" customFormat="1" ht="15" customHeight="1" x14ac:dyDescent="0.35">
      <c r="A9" s="13" t="s">
        <v>7</v>
      </c>
      <c r="B9" s="13" t="s">
        <v>511</v>
      </c>
      <c r="C9" s="14" t="s">
        <v>520</v>
      </c>
      <c r="D9" s="15" t="s">
        <v>53</v>
      </c>
      <c r="E9" s="13" t="s">
        <v>12</v>
      </c>
      <c r="F9" s="13" t="s">
        <v>12</v>
      </c>
      <c r="G9" s="17">
        <v>564.86996936700587</v>
      </c>
      <c r="H9" s="17">
        <v>553.62702798886119</v>
      </c>
      <c r="I9" s="17">
        <v>667.21498911183949</v>
      </c>
      <c r="J9" s="17">
        <v>640.41098777924458</v>
      </c>
      <c r="K9" s="17">
        <v>635.16483546282359</v>
      </c>
      <c r="L9" s="17">
        <v>671.8248255668002</v>
      </c>
      <c r="M9" s="17">
        <v>736.19121592470594</v>
      </c>
      <c r="N9" s="17">
        <v>716.13901715702048</v>
      </c>
      <c r="O9" s="17">
        <v>685.9281823566472</v>
      </c>
      <c r="P9" s="17">
        <v>785.101315829339</v>
      </c>
      <c r="Q9" s="17">
        <v>784.61336477180657</v>
      </c>
      <c r="R9" s="17">
        <v>701.62661849630388</v>
      </c>
      <c r="S9" s="17">
        <v>674.52526115527496</v>
      </c>
      <c r="T9" s="17">
        <v>686.84299390728995</v>
      </c>
      <c r="U9" s="17">
        <v>694.0806799833764</v>
      </c>
      <c r="V9" s="17">
        <v>674.29096247441123</v>
      </c>
      <c r="W9" s="17">
        <v>670.18873886252095</v>
      </c>
      <c r="X9" s="17">
        <v>505.30528883406464</v>
      </c>
      <c r="Y9" s="17">
        <v>18.328098712188897</v>
      </c>
      <c r="Z9" s="17">
        <v>37.028260687137269</v>
      </c>
      <c r="AA9" s="17">
        <v>105.2522885558967</v>
      </c>
      <c r="AB9" s="19"/>
      <c r="AC9" s="17">
        <f t="shared" si="0"/>
        <v>2725.4033752275986</v>
      </c>
      <c r="AD9" s="17">
        <f t="shared" si="1"/>
        <v>665.9139367892875</v>
      </c>
      <c r="AE9" s="31">
        <f t="shared" si="2"/>
        <v>-0.75566408156602616</v>
      </c>
      <c r="AF9" s="33">
        <f>AC9/SUM(T$20:W$20)/10</f>
        <v>0.77566822115869061</v>
      </c>
      <c r="AG9" s="33">
        <f>AD9/SUM(X$20:AA$20)/10</f>
        <v>0.21852301902291424</v>
      </c>
    </row>
    <row r="10" spans="1:33" s="9" customFormat="1" ht="15.75" customHeight="1" x14ac:dyDescent="0.35">
      <c r="A10" s="5" t="s">
        <v>7</v>
      </c>
      <c r="B10" s="5" t="s">
        <v>512</v>
      </c>
      <c r="C10" s="10" t="s">
        <v>520</v>
      </c>
      <c r="D10" s="4" t="s">
        <v>54</v>
      </c>
      <c r="E10" s="5" t="s">
        <v>12</v>
      </c>
      <c r="F10" s="5" t="s">
        <v>12</v>
      </c>
      <c r="G10" s="11">
        <v>837.59009166608121</v>
      </c>
      <c r="H10" s="11">
        <v>710.13762239921437</v>
      </c>
      <c r="I10" s="11">
        <v>726.17693608501816</v>
      </c>
      <c r="J10" s="11">
        <v>774.94991614681396</v>
      </c>
      <c r="K10" s="11">
        <v>822.94644839195712</v>
      </c>
      <c r="L10" s="11">
        <v>821.42114106768747</v>
      </c>
      <c r="M10" s="11">
        <v>823.13520212718254</v>
      </c>
      <c r="N10" s="11">
        <v>863.33144639133002</v>
      </c>
      <c r="O10" s="11">
        <v>860.76399671174011</v>
      </c>
      <c r="P10" s="11">
        <v>924.47039331167025</v>
      </c>
      <c r="Q10" s="11">
        <v>891.47656517958887</v>
      </c>
      <c r="R10" s="11">
        <v>948.03669494869177</v>
      </c>
      <c r="S10" s="11">
        <v>921.81611352889377</v>
      </c>
      <c r="T10" s="11">
        <v>871.38075829630316</v>
      </c>
      <c r="U10" s="11">
        <v>889.06278387455018</v>
      </c>
      <c r="V10" s="11">
        <v>911.49859344388983</v>
      </c>
      <c r="W10" s="11">
        <v>892.27115608039935</v>
      </c>
      <c r="X10" s="11">
        <v>808.9317123878667</v>
      </c>
      <c r="Y10" s="11">
        <v>725.38046605292288</v>
      </c>
      <c r="Z10" s="11">
        <v>799.12428415850559</v>
      </c>
      <c r="AA10" s="11">
        <v>845.91890966340065</v>
      </c>
      <c r="AB10" s="7"/>
      <c r="AC10" s="11">
        <f t="shared" si="0"/>
        <v>3564.2132916951423</v>
      </c>
      <c r="AD10" s="11">
        <f t="shared" si="1"/>
        <v>3179.3553722626957</v>
      </c>
      <c r="AE10" s="30">
        <f t="shared" si="2"/>
        <v>-0.1079783637890559</v>
      </c>
    </row>
    <row r="11" spans="1:33" s="9" customFormat="1" ht="15.75" customHeight="1" x14ac:dyDescent="0.35">
      <c r="A11" s="5" t="s">
        <v>7</v>
      </c>
      <c r="B11" s="5" t="s">
        <v>513</v>
      </c>
      <c r="C11" s="10" t="s">
        <v>520</v>
      </c>
      <c r="D11" s="4" t="s">
        <v>55</v>
      </c>
      <c r="E11" s="5" t="s">
        <v>12</v>
      </c>
      <c r="F11" s="5" t="s">
        <v>12</v>
      </c>
      <c r="G11" s="11">
        <v>22.175229355758578</v>
      </c>
      <c r="H11" s="11">
        <v>25.253827254595105</v>
      </c>
      <c r="I11" s="11">
        <v>36.202369247640199</v>
      </c>
      <c r="J11" s="11">
        <v>35.483575716393851</v>
      </c>
      <c r="K11" s="11">
        <v>41.194052147164456</v>
      </c>
      <c r="L11" s="11">
        <v>39.097321609212734</v>
      </c>
      <c r="M11" s="11">
        <v>41.319166336016224</v>
      </c>
      <c r="N11" s="11">
        <v>49.140093763982634</v>
      </c>
      <c r="O11" s="11">
        <v>53.073848885990458</v>
      </c>
      <c r="P11" s="11">
        <v>44.922685839142794</v>
      </c>
      <c r="Q11" s="11">
        <v>39.420647261537496</v>
      </c>
      <c r="R11" s="11">
        <v>53.354557296917839</v>
      </c>
      <c r="S11" s="11">
        <v>50.510471974185961</v>
      </c>
      <c r="T11" s="11">
        <v>58.729535998514251</v>
      </c>
      <c r="U11" s="11">
        <v>50.74400564725736</v>
      </c>
      <c r="V11" s="11">
        <v>48.776755822557931</v>
      </c>
      <c r="W11" s="11">
        <v>68.432372747369556</v>
      </c>
      <c r="X11" s="11">
        <v>47.649402236545576</v>
      </c>
      <c r="Y11" s="11">
        <v>38.438869639545096</v>
      </c>
      <c r="Z11" s="11">
        <v>42.410963119293001</v>
      </c>
      <c r="AA11" s="11">
        <v>41.627727733832778</v>
      </c>
      <c r="AB11" s="7"/>
      <c r="AC11" s="11">
        <f t="shared" si="0"/>
        <v>226.68267021569909</v>
      </c>
      <c r="AD11" s="11">
        <f t="shared" si="1"/>
        <v>170.12696272921647</v>
      </c>
      <c r="AE11" s="30">
        <f t="shared" si="2"/>
        <v>-0.249492859037999</v>
      </c>
    </row>
    <row r="12" spans="1:33" s="16" customFormat="1" ht="15.75" customHeight="1" x14ac:dyDescent="0.35">
      <c r="A12" s="13" t="s">
        <v>7</v>
      </c>
      <c r="B12" s="13" t="s">
        <v>514</v>
      </c>
      <c r="C12" s="14" t="s">
        <v>520</v>
      </c>
      <c r="D12" s="18" t="s">
        <v>56</v>
      </c>
      <c r="E12" s="13" t="s">
        <v>12</v>
      </c>
      <c r="F12" s="13" t="s">
        <v>12</v>
      </c>
      <c r="G12" s="17">
        <v>2050.6807337563409</v>
      </c>
      <c r="H12" s="17">
        <v>2054.3357125931752</v>
      </c>
      <c r="I12" s="17">
        <v>1748.9604158037355</v>
      </c>
      <c r="J12" s="17">
        <v>1879.2784349355845</v>
      </c>
      <c r="K12" s="17">
        <v>2236.4847613370662</v>
      </c>
      <c r="L12" s="17">
        <v>2374.2942970289669</v>
      </c>
      <c r="M12" s="17">
        <v>1950.3099737287075</v>
      </c>
      <c r="N12" s="17">
        <v>2081.5044972112951</v>
      </c>
      <c r="O12" s="17">
        <v>2410.7549647302235</v>
      </c>
      <c r="P12" s="17">
        <v>2688.6687576723448</v>
      </c>
      <c r="Q12" s="17">
        <v>2016.0732231005995</v>
      </c>
      <c r="R12" s="17">
        <v>1979.2979852554747</v>
      </c>
      <c r="S12" s="17">
        <v>2305.3119715885068</v>
      </c>
      <c r="T12" s="17">
        <v>2340.3327613697124</v>
      </c>
      <c r="U12" s="17">
        <v>1857.5086560356319</v>
      </c>
      <c r="V12" s="17">
        <v>1925.0468799355335</v>
      </c>
      <c r="W12" s="17">
        <v>2266.7628851651029</v>
      </c>
      <c r="X12" s="17">
        <v>1954.7988011925652</v>
      </c>
      <c r="Y12" s="17">
        <v>121.33312764482497</v>
      </c>
      <c r="Z12" s="17">
        <v>156.92647859900188</v>
      </c>
      <c r="AA12" s="17">
        <v>374.39377247556206</v>
      </c>
      <c r="AB12" s="19"/>
      <c r="AC12" s="17">
        <f t="shared" si="0"/>
        <v>8389.6511825059806</v>
      </c>
      <c r="AD12" s="17">
        <f t="shared" si="1"/>
        <v>2607.4521799119539</v>
      </c>
      <c r="AE12" s="31">
        <f t="shared" si="2"/>
        <v>-0.68920612750277532</v>
      </c>
      <c r="AF12" s="33">
        <f>AC12/SUM(T$20:W$20)/10</f>
        <v>2.3877514308621821</v>
      </c>
      <c r="AG12" s="33">
        <f>AD12/SUM(X$20:AA$20)/10</f>
        <v>0.85564859185780195</v>
      </c>
    </row>
    <row r="13" spans="1:33" s="9" customFormat="1" ht="15.75" customHeight="1" x14ac:dyDescent="0.35">
      <c r="A13" s="5" t="s">
        <v>7</v>
      </c>
      <c r="B13" s="5" t="s">
        <v>515</v>
      </c>
      <c r="C13" s="10" t="s">
        <v>520</v>
      </c>
      <c r="D13" s="4" t="s">
        <v>57</v>
      </c>
      <c r="E13" s="5" t="s">
        <v>12</v>
      </c>
      <c r="F13" s="5" t="s">
        <v>12</v>
      </c>
      <c r="G13" s="11">
        <v>294.19137611973048</v>
      </c>
      <c r="H13" s="11">
        <v>309.86446041388194</v>
      </c>
      <c r="I13" s="11">
        <v>281.8327826539637</v>
      </c>
      <c r="J13" s="11">
        <v>310.17907269521038</v>
      </c>
      <c r="K13" s="11">
        <v>318.04971500707768</v>
      </c>
      <c r="L13" s="11">
        <v>338.81829479489562</v>
      </c>
      <c r="M13" s="11">
        <v>305.77693844276729</v>
      </c>
      <c r="N13" s="11">
        <v>324.23347801923006</v>
      </c>
      <c r="O13" s="11">
        <v>346.95929112899557</v>
      </c>
      <c r="P13" s="11">
        <v>385.31450833350408</v>
      </c>
      <c r="Q13" s="11">
        <v>323.59760242001062</v>
      </c>
      <c r="R13" s="11">
        <v>309.13006135993487</v>
      </c>
      <c r="S13" s="11">
        <v>336.17525236152653</v>
      </c>
      <c r="T13" s="11">
        <v>334.96530009359157</v>
      </c>
      <c r="U13" s="11">
        <v>301.47500341391122</v>
      </c>
      <c r="V13" s="11">
        <v>306.14907914326164</v>
      </c>
      <c r="W13" s="11">
        <v>334.0070626150162</v>
      </c>
      <c r="X13" s="11">
        <v>293.52292513155226</v>
      </c>
      <c r="Y13" s="11">
        <v>53.703000481915183</v>
      </c>
      <c r="Z13" s="11">
        <v>77.901308825814354</v>
      </c>
      <c r="AA13" s="11">
        <v>127.76067590199368</v>
      </c>
      <c r="AB13" s="7"/>
      <c r="AC13" s="11">
        <f t="shared" si="0"/>
        <v>1276.5964452657806</v>
      </c>
      <c r="AD13" s="11">
        <f t="shared" si="1"/>
        <v>552.88791034127541</v>
      </c>
      <c r="AE13" s="30">
        <f t="shared" si="2"/>
        <v>-0.56690470791169478</v>
      </c>
    </row>
    <row r="14" spans="1:33" s="9" customFormat="1" ht="15.75" customHeight="1" x14ac:dyDescent="0.35">
      <c r="A14" s="5" t="s">
        <v>7</v>
      </c>
      <c r="B14" s="5" t="s">
        <v>516</v>
      </c>
      <c r="C14" s="10" t="s">
        <v>520</v>
      </c>
      <c r="D14" s="4" t="s">
        <v>58</v>
      </c>
      <c r="E14" s="5" t="s">
        <v>12</v>
      </c>
      <c r="F14" s="5" t="s">
        <v>12</v>
      </c>
      <c r="G14" s="11">
        <v>1756.4893576366105</v>
      </c>
      <c r="H14" s="11">
        <v>1744.4712521792933</v>
      </c>
      <c r="I14" s="11">
        <v>1467.127633149772</v>
      </c>
      <c r="J14" s="11">
        <v>1569.0993622403744</v>
      </c>
      <c r="K14" s="11">
        <v>1918.4350463299884</v>
      </c>
      <c r="L14" s="11">
        <v>2035.4760022340713</v>
      </c>
      <c r="M14" s="11">
        <v>1644.5330352859401</v>
      </c>
      <c r="N14" s="11">
        <v>1757.2710191920651</v>
      </c>
      <c r="O14" s="11">
        <v>2063.7956736012284</v>
      </c>
      <c r="P14" s="11">
        <v>2303.3542493388409</v>
      </c>
      <c r="Q14" s="11">
        <v>1692.4756206805887</v>
      </c>
      <c r="R14" s="11">
        <v>1670.1679238955398</v>
      </c>
      <c r="S14" s="11">
        <v>1969.1367192269799</v>
      </c>
      <c r="T14" s="11">
        <v>2005.3674612761208</v>
      </c>
      <c r="U14" s="11">
        <v>1556.0336526217206</v>
      </c>
      <c r="V14" s="11">
        <v>1618.8978007922719</v>
      </c>
      <c r="W14" s="11">
        <v>1932.7558225500868</v>
      </c>
      <c r="X14" s="11">
        <v>1661.2758760610129</v>
      </c>
      <c r="Y14" s="11">
        <v>67.630127162909787</v>
      </c>
      <c r="Z14" s="11">
        <v>79.025169773187528</v>
      </c>
      <c r="AA14" s="11">
        <v>246.63309657356837</v>
      </c>
      <c r="AB14" s="7"/>
      <c r="AC14" s="11">
        <f t="shared" si="0"/>
        <v>7113.0547372401998</v>
      </c>
      <c r="AD14" s="11">
        <f t="shared" si="1"/>
        <v>2054.5642695706788</v>
      </c>
      <c r="AE14" s="30">
        <f t="shared" si="2"/>
        <v>-0.71115584717574787</v>
      </c>
    </row>
    <row r="15" spans="1:33" s="16" customFormat="1" ht="15.75" customHeight="1" x14ac:dyDescent="0.35">
      <c r="A15" s="13" t="s">
        <v>7</v>
      </c>
      <c r="B15" s="13" t="s">
        <v>517</v>
      </c>
      <c r="C15" s="14" t="s">
        <v>520</v>
      </c>
      <c r="D15" s="18" t="s">
        <v>59</v>
      </c>
      <c r="E15" s="13" t="s">
        <v>12</v>
      </c>
      <c r="F15" s="13" t="s">
        <v>12</v>
      </c>
      <c r="G15" s="17">
        <v>689.89602440137799</v>
      </c>
      <c r="H15" s="17">
        <v>604.07154792991491</v>
      </c>
      <c r="I15" s="17">
        <v>738.02256425795929</v>
      </c>
      <c r="J15" s="17">
        <v>734.70201262882017</v>
      </c>
      <c r="K15" s="17">
        <v>781.17726113628089</v>
      </c>
      <c r="L15" s="17">
        <v>757.86912408900582</v>
      </c>
      <c r="M15" s="17">
        <v>863.47237730713243</v>
      </c>
      <c r="N15" s="17">
        <v>824.5965965928275</v>
      </c>
      <c r="O15" s="17">
        <v>811.94192025031805</v>
      </c>
      <c r="P15" s="17">
        <v>866.99947120461047</v>
      </c>
      <c r="Q15" s="17">
        <v>922.11068262981985</v>
      </c>
      <c r="R15" s="17">
        <v>814.57935149722573</v>
      </c>
      <c r="S15" s="17">
        <v>798.20576405873305</v>
      </c>
      <c r="T15" s="17">
        <v>736.22432915755951</v>
      </c>
      <c r="U15" s="17">
        <v>817.32605260335902</v>
      </c>
      <c r="V15" s="17">
        <v>787.71735695005214</v>
      </c>
      <c r="W15" s="17">
        <v>799.78212002362693</v>
      </c>
      <c r="X15" s="17">
        <v>611.09869489413791</v>
      </c>
      <c r="Y15" s="17">
        <v>52.755955867607547</v>
      </c>
      <c r="Z15" s="17">
        <v>79.202621501720131</v>
      </c>
      <c r="AA15" s="17">
        <v>185.05475278296782</v>
      </c>
      <c r="AB15" s="19"/>
      <c r="AC15" s="17">
        <f>SUM(T15:W15)</f>
        <v>3141.0498587345974</v>
      </c>
      <c r="AD15" s="17">
        <f>SUM(X15:AA15)</f>
        <v>928.11202504643347</v>
      </c>
      <c r="AE15" s="31">
        <f t="shared" si="2"/>
        <v>-0.70452171509931638</v>
      </c>
      <c r="AF15" s="33">
        <f>AC15/SUM(T$20:W$20)/10</f>
        <v>0.893964019653405</v>
      </c>
      <c r="AG15" s="33">
        <f>AD15/SUM(X$20:AA$20)/10</f>
        <v>0.30456464491866136</v>
      </c>
    </row>
    <row r="16" spans="1:33" s="9" customFormat="1" ht="15.75" customHeight="1" x14ac:dyDescent="0.35">
      <c r="A16" s="5" t="s">
        <v>7</v>
      </c>
      <c r="B16" s="5" t="s">
        <v>518</v>
      </c>
      <c r="C16" s="10" t="s">
        <v>520</v>
      </c>
      <c r="D16" s="4" t="s">
        <v>60</v>
      </c>
      <c r="E16" s="5" t="s">
        <v>12</v>
      </c>
      <c r="F16" s="5" t="s">
        <v>12</v>
      </c>
      <c r="G16" s="11">
        <v>187.18709478400658</v>
      </c>
      <c r="H16" s="11">
        <v>176.71365621402924</v>
      </c>
      <c r="I16" s="11">
        <v>212.6889193298862</v>
      </c>
      <c r="J16" s="11">
        <v>209.91486075109148</v>
      </c>
      <c r="K16" s="11">
        <v>219.05458445446786</v>
      </c>
      <c r="L16" s="11">
        <v>216.99768267661506</v>
      </c>
      <c r="M16" s="11">
        <v>244.13810895430427</v>
      </c>
      <c r="N16" s="11">
        <v>238.86490709076563</v>
      </c>
      <c r="O16" s="11">
        <v>227.24990545106408</v>
      </c>
      <c r="P16" s="11">
        <v>246.02908575962559</v>
      </c>
      <c r="Q16" s="11">
        <v>267.47463272436789</v>
      </c>
      <c r="R16" s="11">
        <v>241.30166139204465</v>
      </c>
      <c r="S16" s="11">
        <v>226.80604985075445</v>
      </c>
      <c r="T16" s="11">
        <v>200.09431219906921</v>
      </c>
      <c r="U16" s="11">
        <v>225.0809455970128</v>
      </c>
      <c r="V16" s="11">
        <v>219.6997730834488</v>
      </c>
      <c r="W16" s="11">
        <v>201.62745773728449</v>
      </c>
      <c r="X16" s="11">
        <v>189.61985103435168</v>
      </c>
      <c r="Y16" s="11">
        <v>24.177491918206627</v>
      </c>
      <c r="Z16" s="11">
        <v>30.699149036140962</v>
      </c>
      <c r="AA16" s="11">
        <v>63.176950846431311</v>
      </c>
      <c r="AB16" s="7"/>
      <c r="AC16" s="11">
        <f t="shared" ref="AC16:AC17" si="3">SUM(T16:W16)</f>
        <v>846.5024886168153</v>
      </c>
      <c r="AD16" s="11">
        <f t="shared" ref="AD16:AD17" si="4">SUM(X16:AA16)</f>
        <v>307.67344283513057</v>
      </c>
      <c r="AE16" s="30">
        <f t="shared" si="2"/>
        <v>-0.63653569012198785</v>
      </c>
    </row>
    <row r="17" spans="1:33" s="9" customFormat="1" ht="15.75" customHeight="1" x14ac:dyDescent="0.35">
      <c r="A17" s="5" t="s">
        <v>7</v>
      </c>
      <c r="B17" s="5" t="s">
        <v>519</v>
      </c>
      <c r="C17" s="10" t="s">
        <v>520</v>
      </c>
      <c r="D17" s="4" t="s">
        <v>61</v>
      </c>
      <c r="E17" s="5" t="s">
        <v>12</v>
      </c>
      <c r="F17" s="5" t="s">
        <v>12</v>
      </c>
      <c r="G17" s="11">
        <v>502.7089296173715</v>
      </c>
      <c r="H17" s="11">
        <v>427.35789171588561</v>
      </c>
      <c r="I17" s="11">
        <v>525.33364492807311</v>
      </c>
      <c r="J17" s="11">
        <v>524.78715187772866</v>
      </c>
      <c r="K17" s="11">
        <v>562.122676681813</v>
      </c>
      <c r="L17" s="11">
        <v>540.87144141239082</v>
      </c>
      <c r="M17" s="11">
        <v>619.3342683528283</v>
      </c>
      <c r="N17" s="11">
        <v>585.73168950206184</v>
      </c>
      <c r="O17" s="11">
        <v>584.69201479925391</v>
      </c>
      <c r="P17" s="11">
        <v>620.97038544498491</v>
      </c>
      <c r="Q17" s="11">
        <v>654.63604990545207</v>
      </c>
      <c r="R17" s="11">
        <v>573.27769010518114</v>
      </c>
      <c r="S17" s="11">
        <v>571.3997142079786</v>
      </c>
      <c r="T17" s="11">
        <v>536.13001695849039</v>
      </c>
      <c r="U17" s="11">
        <v>592.24510700634619</v>
      </c>
      <c r="V17" s="11">
        <v>568.01758386660333</v>
      </c>
      <c r="W17" s="11">
        <v>598.15466228634239</v>
      </c>
      <c r="X17" s="11">
        <v>421.47884385978614</v>
      </c>
      <c r="Y17" s="11">
        <v>28.578463949400923</v>
      </c>
      <c r="Z17" s="11">
        <v>48.503472465579165</v>
      </c>
      <c r="AA17" s="11">
        <v>121.87780193653651</v>
      </c>
      <c r="AB17" s="7"/>
      <c r="AC17" s="11">
        <f t="shared" si="3"/>
        <v>2294.5473701177825</v>
      </c>
      <c r="AD17" s="11">
        <f t="shared" si="4"/>
        <v>620.43858221130267</v>
      </c>
      <c r="AE17" s="30">
        <f t="shared" si="2"/>
        <v>-0.72960306233318051</v>
      </c>
    </row>
    <row r="19" spans="1:33" x14ac:dyDescent="0.35">
      <c r="AD19" s="12"/>
      <c r="AE19" s="30"/>
      <c r="AF19" s="34">
        <f>SUM(AF12,AF5)</f>
        <v>2.5796378434081864</v>
      </c>
      <c r="AG19" s="34">
        <f>SUM(AG12,AG5)</f>
        <v>0.89146344098726382</v>
      </c>
    </row>
    <row r="20" spans="1:33" s="40" customFormat="1" ht="16.5" x14ac:dyDescent="0.35">
      <c r="D20" s="45" t="s">
        <v>1253</v>
      </c>
      <c r="G20" s="34">
        <f>[5]GDP!CM$42</f>
        <v>73.015000000000001</v>
      </c>
      <c r="H20" s="34">
        <f>[5]GDP!CN$42</f>
        <v>67.102999999999994</v>
      </c>
      <c r="I20" s="34">
        <f>[5]GDP!CO$42</f>
        <v>72.37</v>
      </c>
      <c r="J20" s="34">
        <f>[5]GDP!CP$42</f>
        <v>78.022999999999996</v>
      </c>
      <c r="K20" s="34">
        <f>[5]GDP!CQ$42</f>
        <v>79.847999999999999</v>
      </c>
      <c r="L20" s="34">
        <f>[5]GDP!CR$42</f>
        <v>85.012</v>
      </c>
      <c r="M20" s="34">
        <f>[5]GDP!CS$42</f>
        <v>87.756</v>
      </c>
      <c r="N20" s="34">
        <f>[5]GDP!CT$42</f>
        <v>89.29</v>
      </c>
      <c r="O20" s="34">
        <f>[5]GDP!CU$42</f>
        <v>87.385000000000005</v>
      </c>
      <c r="P20" s="34">
        <f>[5]GDP!CV$42</f>
        <v>98.192999999999998</v>
      </c>
      <c r="Q20" s="34">
        <f>[5]GDP!CW$42</f>
        <v>96.134</v>
      </c>
      <c r="R20" s="34">
        <f>[5]GDP!CX$42</f>
        <v>87.495000000000005</v>
      </c>
      <c r="S20" s="34">
        <f>[5]GDP!CY$42</f>
        <v>87.724000000000004</v>
      </c>
      <c r="T20" s="34">
        <f>[5]GDP!CZ$42</f>
        <v>87.831000000000003</v>
      </c>
      <c r="U20" s="34">
        <f>[5]GDP!DA$42</f>
        <v>88.287999999999997</v>
      </c>
      <c r="V20" s="34">
        <f>[5]GDP!DB$42</f>
        <v>87.114000000000004</v>
      </c>
      <c r="W20" s="34">
        <f>[5]GDP!DC$42</f>
        <v>88.129000000000005</v>
      </c>
      <c r="X20" s="34">
        <f>[5]GDP!DD$42</f>
        <v>85.203000000000003</v>
      </c>
      <c r="Y20" s="34">
        <f>[5]GDP!DE$42</f>
        <v>59.796999999999997</v>
      </c>
      <c r="Z20" s="34">
        <f>[5]GDP!DF$42</f>
        <v>74.063999999999993</v>
      </c>
      <c r="AA20" s="34">
        <f>[5]GDP!DG$42</f>
        <v>85.67</v>
      </c>
      <c r="AB20" s="34"/>
      <c r="AC20" s="11">
        <f t="shared" ref="AC20" si="5">SUM(T20:W20)</f>
        <v>351.36200000000002</v>
      </c>
      <c r="AD20" s="11">
        <f t="shared" ref="AD20" si="6">SUM(X20:AA20)</f>
        <v>304.73399999999998</v>
      </c>
      <c r="AE20" s="30"/>
      <c r="AF20" s="34">
        <f>SUM(AF9,AF15)</f>
        <v>1.6696322408120956</v>
      </c>
      <c r="AG20" s="34">
        <f>SUM(AG9,AG15)</f>
        <v>0.52308766394157558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0.91000560259609076</v>
      </c>
      <c r="AG21" s="34">
        <f>AG19-AG20</f>
        <v>0.36837577704568825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0.61546038307434237</v>
      </c>
      <c r="AD22" s="12">
        <f>(AD12+AD5)/AD2</f>
        <v>0.3608713443450951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0.37430754287171508</v>
      </c>
      <c r="AD23" s="12">
        <f>(AD9+AD15)/AD3</f>
        <v>0.16173422503821258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-0.2691939134133583</v>
      </c>
      <c r="AD25" s="34">
        <f>(AD2-AD3)/AD20/10</f>
        <v>-0.76393405058034691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0.2396867937195965</v>
      </c>
      <c r="AD26" s="34">
        <f>(AD4+AD12-AD8-AD15)/AD20/10</f>
        <v>-0.35304473187046737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2.9882336473557429</v>
      </c>
      <c r="AD27" s="34">
        <f>(AD4+AD12)/AD20/10</f>
        <v>1.2691924641193579</v>
      </c>
    </row>
    <row r="28" spans="1:33" ht="16.5" x14ac:dyDescent="0.35">
      <c r="D28" s="47" t="s">
        <v>1721</v>
      </c>
      <c r="AC28" s="34">
        <f>(AC8+AC15)/AC20/10</f>
        <v>2.7485468536361464</v>
      </c>
      <c r="AD28" s="34">
        <f>(AD8+AD15)/AD20/10</f>
        <v>1.6222371959898254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2C4F-65BD-4AB9-88B7-9A156ADC34EB}">
  <dimension ref="A1:AG28"/>
  <sheetViews>
    <sheetView topLeftCell="B1" workbookViewId="0">
      <pane xSplit="5" ySplit="1" topLeftCell="AC17" activePane="bottomRight" state="frozen"/>
      <selection activeCell="B1" sqref="B1"/>
      <selection pane="topRight" activeCell="G1" sqref="G1"/>
      <selection pane="bottomLeft" activeCell="B2" sqref="B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1168</v>
      </c>
      <c r="C2" s="10" t="s">
        <v>1107</v>
      </c>
      <c r="D2" s="2" t="s">
        <v>46</v>
      </c>
      <c r="E2" s="5" t="s">
        <v>12</v>
      </c>
      <c r="F2" s="5" t="s">
        <v>12</v>
      </c>
      <c r="G2" s="11">
        <v>14595.578270769234</v>
      </c>
      <c r="H2" s="11">
        <v>17236.331545161323</v>
      </c>
      <c r="I2" s="11">
        <v>13398.377838461487</v>
      </c>
      <c r="J2" s="11">
        <v>15875.111477272751</v>
      </c>
      <c r="K2" s="11">
        <v>14921.813671874999</v>
      </c>
      <c r="L2" s="11">
        <v>16949.43742153842</v>
      </c>
      <c r="M2" s="11">
        <v>14409.256054838706</v>
      </c>
      <c r="N2" s="11">
        <v>17764.766738461512</v>
      </c>
      <c r="O2" s="11">
        <v>17997.518028571365</v>
      </c>
      <c r="P2" s="11">
        <v>21511.250000000073</v>
      </c>
      <c r="Q2" s="11">
        <v>16518.823961904807</v>
      </c>
      <c r="R2" s="11">
        <v>18930.874144615402</v>
      </c>
      <c r="S2" s="11">
        <v>18826.457775000003</v>
      </c>
      <c r="T2" s="11">
        <v>21034.486857142871</v>
      </c>
      <c r="U2" s="11">
        <v>16773.469900000004</v>
      </c>
      <c r="V2" s="11">
        <v>19099.835021212231</v>
      </c>
      <c r="W2" s="11">
        <v>19444.107068749996</v>
      </c>
      <c r="X2" s="11">
        <v>19801.585115624996</v>
      </c>
      <c r="Y2" s="11">
        <v>11482.229516129068</v>
      </c>
      <c r="Z2" s="11">
        <v>17191.168283333387</v>
      </c>
      <c r="AA2" s="11">
        <v>16360.602399999983</v>
      </c>
      <c r="AB2" s="7"/>
      <c r="AC2" s="11">
        <f t="shared" ref="AC2:AC17" si="0">SUM(T2:W2)</f>
        <v>76351.898847105098</v>
      </c>
      <c r="AD2" s="11">
        <f t="shared" ref="AD2:AD17" si="1">SUM(X2:AA2)</f>
        <v>64835.585315087432</v>
      </c>
      <c r="AE2" s="30">
        <f>AD2/AC2-1</f>
        <v>-0.15083205140816625</v>
      </c>
    </row>
    <row r="3" spans="1:33" s="9" customFormat="1" ht="15.75" customHeight="1" x14ac:dyDescent="0.35">
      <c r="A3" s="5" t="s">
        <v>7</v>
      </c>
      <c r="B3" s="5" t="s">
        <v>1169</v>
      </c>
      <c r="C3" s="10" t="s">
        <v>1107</v>
      </c>
      <c r="D3" s="2" t="s">
        <v>47</v>
      </c>
      <c r="E3" s="5" t="s">
        <v>12</v>
      </c>
      <c r="F3" s="5" t="s">
        <v>12</v>
      </c>
      <c r="G3" s="11">
        <v>12207.887993846156</v>
      </c>
      <c r="H3" s="11">
        <v>10647.492832258085</v>
      </c>
      <c r="I3" s="11">
        <v>12504.023413846106</v>
      </c>
      <c r="J3" s="11">
        <v>13934.410643939415</v>
      </c>
      <c r="K3" s="11">
        <v>12662.5021875</v>
      </c>
      <c r="L3" s="11">
        <v>11282.58819692305</v>
      </c>
      <c r="M3" s="11">
        <v>13530.857930645159</v>
      </c>
      <c r="N3" s="11">
        <v>16164.951061538439</v>
      </c>
      <c r="O3" s="11">
        <v>14873.913728571377</v>
      </c>
      <c r="P3" s="11">
        <v>14276.094714285762</v>
      </c>
      <c r="Q3" s="11">
        <v>15790.823280952425</v>
      </c>
      <c r="R3" s="11">
        <v>17451.663387692326</v>
      </c>
      <c r="S3" s="11">
        <v>16322.198750000003</v>
      </c>
      <c r="T3" s="11">
        <v>14742.313142857152</v>
      </c>
      <c r="U3" s="11">
        <v>16580.193500000005</v>
      </c>
      <c r="V3" s="11">
        <v>17496.414045454643</v>
      </c>
      <c r="W3" s="11">
        <v>16498.097337499996</v>
      </c>
      <c r="X3" s="11">
        <v>14233.147381249995</v>
      </c>
      <c r="Y3" s="11">
        <v>11634.22449677423</v>
      </c>
      <c r="Z3" s="11">
        <v>14683.855033333381</v>
      </c>
      <c r="AA3" s="11">
        <v>15397.933341538444</v>
      </c>
      <c r="AB3" s="7"/>
      <c r="AC3" s="11">
        <f t="shared" si="0"/>
        <v>65317.018025811798</v>
      </c>
      <c r="AD3" s="11">
        <f t="shared" si="1"/>
        <v>55949.16025289605</v>
      </c>
      <c r="AE3" s="30">
        <f t="shared" ref="AE3:AE17" si="2">AD3/AC3-1</f>
        <v>-0.14342139393463715</v>
      </c>
    </row>
    <row r="4" spans="1:33" s="9" customFormat="1" ht="15.75" customHeight="1" x14ac:dyDescent="0.35">
      <c r="A4" s="5" t="s">
        <v>7</v>
      </c>
      <c r="B4" s="5" t="s">
        <v>1170</v>
      </c>
      <c r="C4" s="10" t="s">
        <v>1107</v>
      </c>
      <c r="D4" s="3" t="s">
        <v>48</v>
      </c>
      <c r="E4" s="5" t="s">
        <v>12</v>
      </c>
      <c r="F4" s="5" t="s">
        <v>12</v>
      </c>
      <c r="G4" s="11">
        <v>3465.4367138461544</v>
      </c>
      <c r="H4" s="11">
        <v>3404.0680354838778</v>
      </c>
      <c r="I4" s="11">
        <v>3686.9535307692172</v>
      </c>
      <c r="J4" s="11">
        <v>3613.410757575763</v>
      </c>
      <c r="K4" s="11">
        <v>3584.256328125</v>
      </c>
      <c r="L4" s="11">
        <v>3424.3869046153764</v>
      </c>
      <c r="M4" s="11">
        <v>3839.8231677419344</v>
      </c>
      <c r="N4" s="11">
        <v>4288.4926846153785</v>
      </c>
      <c r="O4" s="11">
        <v>4295.1030857142705</v>
      </c>
      <c r="P4" s="11">
        <v>4186.7038571428711</v>
      </c>
      <c r="Q4" s="11">
        <v>4352.5147095238217</v>
      </c>
      <c r="R4" s="11">
        <v>4359.7178676923122</v>
      </c>
      <c r="S4" s="11">
        <v>4344.215975000001</v>
      </c>
      <c r="T4" s="11">
        <v>4364.7696000000033</v>
      </c>
      <c r="U4" s="11">
        <v>4528.5110000000013</v>
      </c>
      <c r="V4" s="11">
        <v>4646.8073909091163</v>
      </c>
      <c r="W4" s="11">
        <v>4407.3899812499994</v>
      </c>
      <c r="X4" s="11">
        <v>4150.4157687499992</v>
      </c>
      <c r="Y4" s="11">
        <v>3259.0807806451712</v>
      </c>
      <c r="Z4" s="11">
        <v>4068.9778196969824</v>
      </c>
      <c r="AA4" s="11">
        <v>4381.5160492307641</v>
      </c>
      <c r="AB4" s="7"/>
      <c r="AC4" s="11">
        <f t="shared" si="0"/>
        <v>17947.477972159122</v>
      </c>
      <c r="AD4" s="11">
        <f t="shared" si="1"/>
        <v>15859.990418322917</v>
      </c>
      <c r="AE4" s="30">
        <f t="shared" si="2"/>
        <v>-0.11631091327006515</v>
      </c>
    </row>
    <row r="5" spans="1:33" s="16" customFormat="1" ht="15.75" customHeight="1" x14ac:dyDescent="0.35">
      <c r="A5" s="13" t="s">
        <v>7</v>
      </c>
      <c r="B5" s="13" t="s">
        <v>1171</v>
      </c>
      <c r="C5" s="14" t="s">
        <v>1107</v>
      </c>
      <c r="D5" s="15" t="s">
        <v>49</v>
      </c>
      <c r="E5" s="13" t="s">
        <v>12</v>
      </c>
      <c r="F5" s="13" t="s">
        <v>12</v>
      </c>
      <c r="G5" s="17">
        <v>431.53668307692311</v>
      </c>
      <c r="H5" s="17">
        <v>412.1467935483879</v>
      </c>
      <c r="I5" s="17">
        <v>482.18350923076741</v>
      </c>
      <c r="J5" s="17">
        <v>461.16768939394007</v>
      </c>
      <c r="K5" s="17">
        <v>365.76246093750001</v>
      </c>
      <c r="L5" s="17">
        <v>370.54932923076831</v>
      </c>
      <c r="M5" s="17">
        <v>552.16745322580641</v>
      </c>
      <c r="N5" s="17">
        <v>688.32010769230681</v>
      </c>
      <c r="O5" s="17">
        <v>480.37337142856973</v>
      </c>
      <c r="P5" s="17">
        <v>451.12164285714442</v>
      </c>
      <c r="Q5" s="17">
        <v>625.53250000000162</v>
      </c>
      <c r="R5" s="17">
        <v>615.17491384615448</v>
      </c>
      <c r="S5" s="17">
        <v>488.52455000000015</v>
      </c>
      <c r="T5" s="17">
        <v>624.67428571428604</v>
      </c>
      <c r="U5" s="17">
        <v>797.82700000000011</v>
      </c>
      <c r="V5" s="17">
        <v>832.84487575758055</v>
      </c>
      <c r="W5" s="17">
        <v>685.29876874999991</v>
      </c>
      <c r="X5" s="17">
        <v>631.82471718749991</v>
      </c>
      <c r="Y5" s="17">
        <v>219.18116774193615</v>
      </c>
      <c r="Z5" s="17">
        <v>358.85555606060717</v>
      </c>
      <c r="AA5" s="17">
        <v>270.78795076923046</v>
      </c>
      <c r="AB5" s="19"/>
      <c r="AC5" s="17">
        <f t="shared" si="0"/>
        <v>2940.6449302218666</v>
      </c>
      <c r="AD5" s="17">
        <f t="shared" si="1"/>
        <v>1480.6493917592738</v>
      </c>
      <c r="AE5" s="31">
        <f t="shared" si="2"/>
        <v>-0.49648821027584533</v>
      </c>
      <c r="AF5" s="33">
        <f>AC5/SUM(T$20:W$20)/10</f>
        <v>0.66063648255018648</v>
      </c>
      <c r="AG5" s="33">
        <f>AD5/SUM(X$20:AA$20)/10</f>
        <v>0.34511558440185391</v>
      </c>
    </row>
    <row r="6" spans="1:33" s="9" customFormat="1" ht="15.75" customHeight="1" x14ac:dyDescent="0.35">
      <c r="A6" s="5" t="s">
        <v>7</v>
      </c>
      <c r="B6" s="5" t="s">
        <v>1172</v>
      </c>
      <c r="C6" s="10" t="s">
        <v>1107</v>
      </c>
      <c r="D6" s="4" t="s">
        <v>50</v>
      </c>
      <c r="E6" s="5" t="s">
        <v>12</v>
      </c>
      <c r="F6" s="5" t="s">
        <v>12</v>
      </c>
      <c r="G6" s="11">
        <v>2518.0274984615389</v>
      </c>
      <c r="H6" s="11">
        <v>2480.5947387096821</v>
      </c>
      <c r="I6" s="11">
        <v>2642.4107999999901</v>
      </c>
      <c r="J6" s="11">
        <v>2543.680378787883</v>
      </c>
      <c r="K6" s="11">
        <v>2587.3108593749998</v>
      </c>
      <c r="L6" s="11">
        <v>2507.5967538461477</v>
      </c>
      <c r="M6" s="11">
        <v>2683.6881209677413</v>
      </c>
      <c r="N6" s="11">
        <v>2898.9317846153804</v>
      </c>
      <c r="O6" s="11">
        <v>3087.1053428571317</v>
      </c>
      <c r="P6" s="11">
        <v>3021.4087142857247</v>
      </c>
      <c r="Q6" s="11">
        <v>3021.6198476190557</v>
      </c>
      <c r="R6" s="11">
        <v>2986.3311507692338</v>
      </c>
      <c r="S6" s="11">
        <v>3150.2985000000008</v>
      </c>
      <c r="T6" s="11">
        <v>2982.5357714285738</v>
      </c>
      <c r="U6" s="11">
        <v>2998.0316000000003</v>
      </c>
      <c r="V6" s="11">
        <v>2952.2071363636533</v>
      </c>
      <c r="W6" s="11">
        <v>3041.2208687499992</v>
      </c>
      <c r="X6" s="11">
        <v>2827.2226437499994</v>
      </c>
      <c r="Y6" s="11">
        <v>2491.3959870967819</v>
      </c>
      <c r="Z6" s="11">
        <v>2949.161459090918</v>
      </c>
      <c r="AA6" s="11">
        <v>3281.663667692304</v>
      </c>
      <c r="AB6" s="7"/>
      <c r="AC6" s="11">
        <f t="shared" si="0"/>
        <v>11973.995376542225</v>
      </c>
      <c r="AD6" s="11">
        <f t="shared" si="1"/>
        <v>11549.443757630004</v>
      </c>
      <c r="AE6" s="30">
        <f t="shared" si="2"/>
        <v>-3.5456136866725663E-2</v>
      </c>
    </row>
    <row r="7" spans="1:33" s="9" customFormat="1" ht="15.75" customHeight="1" x14ac:dyDescent="0.35">
      <c r="A7" s="5" t="s">
        <v>7</v>
      </c>
      <c r="B7" s="5" t="s">
        <v>1173</v>
      </c>
      <c r="C7" s="10" t="s">
        <v>1107</v>
      </c>
      <c r="D7" s="4" t="s">
        <v>51</v>
      </c>
      <c r="E7" s="5" t="s">
        <v>12</v>
      </c>
      <c r="F7" s="5" t="s">
        <v>12</v>
      </c>
      <c r="G7" s="11">
        <v>365.82043692307701</v>
      </c>
      <c r="H7" s="11">
        <v>374.67890322580718</v>
      </c>
      <c r="I7" s="11">
        <v>415.55862153845993</v>
      </c>
      <c r="J7" s="11">
        <v>450.00140151515222</v>
      </c>
      <c r="K7" s="11">
        <v>398.13082031250002</v>
      </c>
      <c r="L7" s="11">
        <v>392.9100646153837</v>
      </c>
      <c r="M7" s="11">
        <v>444.15864999999991</v>
      </c>
      <c r="N7" s="11">
        <v>525.04963846153771</v>
      </c>
      <c r="O7" s="11">
        <v>447.40657142856986</v>
      </c>
      <c r="P7" s="11">
        <v>511.35314285714458</v>
      </c>
      <c r="Q7" s="11">
        <v>515.91537619047756</v>
      </c>
      <c r="R7" s="11">
        <v>552.37823076923132</v>
      </c>
      <c r="S7" s="11">
        <v>479.39325000000014</v>
      </c>
      <c r="T7" s="11">
        <v>502.01097142857174</v>
      </c>
      <c r="U7" s="11">
        <v>524.76790000000017</v>
      </c>
      <c r="V7" s="11">
        <v>560.41898181818499</v>
      </c>
      <c r="W7" s="11">
        <v>483.80543124999986</v>
      </c>
      <c r="X7" s="11">
        <v>470.8362203124999</v>
      </c>
      <c r="Y7" s="11">
        <v>318.30832903225905</v>
      </c>
      <c r="Z7" s="11">
        <v>490.94245454545603</v>
      </c>
      <c r="AA7" s="11">
        <v>435.40793846153804</v>
      </c>
      <c r="AB7" s="7"/>
      <c r="AC7" s="11">
        <f t="shared" si="0"/>
        <v>2071.0032844967568</v>
      </c>
      <c r="AD7" s="11">
        <f t="shared" si="1"/>
        <v>1715.4949423517528</v>
      </c>
      <c r="AE7" s="30">
        <f t="shared" si="2"/>
        <v>-0.17165996056418165</v>
      </c>
    </row>
    <row r="8" spans="1:33" s="9" customFormat="1" ht="15" customHeight="1" x14ac:dyDescent="0.35">
      <c r="A8" s="5" t="s">
        <v>7</v>
      </c>
      <c r="B8" s="5" t="s">
        <v>1174</v>
      </c>
      <c r="C8" s="10" t="s">
        <v>1107</v>
      </c>
      <c r="D8" s="3" t="s">
        <v>52</v>
      </c>
      <c r="E8" s="5" t="s">
        <v>12</v>
      </c>
      <c r="F8" s="5" t="s">
        <v>12</v>
      </c>
      <c r="G8" s="11">
        <v>3695.443575384616</v>
      </c>
      <c r="H8" s="11">
        <v>3434.9239451612971</v>
      </c>
      <c r="I8" s="11">
        <v>3735.5106523076784</v>
      </c>
      <c r="J8" s="11">
        <v>3845.6695454545511</v>
      </c>
      <c r="K8" s="11">
        <v>3760.1244140624999</v>
      </c>
      <c r="L8" s="11">
        <v>3593.6896153846069</v>
      </c>
      <c r="M8" s="11">
        <v>3994.1214580645151</v>
      </c>
      <c r="N8" s="11">
        <v>4455.2869769230711</v>
      </c>
      <c r="O8" s="11">
        <v>4446.985842857127</v>
      </c>
      <c r="P8" s="11">
        <v>4371.0860000000157</v>
      </c>
      <c r="Q8" s="11">
        <v>4530.0467904762027</v>
      </c>
      <c r="R8" s="11">
        <v>4579.5062584615434</v>
      </c>
      <c r="S8" s="11">
        <v>4676.3670125000008</v>
      </c>
      <c r="T8" s="11">
        <v>4443.1378285714309</v>
      </c>
      <c r="U8" s="11">
        <v>4558.8509000000013</v>
      </c>
      <c r="V8" s="11">
        <v>4647.9193333333596</v>
      </c>
      <c r="W8" s="11">
        <v>4566.8132812499989</v>
      </c>
      <c r="X8" s="11">
        <v>4111.8226359374994</v>
      </c>
      <c r="Y8" s="11">
        <v>3455.1322774193654</v>
      </c>
      <c r="Z8" s="11">
        <v>3997.6742727272849</v>
      </c>
      <c r="AA8" s="11">
        <v>4348.114892307688</v>
      </c>
      <c r="AB8" s="7"/>
      <c r="AC8" s="11">
        <f t="shared" si="0"/>
        <v>18216.721343154793</v>
      </c>
      <c r="AD8" s="11">
        <f t="shared" si="1"/>
        <v>15912.744078391839</v>
      </c>
      <c r="AE8" s="30">
        <f t="shared" si="2"/>
        <v>-0.12647595697173619</v>
      </c>
    </row>
    <row r="9" spans="1:33" s="16" customFormat="1" ht="15" customHeight="1" x14ac:dyDescent="0.35">
      <c r="A9" s="13" t="s">
        <v>7</v>
      </c>
      <c r="B9" s="13" t="s">
        <v>1175</v>
      </c>
      <c r="C9" s="14" t="s">
        <v>1107</v>
      </c>
      <c r="D9" s="15" t="s">
        <v>53</v>
      </c>
      <c r="E9" s="13" t="s">
        <v>12</v>
      </c>
      <c r="F9" s="13" t="s">
        <v>12</v>
      </c>
      <c r="G9" s="17">
        <v>465.49007692307697</v>
      </c>
      <c r="H9" s="17">
        <v>422.06476451612986</v>
      </c>
      <c r="I9" s="17">
        <v>462.98650769230591</v>
      </c>
      <c r="J9" s="17">
        <v>529.28204545454628</v>
      </c>
      <c r="K9" s="17">
        <v>447.76230468749998</v>
      </c>
      <c r="L9" s="17">
        <v>431.24275384615277</v>
      </c>
      <c r="M9" s="17">
        <v>527.92057903225793</v>
      </c>
      <c r="N9" s="17">
        <v>636.63736923076829</v>
      </c>
      <c r="O9" s="17">
        <v>514.51755714285537</v>
      </c>
      <c r="P9" s="17">
        <v>503.97785714285885</v>
      </c>
      <c r="Q9" s="17">
        <v>573.10691904762064</v>
      </c>
      <c r="R9" s="17">
        <v>687.27480923076985</v>
      </c>
      <c r="S9" s="17">
        <v>552.44365000000016</v>
      </c>
      <c r="T9" s="17">
        <v>525.86217142857174</v>
      </c>
      <c r="U9" s="17">
        <v>613.54020000000014</v>
      </c>
      <c r="V9" s="17">
        <v>641.59077878788241</v>
      </c>
      <c r="W9" s="17">
        <v>552.44601874999989</v>
      </c>
      <c r="X9" s="17">
        <v>331.90094218749994</v>
      </c>
      <c r="Y9" s="17">
        <v>85.910206451613178</v>
      </c>
      <c r="Z9" s="17">
        <v>120.39779242424279</v>
      </c>
      <c r="AA9" s="17">
        <v>109.74665846153835</v>
      </c>
      <c r="AB9" s="19"/>
      <c r="AC9" s="17">
        <f t="shared" si="0"/>
        <v>2333.439168966454</v>
      </c>
      <c r="AD9" s="17">
        <f t="shared" si="1"/>
        <v>647.9555995248943</v>
      </c>
      <c r="AE9" s="31">
        <f t="shared" si="2"/>
        <v>-0.72231733822660904</v>
      </c>
      <c r="AF9" s="33">
        <f>AC9/SUM(T$20:W$20)/10</f>
        <v>0.52422345485774813</v>
      </c>
      <c r="AG9" s="33">
        <f>AD9/SUM(X$20:AA$20)/10</f>
        <v>0.15102803988646346</v>
      </c>
    </row>
    <row r="10" spans="1:33" s="9" customFormat="1" ht="15.75" customHeight="1" x14ac:dyDescent="0.35">
      <c r="A10" s="5" t="s">
        <v>7</v>
      </c>
      <c r="B10" s="5" t="s">
        <v>1176</v>
      </c>
      <c r="C10" s="10" t="s">
        <v>1107</v>
      </c>
      <c r="D10" s="4" t="s">
        <v>54</v>
      </c>
      <c r="E10" s="5" t="s">
        <v>12</v>
      </c>
      <c r="F10" s="5" t="s">
        <v>12</v>
      </c>
      <c r="G10" s="11">
        <v>2919.9918707692314</v>
      </c>
      <c r="H10" s="11">
        <v>2743.9719677419412</v>
      </c>
      <c r="I10" s="11">
        <v>2958.5967076922966</v>
      </c>
      <c r="J10" s="11">
        <v>2981.3988636363683</v>
      </c>
      <c r="K10" s="11">
        <v>2986.5206250000001</v>
      </c>
      <c r="L10" s="11">
        <v>2901.5716153846083</v>
      </c>
      <c r="M10" s="11">
        <v>3142.174469354838</v>
      </c>
      <c r="N10" s="11">
        <v>3401.6638769230717</v>
      </c>
      <c r="O10" s="11">
        <v>3552.1726999999878</v>
      </c>
      <c r="P10" s="11">
        <v>3572.0967142857266</v>
      </c>
      <c r="Q10" s="11">
        <v>3629.2799904762005</v>
      </c>
      <c r="R10" s="11">
        <v>3492.1933200000035</v>
      </c>
      <c r="S10" s="11">
        <v>3741.5501750000008</v>
      </c>
      <c r="T10" s="11">
        <v>3566.3222857142882</v>
      </c>
      <c r="U10" s="11">
        <v>3562.1290000000004</v>
      </c>
      <c r="V10" s="11">
        <v>3539.3127363636563</v>
      </c>
      <c r="W10" s="11">
        <v>3627.9871812499991</v>
      </c>
      <c r="X10" s="11">
        <v>3451.3287343749989</v>
      </c>
      <c r="Y10" s="11">
        <v>3168.7649225806549</v>
      </c>
      <c r="Z10" s="11">
        <v>3630.6363424242536</v>
      </c>
      <c r="AA10" s="11">
        <v>3984.2808615384574</v>
      </c>
      <c r="AB10" s="7"/>
      <c r="AC10" s="11">
        <f t="shared" si="0"/>
        <v>14295.751203327944</v>
      </c>
      <c r="AD10" s="11">
        <f t="shared" si="1"/>
        <v>14235.010860918366</v>
      </c>
      <c r="AE10" s="30">
        <f t="shared" si="2"/>
        <v>-4.2488388015200496E-3</v>
      </c>
    </row>
    <row r="11" spans="1:33" s="9" customFormat="1" ht="15.75" customHeight="1" x14ac:dyDescent="0.35">
      <c r="A11" s="5" t="s">
        <v>7</v>
      </c>
      <c r="B11" s="5" t="s">
        <v>1177</v>
      </c>
      <c r="C11" s="10" t="s">
        <v>1107</v>
      </c>
      <c r="D11" s="4" t="s">
        <v>55</v>
      </c>
      <c r="E11" s="5" t="s">
        <v>12</v>
      </c>
      <c r="F11" s="5" t="s">
        <v>12</v>
      </c>
      <c r="G11" s="11">
        <v>226.72104923076927</v>
      </c>
      <c r="H11" s="11">
        <v>193.9514322580649</v>
      </c>
      <c r="I11" s="11">
        <v>231.49325384615295</v>
      </c>
      <c r="J11" s="11">
        <v>250.12484848484885</v>
      </c>
      <c r="K11" s="11">
        <v>207.1575</v>
      </c>
      <c r="L11" s="11">
        <v>175.69149230769187</v>
      </c>
      <c r="M11" s="11">
        <v>241.36661129032251</v>
      </c>
      <c r="N11" s="11">
        <v>328.8901538461534</v>
      </c>
      <c r="O11" s="11">
        <v>239.00929999999917</v>
      </c>
      <c r="P11" s="11">
        <v>197.90350000000069</v>
      </c>
      <c r="Q11" s="11">
        <v>232.34064285714348</v>
      </c>
      <c r="R11" s="11">
        <v>303.51730153846188</v>
      </c>
      <c r="S11" s="11">
        <v>273.93900000000008</v>
      </c>
      <c r="T11" s="11">
        <v>236.24045714285731</v>
      </c>
      <c r="U11" s="11">
        <v>287.66720000000004</v>
      </c>
      <c r="V11" s="11">
        <v>334.69466969697157</v>
      </c>
      <c r="W11" s="11">
        <v>280.09788124999994</v>
      </c>
      <c r="X11" s="11">
        <v>232.66145781249995</v>
      </c>
      <c r="Y11" s="11">
        <v>102.43140000000031</v>
      </c>
      <c r="Z11" s="11">
        <v>130.9179878787883</v>
      </c>
      <c r="AA11" s="11">
        <v>113.32535384615372</v>
      </c>
      <c r="AB11" s="7"/>
      <c r="AC11" s="11">
        <f t="shared" si="0"/>
        <v>1138.7002080898289</v>
      </c>
      <c r="AD11" s="11">
        <f t="shared" si="1"/>
        <v>579.33619953744221</v>
      </c>
      <c r="AE11" s="30">
        <f t="shared" si="2"/>
        <v>-0.49123026814118231</v>
      </c>
    </row>
    <row r="12" spans="1:33" s="16" customFormat="1" ht="15.75" customHeight="1" x14ac:dyDescent="0.35">
      <c r="A12" s="13" t="s">
        <v>7</v>
      </c>
      <c r="B12" s="13" t="s">
        <v>1178</v>
      </c>
      <c r="C12" s="14" t="s">
        <v>1107</v>
      </c>
      <c r="D12" s="18" t="s">
        <v>56</v>
      </c>
      <c r="E12" s="13" t="s">
        <v>12</v>
      </c>
      <c r="F12" s="13" t="s">
        <v>12</v>
      </c>
      <c r="G12" s="17">
        <v>3326.3373261538468</v>
      </c>
      <c r="H12" s="17">
        <v>7430.7642483871105</v>
      </c>
      <c r="I12" s="17">
        <v>2959.7259430769118</v>
      </c>
      <c r="J12" s="17">
        <v>5423.4660227272807</v>
      </c>
      <c r="K12" s="17">
        <v>3429.9671484374999</v>
      </c>
      <c r="L12" s="17">
        <v>7015.9469261538297</v>
      </c>
      <c r="M12" s="17">
        <v>3436.443351612902</v>
      </c>
      <c r="N12" s="17">
        <v>5865.9908153846072</v>
      </c>
      <c r="O12" s="17">
        <v>4014.8852857142715</v>
      </c>
      <c r="P12" s="17">
        <v>8890.9069285714595</v>
      </c>
      <c r="Q12" s="17">
        <v>3778.2163000000105</v>
      </c>
      <c r="R12" s="17">
        <v>6198.2652000000053</v>
      </c>
      <c r="S12" s="17">
        <v>4365.9028125000013</v>
      </c>
      <c r="T12" s="17">
        <v>8353.5988571428625</v>
      </c>
      <c r="U12" s="17">
        <v>3831.8170000000009</v>
      </c>
      <c r="V12" s="17">
        <v>6252.4522515151875</v>
      </c>
      <c r="W12" s="17">
        <v>4544.6711562499986</v>
      </c>
      <c r="X12" s="17">
        <v>7302.9233890624982</v>
      </c>
      <c r="Y12" s="17">
        <v>720.3240387096796</v>
      </c>
      <c r="Z12" s="17">
        <v>4980.7280924242586</v>
      </c>
      <c r="AA12" s="17">
        <v>876.78036923076831</v>
      </c>
      <c r="AB12" s="19"/>
      <c r="AC12" s="17">
        <f t="shared" si="0"/>
        <v>22982.53926490805</v>
      </c>
      <c r="AD12" s="17">
        <f t="shared" si="1"/>
        <v>13880.755889427204</v>
      </c>
      <c r="AE12" s="31">
        <f t="shared" si="2"/>
        <v>-0.39603036333667108</v>
      </c>
      <c r="AF12" s="33">
        <f>AC12/SUM(T$20:W$20)/10</f>
        <v>5.1631884366586425</v>
      </c>
      <c r="AG12" s="33">
        <f>AD12/SUM(X$20:AA$20)/10</f>
        <v>3.2353811830005368</v>
      </c>
    </row>
    <row r="13" spans="1:33" s="9" customFormat="1" ht="15.75" customHeight="1" x14ac:dyDescent="0.35">
      <c r="A13" s="5" t="s">
        <v>7</v>
      </c>
      <c r="B13" s="5" t="s">
        <v>1179</v>
      </c>
      <c r="C13" s="10" t="s">
        <v>1107</v>
      </c>
      <c r="D13" s="4" t="s">
        <v>57</v>
      </c>
      <c r="E13" s="5" t="s">
        <v>12</v>
      </c>
      <c r="F13" s="5" t="s">
        <v>12</v>
      </c>
      <c r="G13" s="11">
        <v>745.87939384615402</v>
      </c>
      <c r="H13" s="11">
        <v>763.6837645161304</v>
      </c>
      <c r="I13" s="11">
        <v>565.74692769230558</v>
      </c>
      <c r="J13" s="11">
        <v>609.6793181818191</v>
      </c>
      <c r="K13" s="11">
        <v>748.78804687499996</v>
      </c>
      <c r="L13" s="11">
        <v>715.54353230769061</v>
      </c>
      <c r="M13" s="11">
        <v>569.80154354838692</v>
      </c>
      <c r="N13" s="11">
        <v>644.85962307692216</v>
      </c>
      <c r="O13" s="11">
        <v>825.34738571428272</v>
      </c>
      <c r="P13" s="11">
        <v>905.93092857143165</v>
      </c>
      <c r="Q13" s="11">
        <v>677.95808095238283</v>
      </c>
      <c r="R13" s="11">
        <v>700.06672615384684</v>
      </c>
      <c r="S13" s="11">
        <v>893.7259875000002</v>
      </c>
      <c r="T13" s="11">
        <v>952.9122285714293</v>
      </c>
      <c r="U13" s="11">
        <v>721.41540000000009</v>
      </c>
      <c r="V13" s="11">
        <v>734.9939424242466</v>
      </c>
      <c r="W13" s="11">
        <v>883.4707874999998</v>
      </c>
      <c r="X13" s="11">
        <v>868.89681874999974</v>
      </c>
      <c r="Y13" s="11">
        <v>194.95008387096834</v>
      </c>
      <c r="Z13" s="11">
        <v>617.18480000000193</v>
      </c>
      <c r="AA13" s="11">
        <v>302.9962092307689</v>
      </c>
      <c r="AB13" s="7"/>
      <c r="AC13" s="11">
        <f t="shared" si="0"/>
        <v>3292.7923584956757</v>
      </c>
      <c r="AD13" s="11">
        <f t="shared" si="1"/>
        <v>1984.027911851739</v>
      </c>
      <c r="AE13" s="30">
        <f t="shared" si="2"/>
        <v>-0.397463400103932</v>
      </c>
    </row>
    <row r="14" spans="1:33" s="9" customFormat="1" ht="15.75" customHeight="1" x14ac:dyDescent="0.35">
      <c r="A14" s="5" t="s">
        <v>7</v>
      </c>
      <c r="B14" s="5" t="s">
        <v>1180</v>
      </c>
      <c r="C14" s="10" t="s">
        <v>1107</v>
      </c>
      <c r="D14" s="4" t="s">
        <v>58</v>
      </c>
      <c r="E14" s="5" t="s">
        <v>12</v>
      </c>
      <c r="F14" s="5" t="s">
        <v>12</v>
      </c>
      <c r="G14" s="11">
        <v>2581.5532030769232</v>
      </c>
      <c r="H14" s="11">
        <v>6667.0804838709801</v>
      </c>
      <c r="I14" s="11">
        <v>2395.1082507692217</v>
      </c>
      <c r="J14" s="11">
        <v>4813.7867045454614</v>
      </c>
      <c r="K14" s="11">
        <v>2681.1791015624999</v>
      </c>
      <c r="L14" s="11">
        <v>6301.4681907692157</v>
      </c>
      <c r="M14" s="11">
        <v>2866.6418080645158</v>
      </c>
      <c r="N14" s="11">
        <v>5219.9565846153773</v>
      </c>
      <c r="O14" s="11">
        <v>3189.5378999999884</v>
      </c>
      <c r="P14" s="11">
        <v>7984.9760000000279</v>
      </c>
      <c r="Q14" s="11">
        <v>3100.2582190476273</v>
      </c>
      <c r="R14" s="11">
        <v>5498.1984738461588</v>
      </c>
      <c r="S14" s="11">
        <v>3472.1768250000009</v>
      </c>
      <c r="T14" s="11">
        <v>7401.8224000000046</v>
      </c>
      <c r="U14" s="11">
        <v>3110.4016000000006</v>
      </c>
      <c r="V14" s="11">
        <v>5517.4583090909409</v>
      </c>
      <c r="W14" s="11">
        <v>3661.2003687499991</v>
      </c>
      <c r="X14" s="11">
        <v>6435.1292312499982</v>
      </c>
      <c r="Y14" s="11">
        <v>525.37395483871137</v>
      </c>
      <c r="Z14" s="11">
        <v>4363.5432924242559</v>
      </c>
      <c r="AA14" s="11">
        <v>573.78415999999936</v>
      </c>
      <c r="AB14" s="7"/>
      <c r="AC14" s="11">
        <f t="shared" si="0"/>
        <v>19690.882677840946</v>
      </c>
      <c r="AD14" s="11">
        <f t="shared" si="1"/>
        <v>11897.830638512965</v>
      </c>
      <c r="AE14" s="30">
        <f t="shared" si="2"/>
        <v>-0.39576956334709457</v>
      </c>
    </row>
    <row r="15" spans="1:33" s="16" customFormat="1" ht="15.75" customHeight="1" x14ac:dyDescent="0.35">
      <c r="A15" s="13" t="s">
        <v>7</v>
      </c>
      <c r="B15" s="13" t="s">
        <v>1181</v>
      </c>
      <c r="C15" s="14" t="s">
        <v>1107</v>
      </c>
      <c r="D15" s="18" t="s">
        <v>59</v>
      </c>
      <c r="E15" s="13" t="s">
        <v>12</v>
      </c>
      <c r="F15" s="13" t="s">
        <v>12</v>
      </c>
      <c r="G15" s="17">
        <v>1657.1446738461539</v>
      </c>
      <c r="H15" s="17">
        <v>1531.7755161290352</v>
      </c>
      <c r="I15" s="17">
        <v>2537.3919092307597</v>
      </c>
      <c r="J15" s="17">
        <v>3949.5160227272786</v>
      </c>
      <c r="K15" s="17">
        <v>1753.2861328125</v>
      </c>
      <c r="L15" s="17">
        <v>1622.7505107692268</v>
      </c>
      <c r="M15" s="17">
        <v>2638.5007645161286</v>
      </c>
      <c r="N15" s="17">
        <v>4556.3032384615317</v>
      </c>
      <c r="O15" s="17">
        <v>1950.9281285714217</v>
      </c>
      <c r="P15" s="17">
        <v>1991.3271428571495</v>
      </c>
      <c r="Q15" s="17">
        <v>3050.2156190476276</v>
      </c>
      <c r="R15" s="17">
        <v>4607.4158953846199</v>
      </c>
      <c r="S15" s="17">
        <v>2143.5726750000003</v>
      </c>
      <c r="T15" s="17">
        <v>2013.7227428571441</v>
      </c>
      <c r="U15" s="17">
        <v>2987.9183000000003</v>
      </c>
      <c r="V15" s="17">
        <v>4412.1875393939645</v>
      </c>
      <c r="W15" s="17">
        <v>2175.4637812499996</v>
      </c>
      <c r="X15" s="17">
        <v>1630.8355265624996</v>
      </c>
      <c r="Y15" s="17">
        <v>335.93093548387202</v>
      </c>
      <c r="Z15" s="17">
        <v>2066.6339515151581</v>
      </c>
      <c r="AA15" s="17">
        <v>869.62297846153751</v>
      </c>
      <c r="AB15" s="19"/>
      <c r="AC15" s="17">
        <f>SUM(T15:W15)</f>
        <v>11589.29236350111</v>
      </c>
      <c r="AD15" s="17">
        <f>SUM(X15:AA15)</f>
        <v>4903.0233920230676</v>
      </c>
      <c r="AE15" s="31">
        <f t="shared" si="2"/>
        <v>-0.57693505019646685</v>
      </c>
      <c r="AF15" s="33">
        <f>AC15/SUM(T$20:W$20)/10</f>
        <v>2.603615711500217</v>
      </c>
      <c r="AG15" s="33">
        <f>AD15/SUM(X$20:AA$20)/10</f>
        <v>1.1428159783751874</v>
      </c>
    </row>
    <row r="16" spans="1:33" s="9" customFormat="1" ht="15.75" customHeight="1" x14ac:dyDescent="0.35">
      <c r="A16" s="5" t="s">
        <v>7</v>
      </c>
      <c r="B16" s="5" t="s">
        <v>1182</v>
      </c>
      <c r="C16" s="10" t="s">
        <v>1107</v>
      </c>
      <c r="D16" s="4" t="s">
        <v>60</v>
      </c>
      <c r="E16" s="5" t="s">
        <v>12</v>
      </c>
      <c r="F16" s="5" t="s">
        <v>12</v>
      </c>
      <c r="G16" s="11">
        <v>433.72722461538467</v>
      </c>
      <c r="H16" s="11">
        <v>381.29088387096846</v>
      </c>
      <c r="I16" s="11">
        <v>423.46326923076759</v>
      </c>
      <c r="J16" s="11">
        <v>397.51984848484909</v>
      </c>
      <c r="K16" s="11">
        <v>424.0255078125</v>
      </c>
      <c r="L16" s="11">
        <v>418.46519076922976</v>
      </c>
      <c r="M16" s="11">
        <v>353.78393709677408</v>
      </c>
      <c r="N16" s="11">
        <v>463.9700384615378</v>
      </c>
      <c r="O16" s="11">
        <v>422.68147142856992</v>
      </c>
      <c r="P16" s="11">
        <v>456.03850000000153</v>
      </c>
      <c r="Q16" s="11">
        <v>473.02171904762037</v>
      </c>
      <c r="R16" s="11">
        <v>389.57201538461578</v>
      </c>
      <c r="S16" s="11">
        <v>369.81765000000007</v>
      </c>
      <c r="T16" s="11">
        <v>495.19634285714324</v>
      </c>
      <c r="U16" s="11">
        <v>452.85110000000009</v>
      </c>
      <c r="V16" s="11">
        <v>401.41121515151741</v>
      </c>
      <c r="W16" s="11">
        <v>425.1287999999999</v>
      </c>
      <c r="X16" s="11">
        <v>412.39519062499988</v>
      </c>
      <c r="Y16" s="11">
        <v>87.011619354838984</v>
      </c>
      <c r="Z16" s="11">
        <v>271.18726060606144</v>
      </c>
      <c r="AA16" s="11">
        <v>264.82345846153817</v>
      </c>
      <c r="AB16" s="7"/>
      <c r="AC16" s="11">
        <f t="shared" ref="AC16:AC17" si="3">SUM(T16:W16)</f>
        <v>1774.5874580086606</v>
      </c>
      <c r="AD16" s="11">
        <f t="shared" ref="AD16:AD17" si="4">SUM(X16:AA16)</f>
        <v>1035.4175290474384</v>
      </c>
      <c r="AE16" s="30">
        <f t="shared" si="2"/>
        <v>-0.41653057200724042</v>
      </c>
    </row>
    <row r="17" spans="1:33" s="9" customFormat="1" ht="15.75" customHeight="1" x14ac:dyDescent="0.35">
      <c r="A17" s="5" t="s">
        <v>7</v>
      </c>
      <c r="B17" s="5" t="s">
        <v>1183</v>
      </c>
      <c r="C17" s="10" t="s">
        <v>1107</v>
      </c>
      <c r="D17" s="4" t="s">
        <v>61</v>
      </c>
      <c r="E17" s="5" t="s">
        <v>12</v>
      </c>
      <c r="F17" s="5" t="s">
        <v>12</v>
      </c>
      <c r="G17" s="11">
        <v>1223.4174492307693</v>
      </c>
      <c r="H17" s="11">
        <v>1150.4846322580668</v>
      </c>
      <c r="I17" s="11">
        <v>2113.9286399999919</v>
      </c>
      <c r="J17" s="11">
        <v>3551.9961742424298</v>
      </c>
      <c r="K17" s="11">
        <v>1329.2606249999999</v>
      </c>
      <c r="L17" s="11">
        <v>1204.2853199999972</v>
      </c>
      <c r="M17" s="11">
        <v>2284.7168274193546</v>
      </c>
      <c r="N17" s="11">
        <v>4093.5078076923019</v>
      </c>
      <c r="O17" s="11">
        <v>1528.2466571428517</v>
      </c>
      <c r="P17" s="11">
        <v>1534.0594285714337</v>
      </c>
      <c r="Q17" s="11">
        <v>2577.193900000007</v>
      </c>
      <c r="R17" s="11">
        <v>4217.843880000004</v>
      </c>
      <c r="S17" s="11">
        <v>1772.6136125000005</v>
      </c>
      <c r="T17" s="11">
        <v>1518.5264000000009</v>
      </c>
      <c r="U17" s="11">
        <v>2535.0672000000004</v>
      </c>
      <c r="V17" s="11">
        <v>4010.7763242424471</v>
      </c>
      <c r="W17" s="11">
        <v>1749.2278749999996</v>
      </c>
      <c r="X17" s="11">
        <v>1219.5429968749997</v>
      </c>
      <c r="Y17" s="11">
        <v>248.91931612903304</v>
      </c>
      <c r="Z17" s="11">
        <v>1795.4466909090966</v>
      </c>
      <c r="AA17" s="11">
        <v>604.79951999999935</v>
      </c>
      <c r="AB17" s="7"/>
      <c r="AC17" s="11">
        <f t="shared" si="3"/>
        <v>9813.5977992424487</v>
      </c>
      <c r="AD17" s="11">
        <f t="shared" si="4"/>
        <v>3868.7085239131284</v>
      </c>
      <c r="AE17" s="30">
        <f t="shared" si="2"/>
        <v>-0.60578081524680272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D19" s="12"/>
      <c r="AE19" s="30"/>
      <c r="AF19" s="34">
        <f>SUM(AF12,AF5)</f>
        <v>5.8238249192088292</v>
      </c>
      <c r="AG19" s="34">
        <f>SUM(AG12,AG5)</f>
        <v>3.5804967674023906</v>
      </c>
    </row>
    <row r="20" spans="1:33" x14ac:dyDescent="0.35">
      <c r="D20" s="10" t="s">
        <v>1253</v>
      </c>
      <c r="G20" s="28">
        <f>[4]GDP!CA$2</f>
        <v>95.864999999999995</v>
      </c>
      <c r="H20" s="28">
        <f>[4]GDP!CB$2</f>
        <v>97.625</v>
      </c>
      <c r="I20" s="28">
        <f>[4]GDP!CC$2</f>
        <v>101.88200000000001</v>
      </c>
      <c r="J20" s="28">
        <f>[4]GDP!CD$2</f>
        <v>98.893000000000001</v>
      </c>
      <c r="K20" s="28">
        <f>[4]GDP!CE$2</f>
        <v>97.462000000000003</v>
      </c>
      <c r="L20" s="28">
        <f>[4]GDP!CF$2</f>
        <v>96.790999999999997</v>
      </c>
      <c r="M20" s="28">
        <f>[4]GDP!CG$2</f>
        <v>102.18300000000001</v>
      </c>
      <c r="N20" s="28">
        <f>[4]GDP!CH$2</f>
        <v>108.009</v>
      </c>
      <c r="O20" s="28">
        <f>[4]GDP!CI$2</f>
        <v>110.479</v>
      </c>
      <c r="P20" s="28">
        <f>[4]GDP!CJ$2</f>
        <v>116.892</v>
      </c>
      <c r="Q20" s="28">
        <f>[4]GDP!CK$2</f>
        <v>114.742</v>
      </c>
      <c r="R20" s="28">
        <f>[4]GDP!CL$2</f>
        <v>111.044</v>
      </c>
      <c r="S20" s="28">
        <f>[4]GDP!CM$2</f>
        <v>112.495</v>
      </c>
      <c r="T20" s="28">
        <f>[4]GDP!CN$2</f>
        <v>111.34699999999999</v>
      </c>
      <c r="U20" s="28">
        <f>[4]GDP!CO$2</f>
        <v>112.19799999999999</v>
      </c>
      <c r="V20" s="28">
        <f>[4]GDP!CP$2</f>
        <v>110.227</v>
      </c>
      <c r="W20" s="28">
        <f>[4]GDP!CQ$2</f>
        <v>111.351</v>
      </c>
      <c r="X20" s="28">
        <f>[4]GDP!CR$2</f>
        <v>106.018</v>
      </c>
      <c r="Y20" s="28">
        <f>[4]GDP!CS$2</f>
        <v>95.683000000000007</v>
      </c>
      <c r="Z20" s="28">
        <f>[4]GDP!CT$2</f>
        <v>113.32599999999999</v>
      </c>
      <c r="AA20" s="28">
        <f>[4]GDP!CU$2</f>
        <v>114.003</v>
      </c>
      <c r="AC20" s="11">
        <f t="shared" ref="AC20" si="5">SUM(T20:W20)</f>
        <v>445.12299999999999</v>
      </c>
      <c r="AD20" s="11">
        <f t="shared" ref="AD20" si="6">SUM(X20:AA20)</f>
        <v>429.03000000000003</v>
      </c>
      <c r="AE20" s="30"/>
      <c r="AF20" s="34">
        <f>SUM(AF9,AF15)</f>
        <v>3.127839166357965</v>
      </c>
      <c r="AG20" s="34">
        <f>SUM(AG9,AG15)</f>
        <v>1.2938440182616509</v>
      </c>
    </row>
    <row r="21" spans="1:33" x14ac:dyDescent="0.35">
      <c r="AF21" s="34">
        <f>AF19-AF20</f>
        <v>2.6959857528508642</v>
      </c>
      <c r="AG21" s="34">
        <f>AG19-AG20</f>
        <v>2.2866527491407398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0.33952245571575335</v>
      </c>
      <c r="AD22" s="12">
        <f>(AD12+AD5)/AD2</f>
        <v>0.23692861268288473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0.21315626391525738</v>
      </c>
      <c r="AD23" s="12">
        <f>(AD9+AD15)/AD3</f>
        <v>9.9214697172521557E-2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2.4790632749359842</v>
      </c>
      <c r="AD25" s="34">
        <f>(AD2-AD3)/AD20/10</f>
        <v>2.0712829084659306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2.4990853158365818</v>
      </c>
      <c r="AD26" s="34">
        <f>(AD4+AD12-AD8-AD15)/AD20/10</f>
        <v>2.0802691740286727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9.1952150837110587</v>
      </c>
      <c r="AD27" s="34">
        <f>(AD4+AD12)/AD20/10</f>
        <v>6.9320901353635218</v>
      </c>
    </row>
    <row r="28" spans="1:33" ht="16.5" x14ac:dyDescent="0.35">
      <c r="D28" s="46" t="s">
        <v>1721</v>
      </c>
      <c r="AC28" s="34">
        <f>(AC8+AC15)/AC20/10</f>
        <v>6.696129767874476</v>
      </c>
      <c r="AD28" s="34">
        <f>(AD8+AD15)/AD20/10</f>
        <v>4.85182096133485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2F85-57A1-4723-95DD-6B6D733AF06C}">
  <dimension ref="A1:AG28"/>
  <sheetViews>
    <sheetView topLeftCell="C1" workbookViewId="0">
      <pane xSplit="4" ySplit="1" topLeftCell="G2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5" width="9.1796875" style="5"/>
    <col min="6" max="6" width="6.1796875" style="5" customWidth="1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79</v>
      </c>
      <c r="C2" s="10" t="s">
        <v>162</v>
      </c>
      <c r="D2" s="2" t="s">
        <v>46</v>
      </c>
      <c r="E2" s="5" t="s">
        <v>12</v>
      </c>
      <c r="F2" s="5" t="s">
        <v>12</v>
      </c>
      <c r="G2" s="11">
        <v>40695.466699751501</v>
      </c>
      <c r="H2" s="11">
        <v>44909.557699327663</v>
      </c>
      <c r="I2" s="11">
        <v>42950.072843842492</v>
      </c>
      <c r="J2" s="11">
        <v>43316.343981608341</v>
      </c>
      <c r="K2" s="11">
        <v>44527.573269563145</v>
      </c>
      <c r="L2" s="11">
        <v>46495.885950256154</v>
      </c>
      <c r="M2" s="11">
        <v>46708.487460218174</v>
      </c>
      <c r="N2" s="11">
        <v>44886.585294656979</v>
      </c>
      <c r="O2" s="11">
        <v>48757.609614992914</v>
      </c>
      <c r="P2" s="11">
        <v>51964.975631307141</v>
      </c>
      <c r="Q2" s="11">
        <v>48949.146903933535</v>
      </c>
      <c r="R2" s="11">
        <v>45631.539163233727</v>
      </c>
      <c r="S2" s="11">
        <v>47704.100111800864</v>
      </c>
      <c r="T2" s="8">
        <v>53424.85486535875</v>
      </c>
      <c r="U2" s="8">
        <v>53268.562173941646</v>
      </c>
      <c r="V2" s="8">
        <v>50493.595108797294</v>
      </c>
      <c r="W2" s="8">
        <v>52266.309996857337</v>
      </c>
      <c r="X2" s="8">
        <v>47455.344164740221</v>
      </c>
      <c r="Y2" s="8">
        <v>39188.131229579536</v>
      </c>
      <c r="Z2" s="8">
        <v>35521.375605877001</v>
      </c>
      <c r="AA2" s="8">
        <v>39679.547511561024</v>
      </c>
      <c r="AB2" s="11"/>
      <c r="AC2" s="11">
        <f t="shared" ref="AC2:AC17" si="0">SUM(T2:W2)</f>
        <v>209453.32214495502</v>
      </c>
      <c r="AD2" s="11">
        <f t="shared" ref="AD2:AD17" si="1">SUM(X2:AA2)</f>
        <v>161844.39851175778</v>
      </c>
      <c r="AE2" s="30">
        <f>AD2/AC2-1</f>
        <v>-0.2273008761362536</v>
      </c>
    </row>
    <row r="3" spans="1:33" s="9" customFormat="1" ht="15.75" customHeight="1" x14ac:dyDescent="0.35">
      <c r="A3" s="5" t="s">
        <v>7</v>
      </c>
      <c r="B3" s="5" t="s">
        <v>80</v>
      </c>
      <c r="C3" s="10" t="s">
        <v>162</v>
      </c>
      <c r="D3" s="2" t="s">
        <v>47</v>
      </c>
      <c r="E3" s="5" t="s">
        <v>12</v>
      </c>
      <c r="F3" s="5" t="s">
        <v>12</v>
      </c>
      <c r="G3" s="11">
        <v>45928.313184351435</v>
      </c>
      <c r="H3" s="11">
        <v>42508.591510827508</v>
      </c>
      <c r="I3" s="11">
        <v>47452.598541814659</v>
      </c>
      <c r="J3" s="11">
        <v>46481.446219451042</v>
      </c>
      <c r="K3" s="11">
        <v>49979.78883652659</v>
      </c>
      <c r="L3" s="11">
        <v>46247.654195446732</v>
      </c>
      <c r="M3" s="11">
        <v>49427.997367862379</v>
      </c>
      <c r="N3" s="11">
        <v>47131.345932342185</v>
      </c>
      <c r="O3" s="11">
        <v>50241.277445749336</v>
      </c>
      <c r="P3" s="11">
        <v>49888.513880321829</v>
      </c>
      <c r="Q3" s="11">
        <v>54863.507466841183</v>
      </c>
      <c r="R3" s="11">
        <v>47447.527855041015</v>
      </c>
      <c r="S3" s="11">
        <v>51232.502974739517</v>
      </c>
      <c r="T3" s="8">
        <v>53163.634863656909</v>
      </c>
      <c r="U3" s="8">
        <v>56716.24929416622</v>
      </c>
      <c r="V3" s="8">
        <v>54863.339835009043</v>
      </c>
      <c r="W3" s="8">
        <v>54686.73337919834</v>
      </c>
      <c r="X3" s="8">
        <v>53025.612880404318</v>
      </c>
      <c r="Y3" s="8">
        <v>51622.283303920594</v>
      </c>
      <c r="Z3" s="8">
        <v>44474.247496354765</v>
      </c>
      <c r="AA3" s="8">
        <v>47728.603020896422</v>
      </c>
      <c r="AB3" s="11"/>
      <c r="AC3" s="11">
        <f t="shared" si="0"/>
        <v>219429.95737203053</v>
      </c>
      <c r="AD3" s="11">
        <f t="shared" si="1"/>
        <v>196850.74670157611</v>
      </c>
      <c r="AE3" s="30">
        <f t="shared" ref="AE3:AE17" si="2">AD3/AC3-1</f>
        <v>-0.10289939870048237</v>
      </c>
    </row>
    <row r="4" spans="1:33" s="9" customFormat="1" ht="15.75" customHeight="1" x14ac:dyDescent="0.35">
      <c r="A4" s="5" t="s">
        <v>7</v>
      </c>
      <c r="B4" s="5" t="s">
        <v>81</v>
      </c>
      <c r="C4" s="10" t="s">
        <v>162</v>
      </c>
      <c r="D4" s="3" t="s">
        <v>48</v>
      </c>
      <c r="E4" s="5" t="s">
        <v>12</v>
      </c>
      <c r="F4" s="5" t="s">
        <v>12</v>
      </c>
      <c r="G4" s="11">
        <v>8467.0877138757514</v>
      </c>
      <c r="H4" s="11">
        <v>7799.7451593482674</v>
      </c>
      <c r="I4" s="11">
        <v>7635.0821790364143</v>
      </c>
      <c r="J4" s="11">
        <v>7949.0197674069523</v>
      </c>
      <c r="K4" s="11">
        <v>8327.2560069472675</v>
      </c>
      <c r="L4" s="11">
        <v>8121.7565868891543</v>
      </c>
      <c r="M4" s="11">
        <v>8574.8183923107008</v>
      </c>
      <c r="N4" s="11">
        <v>8688.3800317146543</v>
      </c>
      <c r="O4" s="11">
        <v>8766.804875079084</v>
      </c>
      <c r="P4" s="11">
        <v>8685.1854908507848</v>
      </c>
      <c r="Q4" s="11">
        <v>6898.734959125326</v>
      </c>
      <c r="R4" s="11">
        <v>6665.9977668082302</v>
      </c>
      <c r="S4" s="11">
        <v>6721.2224898882923</v>
      </c>
      <c r="T4" s="8">
        <v>6465.4702797961854</v>
      </c>
      <c r="U4" s="8">
        <v>6366.689070967318</v>
      </c>
      <c r="V4" s="8">
        <v>6639.6360188394865</v>
      </c>
      <c r="W4" s="8">
        <v>6730.9433507273598</v>
      </c>
      <c r="X4" s="8">
        <v>6011.3696456380167</v>
      </c>
      <c r="Y4" s="8">
        <v>4573.3131723822225</v>
      </c>
      <c r="Z4" s="8">
        <v>4845.7135968285857</v>
      </c>
      <c r="AA4" s="8">
        <v>5430.4917560612575</v>
      </c>
      <c r="AB4" s="11"/>
      <c r="AC4" s="11">
        <f t="shared" si="0"/>
        <v>26202.738720330351</v>
      </c>
      <c r="AD4" s="11">
        <f t="shared" si="1"/>
        <v>20860.888170910082</v>
      </c>
      <c r="AE4" s="30">
        <f t="shared" si="2"/>
        <v>-0.20386611515824482</v>
      </c>
    </row>
    <row r="5" spans="1:33" s="16" customFormat="1" ht="15.75" customHeight="1" x14ac:dyDescent="0.35">
      <c r="A5" s="13" t="s">
        <v>7</v>
      </c>
      <c r="B5" s="13" t="s">
        <v>82</v>
      </c>
      <c r="C5" s="14" t="s">
        <v>162</v>
      </c>
      <c r="D5" s="15" t="s">
        <v>49</v>
      </c>
      <c r="E5" s="13" t="s">
        <v>12</v>
      </c>
      <c r="F5" s="13" t="s">
        <v>12</v>
      </c>
      <c r="G5" s="17"/>
      <c r="H5" s="17">
        <v>696.0853847824618</v>
      </c>
      <c r="I5" s="17">
        <v>691.24365442128396</v>
      </c>
      <c r="J5" s="17">
        <v>692.760966444259</v>
      </c>
      <c r="K5" s="17">
        <v>623.71493578061268</v>
      </c>
      <c r="L5" s="17">
        <v>692.52776364064277</v>
      </c>
      <c r="M5" s="17">
        <v>723.48682488934651</v>
      </c>
      <c r="N5" s="17">
        <v>729.3800526725945</v>
      </c>
      <c r="O5" s="17">
        <v>767.75733769910244</v>
      </c>
      <c r="P5" s="17">
        <v>846.53389927595447</v>
      </c>
      <c r="Q5" s="17">
        <v>817.62026096133161</v>
      </c>
      <c r="R5" s="17">
        <v>774.1693666686981</v>
      </c>
      <c r="S5" s="17">
        <v>744.51001140543769</v>
      </c>
      <c r="T5" s="17">
        <v>789.99255988402524</v>
      </c>
      <c r="U5" s="17">
        <v>805.0629443041064</v>
      </c>
      <c r="V5" s="17">
        <v>793.21596454319319</v>
      </c>
      <c r="W5" s="17">
        <v>764.06115384029874</v>
      </c>
      <c r="X5" s="17">
        <v>557.96838708977066</v>
      </c>
      <c r="Y5" s="17">
        <v>59.061114100387357</v>
      </c>
      <c r="Z5" s="17">
        <v>75.203899332814572</v>
      </c>
      <c r="AA5" s="21">
        <v>103.59494582374272</v>
      </c>
      <c r="AB5" s="17"/>
      <c r="AC5" s="17">
        <f t="shared" si="0"/>
        <v>3152.3326225716232</v>
      </c>
      <c r="AD5" s="17">
        <f t="shared" si="1"/>
        <v>795.82834634671531</v>
      </c>
      <c r="AE5" s="31">
        <f t="shared" si="2"/>
        <v>-0.74754302872471268</v>
      </c>
      <c r="AF5" s="33">
        <f>AC5/SUM(T$20:W$20)/10</f>
        <v>6.122817563507086E-2</v>
      </c>
      <c r="AG5" s="33">
        <f>AD5/SUM(X$20:AA$20)/10</f>
        <v>1.5765220807185325E-2</v>
      </c>
    </row>
    <row r="6" spans="1:33" s="9" customFormat="1" ht="15.75" customHeight="1" x14ac:dyDescent="0.35">
      <c r="A6" s="5" t="s">
        <v>7</v>
      </c>
      <c r="B6" s="5" t="s">
        <v>83</v>
      </c>
      <c r="C6" s="10" t="s">
        <v>162</v>
      </c>
      <c r="D6" s="4" t="s">
        <v>50</v>
      </c>
      <c r="E6" s="5" t="s">
        <v>12</v>
      </c>
      <c r="F6" s="5" t="s">
        <v>12</v>
      </c>
      <c r="G6" s="11"/>
      <c r="H6" s="11">
        <v>5942.597726619113</v>
      </c>
      <c r="I6" s="11">
        <v>5869.1288952937557</v>
      </c>
      <c r="J6" s="11">
        <v>6116.268363981525</v>
      </c>
      <c r="K6" s="11">
        <v>6573.7369979901941</v>
      </c>
      <c r="L6" s="11">
        <v>6373.8098286562172</v>
      </c>
      <c r="M6" s="11">
        <v>6804.3657474592792</v>
      </c>
      <c r="N6" s="11">
        <v>6916.1704993537815</v>
      </c>
      <c r="O6" s="11">
        <v>6931.3778736724134</v>
      </c>
      <c r="P6" s="11">
        <v>6706.3774992472381</v>
      </c>
      <c r="Q6" s="11">
        <v>4966.9399421352055</v>
      </c>
      <c r="R6" s="11">
        <v>4755.0244878058556</v>
      </c>
      <c r="S6" s="11">
        <v>4885.5660227957096</v>
      </c>
      <c r="T6" s="11">
        <v>4531.1538141790361</v>
      </c>
      <c r="U6" s="11">
        <v>4392.7444613956077</v>
      </c>
      <c r="V6" s="11">
        <v>4654.9259903457551</v>
      </c>
      <c r="W6" s="11">
        <v>4729.4834774104365</v>
      </c>
      <c r="X6" s="11">
        <v>4285.1326436441104</v>
      </c>
      <c r="Y6" s="11">
        <v>3698.3314928151444</v>
      </c>
      <c r="Z6" s="11">
        <v>3901.8478995707692</v>
      </c>
      <c r="AA6" s="8">
        <v>4490.7272448293188</v>
      </c>
      <c r="AB6" s="11"/>
      <c r="AC6" s="11">
        <f t="shared" si="0"/>
        <v>18308.307743330835</v>
      </c>
      <c r="AD6" s="11">
        <f t="shared" si="1"/>
        <v>16376.039280859342</v>
      </c>
      <c r="AE6" s="30">
        <f t="shared" si="2"/>
        <v>-0.10554052780631018</v>
      </c>
    </row>
    <row r="7" spans="1:33" s="9" customFormat="1" ht="15.75" customHeight="1" x14ac:dyDescent="0.35">
      <c r="A7" s="5" t="s">
        <v>7</v>
      </c>
      <c r="B7" s="5" t="s">
        <v>84</v>
      </c>
      <c r="C7" s="10" t="s">
        <v>162</v>
      </c>
      <c r="D7" s="4" t="s">
        <v>51</v>
      </c>
      <c r="E7" s="5" t="s">
        <v>12</v>
      </c>
      <c r="F7" s="5" t="s">
        <v>12</v>
      </c>
      <c r="G7" s="11"/>
      <c r="H7" s="11">
        <v>1060.3544446895999</v>
      </c>
      <c r="I7" s="11">
        <v>1031.8733414919261</v>
      </c>
      <c r="J7" s="11">
        <v>1124.9919756370223</v>
      </c>
      <c r="K7" s="11">
        <v>1052.5880622222173</v>
      </c>
      <c r="L7" s="11">
        <v>1011.060508247778</v>
      </c>
      <c r="M7" s="11">
        <v>1013.156369118131</v>
      </c>
      <c r="N7" s="11">
        <v>1021.5556800210095</v>
      </c>
      <c r="O7" s="11">
        <v>1045.8818977159397</v>
      </c>
      <c r="P7" s="11">
        <v>1081.0574899586302</v>
      </c>
      <c r="Q7" s="11">
        <v>1083.8132100155408</v>
      </c>
      <c r="R7" s="11">
        <v>1120.2132450949978</v>
      </c>
      <c r="S7" s="11">
        <v>1074.7611464933439</v>
      </c>
      <c r="T7" s="11">
        <v>1091.2287369711428</v>
      </c>
      <c r="U7" s="11">
        <v>1146.8287887373233</v>
      </c>
      <c r="V7" s="11">
        <v>1152.134339999895</v>
      </c>
      <c r="W7" s="11">
        <v>1169.9907582648168</v>
      </c>
      <c r="X7" s="11">
        <v>1032.5272832592664</v>
      </c>
      <c r="Y7" s="11">
        <v>727.65738659147087</v>
      </c>
      <c r="Z7" s="11">
        <v>771.9585451117224</v>
      </c>
      <c r="AA7" s="8">
        <v>809.82501999381509</v>
      </c>
      <c r="AB7" s="11"/>
      <c r="AC7" s="11">
        <f t="shared" si="0"/>
        <v>4560.1826239731781</v>
      </c>
      <c r="AD7" s="11">
        <f t="shared" si="1"/>
        <v>3341.968234956275</v>
      </c>
      <c r="AE7" s="30">
        <f t="shared" si="2"/>
        <v>-0.26714157950882722</v>
      </c>
    </row>
    <row r="8" spans="1:33" s="9" customFormat="1" ht="15" customHeight="1" x14ac:dyDescent="0.35">
      <c r="A8" s="5" t="s">
        <v>7</v>
      </c>
      <c r="B8" s="5" t="s">
        <v>85</v>
      </c>
      <c r="C8" s="10" t="s">
        <v>162</v>
      </c>
      <c r="D8" s="3" t="s">
        <v>52</v>
      </c>
      <c r="E8" s="5" t="s">
        <v>12</v>
      </c>
      <c r="F8" s="5" t="s">
        <v>12</v>
      </c>
      <c r="G8" s="11">
        <v>9844.2359921304342</v>
      </c>
      <c r="H8" s="11">
        <v>9199.2420231026936</v>
      </c>
      <c r="I8" s="11">
        <v>9164.3475907003867</v>
      </c>
      <c r="J8" s="11">
        <v>10012.104077360525</v>
      </c>
      <c r="K8" s="11">
        <v>9758.254337910028</v>
      </c>
      <c r="L8" s="11">
        <v>9679.897925655654</v>
      </c>
      <c r="M8" s="11">
        <v>9726.0076316310297</v>
      </c>
      <c r="N8" s="11">
        <v>10242.188246539301</v>
      </c>
      <c r="O8" s="11">
        <v>10409.759864424665</v>
      </c>
      <c r="P8" s="11">
        <v>10334.763156273237</v>
      </c>
      <c r="Q8" s="11">
        <v>9979.8055860849126</v>
      </c>
      <c r="R8" s="11">
        <v>9264.8993197965374</v>
      </c>
      <c r="S8" s="11">
        <v>9135.3385473798571</v>
      </c>
      <c r="T8" s="8">
        <v>8804.4868842842097</v>
      </c>
      <c r="U8" s="8">
        <v>8174.6846887996635</v>
      </c>
      <c r="V8" s="8">
        <v>8730.1540243327199</v>
      </c>
      <c r="W8" s="8">
        <v>8518.0026944343026</v>
      </c>
      <c r="X8" s="8">
        <v>7494.2130340494314</v>
      </c>
      <c r="Y8" s="8">
        <v>6756.7168557965233</v>
      </c>
      <c r="Z8" s="8">
        <v>6655.165512071515</v>
      </c>
      <c r="AA8" s="8">
        <v>7096.1067741529687</v>
      </c>
      <c r="AB8" s="11"/>
      <c r="AC8" s="11">
        <f t="shared" si="0"/>
        <v>34227.328291850899</v>
      </c>
      <c r="AD8" s="11">
        <f t="shared" si="1"/>
        <v>28002.202176070437</v>
      </c>
      <c r="AE8" s="30">
        <f t="shared" si="2"/>
        <v>-0.18187589936029525</v>
      </c>
    </row>
    <row r="9" spans="1:33" s="16" customFormat="1" ht="15" customHeight="1" x14ac:dyDescent="0.35">
      <c r="A9" s="13" t="s">
        <v>7</v>
      </c>
      <c r="B9" s="13" t="s">
        <v>86</v>
      </c>
      <c r="C9" s="14" t="s">
        <v>162</v>
      </c>
      <c r="D9" s="15" t="s">
        <v>53</v>
      </c>
      <c r="E9" s="13" t="s">
        <v>12</v>
      </c>
      <c r="F9" s="13" t="s">
        <v>12</v>
      </c>
      <c r="G9" s="17"/>
      <c r="H9" s="17">
        <v>1661.3578861245057</v>
      </c>
      <c r="I9" s="17">
        <v>1735.4064583935906</v>
      </c>
      <c r="J9" s="17">
        <v>2291.8638210507993</v>
      </c>
      <c r="K9" s="17">
        <v>1717.0945392738411</v>
      </c>
      <c r="L9" s="17">
        <v>1911.821991311748</v>
      </c>
      <c r="M9" s="17">
        <v>1763.7461483665202</v>
      </c>
      <c r="N9" s="17">
        <v>2139.2906873852821</v>
      </c>
      <c r="O9" s="17">
        <v>1771.1253053150401</v>
      </c>
      <c r="P9" s="17">
        <v>1901.9066191913601</v>
      </c>
      <c r="Q9" s="17">
        <v>1997.5525532270076</v>
      </c>
      <c r="R9" s="17">
        <v>2165.7223535717112</v>
      </c>
      <c r="S9" s="17">
        <v>1833.9341546917274</v>
      </c>
      <c r="T9" s="17">
        <v>1922.8921989078947</v>
      </c>
      <c r="U9" s="17">
        <v>1934.5167355633973</v>
      </c>
      <c r="V9" s="17">
        <v>2154.8062472998254</v>
      </c>
      <c r="W9" s="17">
        <v>1856.5710734721235</v>
      </c>
      <c r="X9" s="17">
        <v>1172.875452978263</v>
      </c>
      <c r="Y9" s="17">
        <v>-3.9272172773366214</v>
      </c>
      <c r="Z9" s="17">
        <v>53.283876348014978</v>
      </c>
      <c r="AA9" s="21">
        <v>71.68075862566414</v>
      </c>
      <c r="AB9" s="17"/>
      <c r="AC9" s="17">
        <f t="shared" si="0"/>
        <v>7868.7862552432407</v>
      </c>
      <c r="AD9" s="17">
        <f t="shared" si="1"/>
        <v>1293.9128706746053</v>
      </c>
      <c r="AE9" s="31">
        <f t="shared" si="2"/>
        <v>-0.83556385588534354</v>
      </c>
      <c r="AF9" s="33">
        <f>AC9/SUM(T$20:W$20)/10</f>
        <v>0.15283648160130603</v>
      </c>
      <c r="AG9" s="33">
        <f>AD9/SUM(X$20:AA$20)/10</f>
        <v>2.5632188404805967E-2</v>
      </c>
    </row>
    <row r="10" spans="1:33" s="9" customFormat="1" ht="15.75" customHeight="1" x14ac:dyDescent="0.35">
      <c r="A10" s="5" t="s">
        <v>7</v>
      </c>
      <c r="B10" s="5" t="s">
        <v>87</v>
      </c>
      <c r="C10" s="10" t="s">
        <v>162</v>
      </c>
      <c r="D10" s="4" t="s">
        <v>54</v>
      </c>
      <c r="E10" s="5" t="s">
        <v>12</v>
      </c>
      <c r="F10" s="5" t="s">
        <v>12</v>
      </c>
      <c r="G10" s="11"/>
      <c r="H10" s="11">
        <v>4883.5382537747919</v>
      </c>
      <c r="I10" s="11">
        <v>4717.8745311242174</v>
      </c>
      <c r="J10" s="11">
        <v>4910.4513992861048</v>
      </c>
      <c r="K10" s="11">
        <v>5044.9023780255166</v>
      </c>
      <c r="L10" s="11">
        <v>4905.5264870637429</v>
      </c>
      <c r="M10" s="11">
        <v>5083.7938132312056</v>
      </c>
      <c r="N10" s="11">
        <v>5105.6605052155028</v>
      </c>
      <c r="O10" s="11">
        <v>5622.3214013345196</v>
      </c>
      <c r="P10" s="11">
        <v>5509.1724603248558</v>
      </c>
      <c r="Q10" s="11">
        <v>5828.3101070569473</v>
      </c>
      <c r="R10" s="11">
        <v>5976.5849926138571</v>
      </c>
      <c r="S10" s="11">
        <v>6179.1956485756655</v>
      </c>
      <c r="T10" s="11">
        <v>5833.4481458807741</v>
      </c>
      <c r="U10" s="11">
        <v>5264.2055737387273</v>
      </c>
      <c r="V10" s="11">
        <v>5546.879074018726</v>
      </c>
      <c r="W10" s="11">
        <v>5647.4817929053042</v>
      </c>
      <c r="X10" s="11">
        <v>5216.8196295337948</v>
      </c>
      <c r="Y10" s="11">
        <v>5716.942918255615</v>
      </c>
      <c r="Z10" s="11">
        <v>5532.4223896885078</v>
      </c>
      <c r="AA10" s="8">
        <v>5879.9983401800355</v>
      </c>
      <c r="AB10" s="11"/>
      <c r="AC10" s="11">
        <f t="shared" si="0"/>
        <v>22292.014586543533</v>
      </c>
      <c r="AD10" s="11">
        <f t="shared" si="1"/>
        <v>22346.183277657954</v>
      </c>
      <c r="AE10" s="30">
        <f t="shared" si="2"/>
        <v>2.4299594325190021E-3</v>
      </c>
    </row>
    <row r="11" spans="1:33" s="9" customFormat="1" ht="15.75" customHeight="1" x14ac:dyDescent="0.35">
      <c r="A11" s="5" t="s">
        <v>7</v>
      </c>
      <c r="B11" s="5" t="s">
        <v>88</v>
      </c>
      <c r="C11" s="10" t="s">
        <v>162</v>
      </c>
      <c r="D11" s="4" t="s">
        <v>55</v>
      </c>
      <c r="E11" s="5" t="s">
        <v>12</v>
      </c>
      <c r="F11" s="5" t="s">
        <v>12</v>
      </c>
      <c r="G11" s="11"/>
      <c r="H11" s="11">
        <v>2619.1831319662215</v>
      </c>
      <c r="I11" s="11">
        <v>2677.8270017699142</v>
      </c>
      <c r="J11" s="11">
        <v>2773.1074854635253</v>
      </c>
      <c r="K11" s="11">
        <v>2853.2973994339754</v>
      </c>
      <c r="L11" s="11">
        <v>2838.2983011492756</v>
      </c>
      <c r="M11" s="11">
        <v>2830.72597269774</v>
      </c>
      <c r="N11" s="11">
        <v>2965.8279285200283</v>
      </c>
      <c r="O11" s="11">
        <v>2988.4367676094625</v>
      </c>
      <c r="P11" s="11">
        <v>2817.9745843115838</v>
      </c>
      <c r="Q11" s="11">
        <v>2111.0728383015889</v>
      </c>
      <c r="R11" s="11">
        <v>1078.4632009267784</v>
      </c>
      <c r="S11" s="11">
        <v>1086.5710198105767</v>
      </c>
      <c r="T11" s="11">
        <v>945.00334904308329</v>
      </c>
      <c r="U11" s="11">
        <v>947.1691927128179</v>
      </c>
      <c r="V11" s="11">
        <v>1007.9551369891254</v>
      </c>
      <c r="W11" s="11">
        <v>981.63414284623127</v>
      </c>
      <c r="X11" s="11">
        <v>994.18654516360789</v>
      </c>
      <c r="Y11" s="11">
        <v>965.88303916683606</v>
      </c>
      <c r="Z11" s="11">
        <v>986.09209583278232</v>
      </c>
      <c r="AA11" s="8">
        <v>1120.5535385397366</v>
      </c>
      <c r="AB11" s="11"/>
      <c r="AC11" s="11">
        <f t="shared" si="0"/>
        <v>3881.761821591258</v>
      </c>
      <c r="AD11" s="11">
        <f t="shared" si="1"/>
        <v>4066.7152187029628</v>
      </c>
      <c r="AE11" s="30">
        <f t="shared" si="2"/>
        <v>4.7646765982124695E-2</v>
      </c>
    </row>
    <row r="12" spans="1:33" s="16" customFormat="1" ht="15.75" customHeight="1" x14ac:dyDescent="0.35">
      <c r="A12" s="13" t="s">
        <v>7</v>
      </c>
      <c r="B12" s="13" t="s">
        <v>89</v>
      </c>
      <c r="C12" s="14" t="s">
        <v>162</v>
      </c>
      <c r="D12" s="18" t="s">
        <v>56</v>
      </c>
      <c r="E12" s="13" t="s">
        <v>12</v>
      </c>
      <c r="F12" s="13" t="s">
        <v>12</v>
      </c>
      <c r="G12" s="17">
        <v>6449.8044798254587</v>
      </c>
      <c r="H12" s="17">
        <v>7333.4767168620374</v>
      </c>
      <c r="I12" s="17">
        <v>7508.670742789519</v>
      </c>
      <c r="J12" s="17">
        <v>8562.3201653248689</v>
      </c>
      <c r="K12" s="17">
        <v>7347.7851719910968</v>
      </c>
      <c r="L12" s="17">
        <v>7712.8574192272536</v>
      </c>
      <c r="M12" s="17">
        <v>8496.296188872635</v>
      </c>
      <c r="N12" s="17">
        <v>8914.4767223024664</v>
      </c>
      <c r="O12" s="17">
        <v>8941.663539461686</v>
      </c>
      <c r="P12" s="17">
        <v>10231.480656587744</v>
      </c>
      <c r="Q12" s="17">
        <v>10995.775491158873</v>
      </c>
      <c r="R12" s="17">
        <v>9990.3954262716179</v>
      </c>
      <c r="S12" s="17">
        <v>10875.30848510666</v>
      </c>
      <c r="T12" s="21">
        <v>10761.57321317306</v>
      </c>
      <c r="U12" s="21">
        <v>12227.140080861018</v>
      </c>
      <c r="V12" s="21">
        <v>11297.171830955207</v>
      </c>
      <c r="W12" s="21">
        <v>11768.290790356659</v>
      </c>
      <c r="X12" s="21">
        <v>6730.4043499892177</v>
      </c>
      <c r="Y12" s="21">
        <v>1209.0546559465131</v>
      </c>
      <c r="Z12" s="21">
        <v>1253.2455265764509</v>
      </c>
      <c r="AA12" s="21">
        <v>1404.6727689029192</v>
      </c>
      <c r="AB12" s="17"/>
      <c r="AC12" s="17">
        <f t="shared" si="0"/>
        <v>46054.175915345942</v>
      </c>
      <c r="AD12" s="17">
        <f t="shared" si="1"/>
        <v>10597.377301415101</v>
      </c>
      <c r="AE12" s="31">
        <f t="shared" si="2"/>
        <v>-0.76989323789237762</v>
      </c>
      <c r="AF12" s="33">
        <f>AC12/SUM(T$20:W$20)/10</f>
        <v>0.89451638176839743</v>
      </c>
      <c r="AG12" s="33">
        <f>AD12/SUM(X$20:AA$20)/10</f>
        <v>0.2099321969377001</v>
      </c>
    </row>
    <row r="13" spans="1:33" s="9" customFormat="1" ht="15.75" customHeight="1" x14ac:dyDescent="0.35">
      <c r="A13" s="5" t="s">
        <v>7</v>
      </c>
      <c r="B13" s="5" t="s">
        <v>90</v>
      </c>
      <c r="C13" s="10" t="s">
        <v>162</v>
      </c>
      <c r="D13" s="4" t="s">
        <v>57</v>
      </c>
      <c r="E13" s="5" t="s">
        <v>12</v>
      </c>
      <c r="F13" s="5" t="s">
        <v>12</v>
      </c>
      <c r="G13" s="11">
        <v>593.23645487321198</v>
      </c>
      <c r="H13" s="11">
        <v>686.3697078895558</v>
      </c>
      <c r="I13" s="11">
        <v>655.71016816350459</v>
      </c>
      <c r="J13" s="11">
        <v>673.92423808209276</v>
      </c>
      <c r="K13" s="11">
        <v>611.30873654518814</v>
      </c>
      <c r="L13" s="11">
        <v>560.08675070868435</v>
      </c>
      <c r="M13" s="11">
        <v>640.59626172851802</v>
      </c>
      <c r="N13" s="11">
        <v>721.09434822207197</v>
      </c>
      <c r="O13" s="11">
        <v>704.54681537717829</v>
      </c>
      <c r="P13" s="11">
        <v>749.27132435633678</v>
      </c>
      <c r="Q13" s="11">
        <v>844.46049720163091</v>
      </c>
      <c r="R13" s="11">
        <v>929.84247855037688</v>
      </c>
      <c r="S13" s="11">
        <v>937.12788565116034</v>
      </c>
      <c r="T13" s="8">
        <v>858.69396221946283</v>
      </c>
      <c r="U13" s="8">
        <v>1009.9368132518108</v>
      </c>
      <c r="V13" s="8">
        <v>1216.0002382668663</v>
      </c>
      <c r="W13" s="8">
        <v>1036.8242567239081</v>
      </c>
      <c r="X13" s="8">
        <v>778.12303557559835</v>
      </c>
      <c r="Y13" s="8">
        <v>6.3744745454117231</v>
      </c>
      <c r="Z13" s="8">
        <v>25.253039766113822</v>
      </c>
      <c r="AA13" s="8">
        <v>144.34342040083035</v>
      </c>
      <c r="AB13" s="11"/>
      <c r="AC13" s="11">
        <f t="shared" si="0"/>
        <v>4121.4552704620473</v>
      </c>
      <c r="AD13" s="11">
        <f t="shared" si="1"/>
        <v>954.09397028795433</v>
      </c>
      <c r="AE13" s="30">
        <f t="shared" si="2"/>
        <v>-0.76850556231294664</v>
      </c>
    </row>
    <row r="14" spans="1:33" s="9" customFormat="1" ht="15.75" customHeight="1" x14ac:dyDescent="0.35">
      <c r="A14" s="5" t="s">
        <v>7</v>
      </c>
      <c r="B14" s="5" t="s">
        <v>91</v>
      </c>
      <c r="C14" s="10" t="s">
        <v>162</v>
      </c>
      <c r="D14" s="4" t="s">
        <v>58</v>
      </c>
      <c r="E14" s="5" t="s">
        <v>12</v>
      </c>
      <c r="F14" s="5" t="s">
        <v>12</v>
      </c>
      <c r="G14" s="11">
        <v>5856.5680249522384</v>
      </c>
      <c r="H14" s="11">
        <v>6647.1070089724744</v>
      </c>
      <c r="I14" s="11">
        <v>6852.9605746260131</v>
      </c>
      <c r="J14" s="11">
        <v>7888.3959272427737</v>
      </c>
      <c r="K14" s="11">
        <v>6736.4764354459003</v>
      </c>
      <c r="L14" s="11">
        <v>7152.7706685185658</v>
      </c>
      <c r="M14" s="11">
        <v>7855.6999271441109</v>
      </c>
      <c r="N14" s="11">
        <v>8193.3823740803964</v>
      </c>
      <c r="O14" s="11">
        <v>8237.1167240845061</v>
      </c>
      <c r="P14" s="11">
        <v>9482.2093322313231</v>
      </c>
      <c r="Q14" s="11">
        <v>10151.314993957198</v>
      </c>
      <c r="R14" s="11">
        <v>9060.5529477211803</v>
      </c>
      <c r="S14" s="11">
        <v>9938.1805994554543</v>
      </c>
      <c r="T14" s="8">
        <v>9902.8792509535233</v>
      </c>
      <c r="U14" s="8">
        <v>11217.20326760918</v>
      </c>
      <c r="V14" s="8">
        <v>10081.171592688304</v>
      </c>
      <c r="W14" s="8">
        <v>10731.466533632762</v>
      </c>
      <c r="X14" s="8">
        <v>5952.2813144136162</v>
      </c>
      <c r="Y14" s="8">
        <v>1202.6801814011014</v>
      </c>
      <c r="Z14" s="8">
        <v>1227.9924868103369</v>
      </c>
      <c r="AA14" s="8">
        <v>1260.3293485020888</v>
      </c>
      <c r="AB14" s="11"/>
      <c r="AC14" s="11">
        <f t="shared" si="0"/>
        <v>41932.720644883768</v>
      </c>
      <c r="AD14" s="11">
        <f t="shared" si="1"/>
        <v>9643.2833311271443</v>
      </c>
      <c r="AE14" s="30">
        <f t="shared" si="2"/>
        <v>-0.77002962882391168</v>
      </c>
    </row>
    <row r="15" spans="1:33" s="16" customFormat="1" ht="15.75" customHeight="1" x14ac:dyDescent="0.35">
      <c r="A15" s="13" t="s">
        <v>7</v>
      </c>
      <c r="B15" s="13" t="s">
        <v>92</v>
      </c>
      <c r="C15" s="14" t="s">
        <v>162</v>
      </c>
      <c r="D15" s="18" t="s">
        <v>59</v>
      </c>
      <c r="E15" s="13" t="s">
        <v>12</v>
      </c>
      <c r="F15" s="13" t="s">
        <v>12</v>
      </c>
      <c r="G15" s="17">
        <v>4009.2490807250197</v>
      </c>
      <c r="H15" s="17">
        <v>4150.816004082114</v>
      </c>
      <c r="I15" s="17">
        <v>4179.8869681742981</v>
      </c>
      <c r="J15" s="17">
        <v>5494.2689181769665</v>
      </c>
      <c r="K15" s="17">
        <v>4737.2216131403738</v>
      </c>
      <c r="L15" s="17">
        <v>4628.0704898933927</v>
      </c>
      <c r="M15" s="17">
        <v>4053.4902000319357</v>
      </c>
      <c r="N15" s="17">
        <v>5040.8651651518639</v>
      </c>
      <c r="O15" s="17">
        <v>4465.930576134786</v>
      </c>
      <c r="P15" s="17">
        <v>4787.2772224852888</v>
      </c>
      <c r="Q15" s="17">
        <v>4618.5913251641023</v>
      </c>
      <c r="R15" s="17">
        <v>5593.2859784761913</v>
      </c>
      <c r="S15" s="17">
        <v>5198.4601829958265</v>
      </c>
      <c r="T15" s="21">
        <v>5316.3976408819681</v>
      </c>
      <c r="U15" s="21">
        <v>4819.5824753104716</v>
      </c>
      <c r="V15" s="21">
        <v>5842.9255817053981</v>
      </c>
      <c r="W15" s="21">
        <v>5297.7997438909606</v>
      </c>
      <c r="X15" s="21">
        <v>3472.8135489111905</v>
      </c>
      <c r="Y15" s="21">
        <v>594.36937308421477</v>
      </c>
      <c r="Z15" s="17">
        <v>672.50086612310395</v>
      </c>
      <c r="AA15" s="21">
        <v>708.04132052474165</v>
      </c>
      <c r="AB15" s="17"/>
      <c r="AC15" s="17">
        <f>SUM(T15:W15)</f>
        <v>21276.705441788799</v>
      </c>
      <c r="AD15" s="17">
        <f>SUM(X15:AA15)</f>
        <v>5447.7251086432507</v>
      </c>
      <c r="AE15" s="31">
        <f t="shared" si="2"/>
        <v>-0.74395823998467492</v>
      </c>
      <c r="AF15" s="33">
        <f>AC15/SUM(T$20:W$20)/10</f>
        <v>0.41326027856247061</v>
      </c>
      <c r="AG15" s="33">
        <f>AD15/SUM(X$20:AA$20)/10</f>
        <v>0.10791848471955727</v>
      </c>
    </row>
    <row r="16" spans="1:33" s="9" customFormat="1" ht="15.75" customHeight="1" x14ac:dyDescent="0.35">
      <c r="A16" s="5" t="s">
        <v>7</v>
      </c>
      <c r="B16" s="5" t="s">
        <v>93</v>
      </c>
      <c r="C16" s="10" t="s">
        <v>162</v>
      </c>
      <c r="D16" s="4" t="s">
        <v>60</v>
      </c>
      <c r="E16" s="5" t="s">
        <v>12</v>
      </c>
      <c r="F16" s="5" t="s">
        <v>12</v>
      </c>
      <c r="G16" s="11">
        <v>613.41510935092776</v>
      </c>
      <c r="H16" s="11">
        <v>639.22566462864552</v>
      </c>
      <c r="I16" s="11">
        <v>656.24225400336411</v>
      </c>
      <c r="J16" s="11">
        <v>862.60022015378399</v>
      </c>
      <c r="K16" s="11">
        <v>748.48101487617907</v>
      </c>
      <c r="L16" s="11">
        <v>731.23513740315514</v>
      </c>
      <c r="M16" s="11">
        <v>595.86305940469413</v>
      </c>
      <c r="N16" s="11">
        <v>741.0071792773233</v>
      </c>
      <c r="O16" s="11">
        <v>656.49179469181411</v>
      </c>
      <c r="P16" s="11">
        <v>703.72975170533823</v>
      </c>
      <c r="Q16" s="11">
        <v>812.87207322888264</v>
      </c>
      <c r="R16" s="11">
        <v>984.41833221180229</v>
      </c>
      <c r="S16" s="11">
        <v>914.92899220726042</v>
      </c>
      <c r="T16" s="8">
        <v>944.55226038758758</v>
      </c>
      <c r="U16" s="8">
        <v>692.64735834371004</v>
      </c>
      <c r="V16" s="8">
        <v>859.60253558305692</v>
      </c>
      <c r="W16" s="8">
        <v>776.35248288415949</v>
      </c>
      <c r="X16" s="8">
        <v>482.36342285779529</v>
      </c>
      <c r="Y16" s="8">
        <v>6.7322822528384245</v>
      </c>
      <c r="Z16" s="8">
        <v>17.753571413021152</v>
      </c>
      <c r="AA16" s="8">
        <v>22.232976546930473</v>
      </c>
      <c r="AB16" s="11"/>
      <c r="AC16" s="11">
        <f t="shared" ref="AC16:AC17" si="3">SUM(T16:W16)</f>
        <v>3273.1546371985141</v>
      </c>
      <c r="AD16" s="11">
        <f t="shared" ref="AD16:AD17" si="4">SUM(X16:AA16)</f>
        <v>529.08225307058535</v>
      </c>
      <c r="AE16" s="30">
        <f t="shared" si="2"/>
        <v>-0.83835708614016913</v>
      </c>
    </row>
    <row r="17" spans="1:33" s="9" customFormat="1" ht="15.75" customHeight="1" x14ac:dyDescent="0.35">
      <c r="A17" s="5" t="s">
        <v>7</v>
      </c>
      <c r="B17" s="5" t="s">
        <v>94</v>
      </c>
      <c r="C17" s="10" t="s">
        <v>162</v>
      </c>
      <c r="D17" s="4" t="s">
        <v>61</v>
      </c>
      <c r="E17" s="5" t="s">
        <v>12</v>
      </c>
      <c r="F17" s="5" t="s">
        <v>12</v>
      </c>
      <c r="G17" s="11">
        <v>3395.8339713740875</v>
      </c>
      <c r="H17" s="11">
        <v>3511.5903394534657</v>
      </c>
      <c r="I17" s="11">
        <v>3523.6447141709259</v>
      </c>
      <c r="J17" s="11">
        <v>4631.6686980231871</v>
      </c>
      <c r="K17" s="11">
        <v>3988.7405982641967</v>
      </c>
      <c r="L17" s="11">
        <v>3896.8353524902282</v>
      </c>
      <c r="M17" s="11">
        <v>3457.6271406272422</v>
      </c>
      <c r="N17" s="11">
        <v>4299.8579858745397</v>
      </c>
      <c r="O17" s="11">
        <v>3809.4387814429697</v>
      </c>
      <c r="P17" s="11">
        <v>4083.5474707799463</v>
      </c>
      <c r="Q17" s="11">
        <v>3805.7192519352188</v>
      </c>
      <c r="R17" s="11">
        <v>4608.8676462643807</v>
      </c>
      <c r="S17" s="11">
        <v>4283.5311907885571</v>
      </c>
      <c r="T17" s="8">
        <v>4371.845380494372</v>
      </c>
      <c r="U17" s="8">
        <v>4126.9351169667625</v>
      </c>
      <c r="V17" s="8">
        <v>4983.323046122342</v>
      </c>
      <c r="W17" s="8">
        <v>4521.4472610068005</v>
      </c>
      <c r="X17" s="8">
        <v>2990.4501260533953</v>
      </c>
      <c r="Y17" s="8">
        <v>587.63709083137587</v>
      </c>
      <c r="Z17" s="8">
        <v>654.74729471008288</v>
      </c>
      <c r="AA17" s="8">
        <v>685.80834397781109</v>
      </c>
      <c r="AB17" s="11"/>
      <c r="AC17" s="11">
        <f t="shared" si="3"/>
        <v>18003.550804590279</v>
      </c>
      <c r="AD17" s="11">
        <f t="shared" si="4"/>
        <v>4918.6428555726652</v>
      </c>
      <c r="AE17" s="30">
        <f t="shared" si="2"/>
        <v>-0.72679595769971206</v>
      </c>
    </row>
    <row r="19" spans="1:33" x14ac:dyDescent="0.35">
      <c r="AD19" s="12"/>
      <c r="AE19" s="30"/>
      <c r="AF19" s="34">
        <f>SUM(AF12,AF5)</f>
        <v>0.95574455740346831</v>
      </c>
      <c r="AG19" s="34">
        <f>SUM(AG12,AG5)</f>
        <v>0.22569741774488541</v>
      </c>
    </row>
    <row r="20" spans="1:33" x14ac:dyDescent="0.35">
      <c r="D20" s="10" t="s">
        <v>1253</v>
      </c>
      <c r="G20" s="28">
        <f>[3]GDP!CA$9</f>
        <v>1110.8</v>
      </c>
      <c r="H20" s="28">
        <f>[3]GDP!CB$9</f>
        <v>1182.3</v>
      </c>
      <c r="I20" s="28">
        <f>[3]GDP!CC$9</f>
        <v>1258.3</v>
      </c>
      <c r="J20" s="28">
        <f>[3]GDP!CD$9</f>
        <v>1327.2</v>
      </c>
      <c r="K20" s="28">
        <f>[3]GDP!CE$9</f>
        <v>1245.4000000000001</v>
      </c>
      <c r="L20" s="28">
        <f>[3]GDP!CF$9</f>
        <v>1204.5</v>
      </c>
      <c r="M20" s="28">
        <f>[3]GDP!CG$9</f>
        <v>1238.2</v>
      </c>
      <c r="N20" s="28">
        <f>[3]GDP!CH$9</f>
        <v>1254.3</v>
      </c>
      <c r="O20" s="28">
        <f>[3]GDP!CI$9</f>
        <v>1236.2</v>
      </c>
      <c r="P20" s="28">
        <f>[3]GDP!CJ$9</f>
        <v>1287.7</v>
      </c>
      <c r="Q20" s="28">
        <f>[3]GDP!CK$9</f>
        <v>1277</v>
      </c>
      <c r="R20" s="28">
        <f>[3]GDP!CL$9</f>
        <v>1241.8</v>
      </c>
      <c r="S20" s="28">
        <f>[3]GDP!CM$9</f>
        <v>1231.5999999999999</v>
      </c>
      <c r="T20" s="28">
        <f>[3]GDP!CN$9</f>
        <v>1272.9000000000001</v>
      </c>
      <c r="U20" s="28">
        <f>[3]GDP!CO$9</f>
        <v>1279.3</v>
      </c>
      <c r="V20" s="28">
        <f>[3]GDP!CP$9</f>
        <v>1314.1</v>
      </c>
      <c r="W20" s="28">
        <f>[3]GDP!CQ$9</f>
        <v>1282.2</v>
      </c>
      <c r="X20" s="28">
        <f>[3]GDP!CR$9</f>
        <v>1272.5</v>
      </c>
      <c r="Y20" s="28">
        <f>[3]GDP!CS$9</f>
        <v>1187.5</v>
      </c>
      <c r="Z20" s="28">
        <f>[3]GDP!CT$9</f>
        <v>1269.2</v>
      </c>
      <c r="AA20" s="28">
        <f>[3]GDP!CU$9</f>
        <v>1318.8</v>
      </c>
      <c r="AC20" s="11">
        <f t="shared" ref="AC20" si="5">SUM(T20:W20)</f>
        <v>5148.5</v>
      </c>
      <c r="AD20" s="11">
        <f t="shared" ref="AD20" si="6">SUM(X20:AA20)</f>
        <v>5048</v>
      </c>
      <c r="AE20" s="30"/>
      <c r="AF20" s="34">
        <f>SUM(AF9,AF15)</f>
        <v>0.56609676016377664</v>
      </c>
      <c r="AG20" s="34">
        <f>SUM(AG9,AG15)</f>
        <v>0.13355067312436325</v>
      </c>
    </row>
    <row r="21" spans="1:33" x14ac:dyDescent="0.35">
      <c r="AF21" s="34">
        <f>AF19-AF20</f>
        <v>0.38964779723969167</v>
      </c>
      <c r="AG21" s="34">
        <f>AG19-AG20</f>
        <v>9.2146744620522164E-2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0.23492827916982637</v>
      </c>
      <c r="AD22" s="12">
        <f>(AD12+AD5)/AD2</f>
        <v>7.0396045538357738E-2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0.13282366749776822</v>
      </c>
      <c r="AD23" s="12">
        <f>(AD9+AD15)/AD3</f>
        <v>3.4247459520883178E-2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-0.19377751242256028</v>
      </c>
      <c r="AD25" s="34">
        <f>(AD2-AD3)/AD20/10</f>
        <v>-0.69346965510733605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0.3253934330783062</v>
      </c>
      <c r="AD26" s="34">
        <f>(AD4+AD12-AD8-AD15)/AD20/10</f>
        <v>-3.9454473304051205E-2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1.4034556596227308</v>
      </c>
      <c r="AD27" s="34">
        <f>(AD4+AD12)/AD20/10</f>
        <v>0.62318275499851794</v>
      </c>
    </row>
    <row r="28" spans="1:33" ht="16.5" x14ac:dyDescent="0.35">
      <c r="D28" s="47" t="s">
        <v>1721</v>
      </c>
      <c r="AC28" s="34">
        <f>(AC8+AC15)/AC20/10</f>
        <v>1.0780622265444246</v>
      </c>
      <c r="AD28" s="34">
        <f>(AD8+AD15)/AD20/10</f>
        <v>0.6626372283025691</v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9985-071B-4F8D-962B-7D7264E47A7F}">
  <dimension ref="A1:AG28"/>
  <sheetViews>
    <sheetView topLeftCell="C1" workbookViewId="0">
      <pane xSplit="4" ySplit="1" topLeftCell="V8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163</v>
      </c>
      <c r="C2" s="10" t="s">
        <v>179</v>
      </c>
      <c r="D2" s="2" t="s">
        <v>46</v>
      </c>
      <c r="E2" s="5" t="s">
        <v>12</v>
      </c>
      <c r="F2" s="5" t="s">
        <v>12</v>
      </c>
      <c r="G2" s="11">
        <v>59028.760871996499</v>
      </c>
      <c r="H2" s="11">
        <v>49931.533750798204</v>
      </c>
      <c r="I2" s="11">
        <v>51031.577133325998</v>
      </c>
      <c r="J2" s="11">
        <v>51607.664100887705</v>
      </c>
      <c r="K2" s="11">
        <v>55833.055222562798</v>
      </c>
      <c r="L2" s="11">
        <v>50681.715450346499</v>
      </c>
      <c r="M2" s="11">
        <v>50844.468047266295</v>
      </c>
      <c r="N2" s="11">
        <v>52871.098189117103</v>
      </c>
      <c r="O2" s="11">
        <v>58666.276484009599</v>
      </c>
      <c r="P2" s="11">
        <v>56552.417229405997</v>
      </c>
      <c r="Q2" s="11">
        <v>58967.762282031501</v>
      </c>
      <c r="R2" s="11">
        <v>55934.562025183499</v>
      </c>
      <c r="S2" s="11">
        <v>62112.055026519796</v>
      </c>
      <c r="T2" s="11">
        <v>59425.675839123702</v>
      </c>
      <c r="U2" s="11">
        <v>59153.885848239501</v>
      </c>
      <c r="V2" s="11">
        <v>59810.066590852402</v>
      </c>
      <c r="W2" s="11">
        <v>65969.527012488805</v>
      </c>
      <c r="X2" s="11">
        <v>54436.103923350405</v>
      </c>
      <c r="Y2" s="11">
        <v>55766.839079702397</v>
      </c>
      <c r="Z2" s="11">
        <v>57400.988107236197</v>
      </c>
      <c r="AA2" s="11">
        <v>67605.106839513799</v>
      </c>
      <c r="AB2" s="11"/>
      <c r="AC2" s="11">
        <f t="shared" ref="AC2:AC17" si="0">SUM(T2:W2)</f>
        <v>244359.1552907044</v>
      </c>
      <c r="AD2" s="11">
        <f t="shared" ref="AD2:AD17" si="1">SUM(X2:AA2)</f>
        <v>235209.03794980282</v>
      </c>
      <c r="AE2" s="30">
        <f>AD2/AC2-1</f>
        <v>-3.7445363281011668E-2</v>
      </c>
    </row>
    <row r="3" spans="1:33" s="9" customFormat="1" ht="15.75" customHeight="1" x14ac:dyDescent="0.35">
      <c r="A3" s="5" t="s">
        <v>7</v>
      </c>
      <c r="B3" s="5" t="s">
        <v>164</v>
      </c>
      <c r="C3" s="10" t="s">
        <v>179</v>
      </c>
      <c r="D3" s="2" t="s">
        <v>47</v>
      </c>
      <c r="E3" s="5" t="s">
        <v>12</v>
      </c>
      <c r="F3" s="5" t="s">
        <v>12</v>
      </c>
      <c r="G3" s="11">
        <v>109552.66772887601</v>
      </c>
      <c r="H3" s="11">
        <v>102396.91466222701</v>
      </c>
      <c r="I3" s="11">
        <v>102708.335687983</v>
      </c>
      <c r="J3" s="11">
        <v>115183.194931102</v>
      </c>
      <c r="K3" s="11">
        <v>121261.296043212</v>
      </c>
      <c r="L3" s="11">
        <v>113799.538703151</v>
      </c>
      <c r="M3" s="11">
        <v>120965.477866474</v>
      </c>
      <c r="N3" s="11">
        <v>118866.38471040499</v>
      </c>
      <c r="O3" s="11">
        <v>118363.670090642</v>
      </c>
      <c r="P3" s="11">
        <v>130104.594987957</v>
      </c>
      <c r="Q3" s="11">
        <v>132681.96971692899</v>
      </c>
      <c r="R3" s="11">
        <v>136794.59991613901</v>
      </c>
      <c r="S3" s="11">
        <v>126154.002122242</v>
      </c>
      <c r="T3" s="11">
        <v>122872.918415607</v>
      </c>
      <c r="U3" s="11">
        <v>124986.658814929</v>
      </c>
      <c r="V3" s="11">
        <v>132291.719641162</v>
      </c>
      <c r="W3" s="11">
        <v>125356.88932987601</v>
      </c>
      <c r="X3" s="11">
        <v>101481.31961562899</v>
      </c>
      <c r="Y3" s="11">
        <v>85273.356345667402</v>
      </c>
      <c r="Z3" s="11">
        <v>97691.365536351004</v>
      </c>
      <c r="AA3" s="11">
        <v>96090.406801328907</v>
      </c>
      <c r="AB3" s="11"/>
      <c r="AC3" s="11">
        <f t="shared" si="0"/>
        <v>505508.18620157399</v>
      </c>
      <c r="AD3" s="11">
        <f t="shared" si="1"/>
        <v>380536.44829897629</v>
      </c>
      <c r="AE3" s="30">
        <f t="shared" ref="AE3:AE17" si="2">AD3/AC3-1</f>
        <v>-0.24722000813012468</v>
      </c>
    </row>
    <row r="4" spans="1:33" s="9" customFormat="1" ht="15.75" customHeight="1" x14ac:dyDescent="0.35">
      <c r="A4" s="5" t="s">
        <v>7</v>
      </c>
      <c r="B4" s="5" t="s">
        <v>165</v>
      </c>
      <c r="C4" s="10" t="s">
        <v>179</v>
      </c>
      <c r="D4" s="3" t="s">
        <v>48</v>
      </c>
      <c r="E4" s="5" t="s">
        <v>12</v>
      </c>
      <c r="F4" s="5" t="s">
        <v>12</v>
      </c>
      <c r="G4" s="11">
        <v>9358.0547723010004</v>
      </c>
      <c r="H4" s="11">
        <v>8013.2464256579997</v>
      </c>
      <c r="I4" s="11">
        <v>7923.6012481969992</v>
      </c>
      <c r="J4" s="11">
        <v>8562.2106443590001</v>
      </c>
      <c r="K4" s="11">
        <v>9328.0749200949995</v>
      </c>
      <c r="L4" s="11">
        <v>8326.5203351929995</v>
      </c>
      <c r="M4" s="11">
        <v>8953.8970253309999</v>
      </c>
      <c r="N4" s="11">
        <v>9887.3367359640015</v>
      </c>
      <c r="O4" s="11">
        <v>10123.50954825</v>
      </c>
      <c r="P4" s="11">
        <v>9714.2288934769986</v>
      </c>
      <c r="Q4" s="11">
        <v>10061.182118486</v>
      </c>
      <c r="R4" s="11">
        <v>10623.598735718</v>
      </c>
      <c r="S4" s="11">
        <v>11904.783016903999</v>
      </c>
      <c r="T4" s="11">
        <v>11042.914132114</v>
      </c>
      <c r="U4" s="11">
        <v>11071.640884584</v>
      </c>
      <c r="V4" s="11">
        <v>11630.374024232</v>
      </c>
      <c r="W4" s="11">
        <v>12428.209261485999</v>
      </c>
      <c r="X4" s="11">
        <v>10305.597441128999</v>
      </c>
      <c r="Y4" s="11">
        <v>14076.334339966999</v>
      </c>
      <c r="Z4" s="11">
        <v>14299.712604306</v>
      </c>
      <c r="AA4" s="11">
        <v>17959.690440555001</v>
      </c>
      <c r="AB4" s="11"/>
      <c r="AC4" s="11">
        <f t="shared" si="0"/>
        <v>46173.138302416002</v>
      </c>
      <c r="AD4" s="11">
        <f t="shared" si="1"/>
        <v>56641.334825956998</v>
      </c>
      <c r="AE4" s="30">
        <f t="shared" si="2"/>
        <v>0.2267161581042727</v>
      </c>
    </row>
    <row r="5" spans="1:33" s="16" customFormat="1" ht="15.75" customHeight="1" x14ac:dyDescent="0.35">
      <c r="A5" s="13" t="s">
        <v>7</v>
      </c>
      <c r="B5" s="13" t="s">
        <v>166</v>
      </c>
      <c r="C5" s="14" t="s">
        <v>179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167</v>
      </c>
      <c r="C6" s="10" t="s">
        <v>179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168</v>
      </c>
      <c r="C7" s="10" t="s">
        <v>179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169</v>
      </c>
      <c r="C8" s="10" t="s">
        <v>179</v>
      </c>
      <c r="D8" s="3" t="s">
        <v>52</v>
      </c>
      <c r="E8" s="5" t="s">
        <v>12</v>
      </c>
      <c r="F8" s="5" t="s">
        <v>12</v>
      </c>
      <c r="G8" s="11">
        <v>21750.571578439998</v>
      </c>
      <c r="H8" s="11">
        <v>17267.673351560003</v>
      </c>
      <c r="I8" s="11">
        <v>19502.033714639998</v>
      </c>
      <c r="J8" s="11">
        <v>21812.022700860001</v>
      </c>
      <c r="K8" s="11">
        <v>21998.493046490003</v>
      </c>
      <c r="L8" s="11">
        <v>20915.65862862</v>
      </c>
      <c r="M8" s="11">
        <v>22573.459453979998</v>
      </c>
      <c r="N8" s="11">
        <v>24730.9507514</v>
      </c>
      <c r="O8" s="11">
        <v>25049.360299599997</v>
      </c>
      <c r="P8" s="11">
        <v>24295.420980080002</v>
      </c>
      <c r="Q8" s="11">
        <v>27586.820431326698</v>
      </c>
      <c r="R8" s="11">
        <v>30044.502539696699</v>
      </c>
      <c r="S8" s="11">
        <v>27279.752589039999</v>
      </c>
      <c r="T8" s="11">
        <v>23532.477054499999</v>
      </c>
      <c r="U8" s="11">
        <v>26126.731252199999</v>
      </c>
      <c r="V8" s="11">
        <v>28298.956015039999</v>
      </c>
      <c r="W8" s="11">
        <v>27196.059289336699</v>
      </c>
      <c r="X8" s="11">
        <v>21988.310440380003</v>
      </c>
      <c r="Y8" s="11">
        <v>21457.682546852502</v>
      </c>
      <c r="Z8" s="11">
        <v>25699.5956099057</v>
      </c>
      <c r="AA8" s="11">
        <v>25555.975342436697</v>
      </c>
      <c r="AB8" s="11"/>
      <c r="AC8" s="11">
        <f t="shared" si="0"/>
        <v>105154.2236110767</v>
      </c>
      <c r="AD8" s="11">
        <f t="shared" si="1"/>
        <v>94701.563939574902</v>
      </c>
      <c r="AE8" s="30">
        <f t="shared" si="2"/>
        <v>-9.9403136769493861E-2</v>
      </c>
    </row>
    <row r="9" spans="1:33" s="16" customFormat="1" ht="15" customHeight="1" x14ac:dyDescent="0.35">
      <c r="A9" s="13" t="s">
        <v>7</v>
      </c>
      <c r="B9" s="13" t="s">
        <v>170</v>
      </c>
      <c r="C9" s="14" t="s">
        <v>179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171</v>
      </c>
      <c r="C10" s="10" t="s">
        <v>179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172</v>
      </c>
      <c r="C11" s="10" t="s">
        <v>179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173</v>
      </c>
      <c r="C12" s="14" t="s">
        <v>179</v>
      </c>
      <c r="D12" s="18" t="s">
        <v>56</v>
      </c>
      <c r="E12" s="13" t="s">
        <v>12</v>
      </c>
      <c r="F12" s="13" t="s">
        <v>12</v>
      </c>
      <c r="G12" s="17">
        <v>12480.8498470455</v>
      </c>
      <c r="H12" s="17">
        <v>9908.8740211602199</v>
      </c>
      <c r="I12" s="17">
        <v>11547.967940789</v>
      </c>
      <c r="J12" s="17">
        <v>11280.506791288701</v>
      </c>
      <c r="K12" s="17">
        <v>11694.2347578278</v>
      </c>
      <c r="L12" s="17">
        <v>9577.0667081334996</v>
      </c>
      <c r="M12" s="17">
        <v>9083.2656455352808</v>
      </c>
      <c r="N12" s="17">
        <v>9391.0211461930903</v>
      </c>
      <c r="O12" s="17">
        <v>10507.7837020796</v>
      </c>
      <c r="P12" s="17">
        <v>9720.2533480989605</v>
      </c>
      <c r="Q12" s="17">
        <v>11159.711517505501</v>
      </c>
      <c r="R12" s="17">
        <v>9777.2074872255198</v>
      </c>
      <c r="S12" s="17">
        <v>9728.3289421958107</v>
      </c>
      <c r="T12" s="17">
        <v>8041.0896513397001</v>
      </c>
      <c r="U12" s="17">
        <v>9150.1570058355192</v>
      </c>
      <c r="V12" s="17">
        <v>8867.1570320003884</v>
      </c>
      <c r="W12" s="17">
        <v>9773.3956111828102</v>
      </c>
      <c r="X12" s="17">
        <v>4595.9644512714303</v>
      </c>
      <c r="Y12" s="17">
        <v>3783.1176010654203</v>
      </c>
      <c r="Z12" s="17">
        <v>2730.1053359501502</v>
      </c>
      <c r="AA12" s="17">
        <v>3124.1459179487701</v>
      </c>
      <c r="AB12" s="17"/>
      <c r="AC12" s="17">
        <f t="shared" si="0"/>
        <v>35831.79930035842</v>
      </c>
      <c r="AD12" s="17">
        <f t="shared" si="1"/>
        <v>14233.333306235772</v>
      </c>
      <c r="AE12" s="31">
        <f t="shared" si="2"/>
        <v>-0.60277369308402551</v>
      </c>
      <c r="AF12" s="33">
        <f>AC12/SUM(T$20:W$20)/10</f>
        <v>0.25011394725574926</v>
      </c>
      <c r="AG12" s="33">
        <f>AD12/SUM(X$20:AA$20)/10</f>
        <v>9.6606684365163592E-2</v>
      </c>
    </row>
    <row r="13" spans="1:33" s="9" customFormat="1" ht="15.75" customHeight="1" x14ac:dyDescent="0.35">
      <c r="A13" s="5" t="s">
        <v>7</v>
      </c>
      <c r="B13" s="5" t="s">
        <v>174</v>
      </c>
      <c r="C13" s="10" t="s">
        <v>179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175</v>
      </c>
      <c r="C14" s="10" t="s">
        <v>179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176</v>
      </c>
      <c r="C15" s="14" t="s">
        <v>179</v>
      </c>
      <c r="D15" s="18" t="s">
        <v>59</v>
      </c>
      <c r="E15" s="13" t="s">
        <v>12</v>
      </c>
      <c r="F15" s="13" t="s">
        <v>12</v>
      </c>
      <c r="G15" s="17">
        <v>60104.691161355302</v>
      </c>
      <c r="H15" s="17">
        <v>58367.756780381205</v>
      </c>
      <c r="I15" s="17">
        <v>55565.516167412999</v>
      </c>
      <c r="J15" s="17">
        <v>66180.918479347994</v>
      </c>
      <c r="K15" s="17">
        <v>69997.753631171799</v>
      </c>
      <c r="L15" s="17">
        <v>64951.324141598299</v>
      </c>
      <c r="M15" s="17">
        <v>68092.668055768299</v>
      </c>
      <c r="N15" s="17">
        <v>63730.0214282323</v>
      </c>
      <c r="O15" s="17">
        <v>61101.078291922095</v>
      </c>
      <c r="P15" s="17">
        <v>72766.143109819197</v>
      </c>
      <c r="Q15" s="17">
        <v>68267.921120661194</v>
      </c>
      <c r="R15" s="17">
        <v>72405.0849332816</v>
      </c>
      <c r="S15" s="17">
        <v>63825.368700129598</v>
      </c>
      <c r="T15" s="17">
        <v>65625.619675601905</v>
      </c>
      <c r="U15" s="17">
        <v>61918.581800517306</v>
      </c>
      <c r="V15" s="17">
        <v>66222.748886891</v>
      </c>
      <c r="W15" s="17">
        <v>60853.627859488101</v>
      </c>
      <c r="X15" s="17">
        <v>46141.175845284401</v>
      </c>
      <c r="Y15" s="17">
        <v>24127.974111230898</v>
      </c>
      <c r="Z15" s="17">
        <v>31341.2021251324</v>
      </c>
      <c r="AA15" s="17">
        <v>28893.493571389303</v>
      </c>
      <c r="AB15" s="17"/>
      <c r="AC15" s="17">
        <f>SUM(T15:W15)</f>
        <v>254620.57822249833</v>
      </c>
      <c r="AD15" s="17">
        <f>SUM(X15:AA15)</f>
        <v>130503.845653037</v>
      </c>
      <c r="AE15" s="31">
        <f t="shared" si="2"/>
        <v>-0.48745758664094629</v>
      </c>
      <c r="AF15" s="33">
        <f>AC15/SUM(T$20:W$20)/10</f>
        <v>1.7773083996687071</v>
      </c>
      <c r="AG15" s="33">
        <f>AD15/SUM(X$20:AA$20)/10</f>
        <v>0.88577591448093718</v>
      </c>
    </row>
    <row r="16" spans="1:33" s="9" customFormat="1" ht="15.75" customHeight="1" x14ac:dyDescent="0.35">
      <c r="A16" s="5" t="s">
        <v>7</v>
      </c>
      <c r="B16" s="5" t="s">
        <v>177</v>
      </c>
      <c r="C16" s="10" t="s">
        <v>179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178</v>
      </c>
      <c r="C17" s="10" t="s">
        <v>179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0.25011394725574926</v>
      </c>
      <c r="AG19" s="34">
        <f>SUM(AG12,AG5)</f>
        <v>9.6606684365163592E-2</v>
      </c>
    </row>
    <row r="20" spans="1:33" s="40" customFormat="1" ht="16.5" x14ac:dyDescent="0.35">
      <c r="D20" s="45" t="s">
        <v>1253</v>
      </c>
      <c r="G20" s="28">
        <f>[5]GDP!CM$11</f>
        <v>2757.89</v>
      </c>
      <c r="H20" s="28">
        <f>[5]GDP!CN$11</f>
        <v>2743.81</v>
      </c>
      <c r="I20" s="28">
        <f>[5]GDP!CO$11</f>
        <v>2815.21</v>
      </c>
      <c r="J20" s="28">
        <f>[5]GDP!CP$11</f>
        <v>2824.35</v>
      </c>
      <c r="K20" s="28">
        <f>[5]GDP!CQ$11</f>
        <v>2834.5</v>
      </c>
      <c r="L20" s="28">
        <f>[5]GDP!CR$11</f>
        <v>2915.7</v>
      </c>
      <c r="M20" s="28">
        <f>[5]GDP!CS$11</f>
        <v>2981.69</v>
      </c>
      <c r="N20" s="28">
        <f>[5]GDP!CT$11</f>
        <v>3149.69</v>
      </c>
      <c r="O20" s="28">
        <f>[5]GDP!CU$11</f>
        <v>3256.99</v>
      </c>
      <c r="P20" s="28">
        <f>[5]GDP!CV$11</f>
        <v>3507.91</v>
      </c>
      <c r="Q20" s="28">
        <f>[5]GDP!CW$11</f>
        <v>3554.55</v>
      </c>
      <c r="R20" s="28">
        <f>[5]GDP!CX$11</f>
        <v>3405.58</v>
      </c>
      <c r="S20" s="28">
        <f>[5]GDP!CY$11</f>
        <v>3422.61</v>
      </c>
      <c r="T20" s="28">
        <f>[5]GDP!CZ$11</f>
        <v>3566.87</v>
      </c>
      <c r="U20" s="28">
        <f>[5]GDP!DA$11</f>
        <v>3596.6</v>
      </c>
      <c r="V20" s="28">
        <f>[5]GDP!DB$11</f>
        <v>3555.45</v>
      </c>
      <c r="W20" s="28">
        <f>[5]GDP!DC$11</f>
        <v>3607.27</v>
      </c>
      <c r="X20" s="28">
        <f>[5]GDP!DD$11</f>
        <v>3265.71</v>
      </c>
      <c r="Y20" s="28">
        <f>[5]GDP!DE$11</f>
        <v>3568.99</v>
      </c>
      <c r="Z20" s="28">
        <f>[5]GDP!DF$11</f>
        <v>3810.61</v>
      </c>
      <c r="AA20" s="28">
        <f>[5]GDP!DG$11</f>
        <v>4087.97</v>
      </c>
      <c r="AB20" s="34"/>
      <c r="AC20" s="11">
        <f t="shared" ref="AC20" si="5">SUM(T20:W20)</f>
        <v>14326.189999999999</v>
      </c>
      <c r="AD20" s="11">
        <f t="shared" ref="AD20" si="6">SUM(X20:AA20)</f>
        <v>14733.279999999999</v>
      </c>
      <c r="AE20" s="30"/>
      <c r="AF20" s="34">
        <f>SUM(AF9,AF15)</f>
        <v>1.7773083996687071</v>
      </c>
      <c r="AG20" s="34">
        <f>SUM(AG9,AG15)</f>
        <v>0.88577591448093718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-1.5271944524129579</v>
      </c>
      <c r="AG21" s="34">
        <f>AG19-AG20</f>
        <v>-0.78916923011577356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0.14663579622269832</v>
      </c>
      <c r="AD22" s="12">
        <f>(AD12+AD5)/AD2</f>
        <v>6.0513547567306411E-2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0.5036922945516199</v>
      </c>
      <c r="AD23" s="12">
        <f>(AD9+AD15)/AD3</f>
        <v>0.34294703237074409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-1.8228784548499608</v>
      </c>
      <c r="AD25" s="34">
        <f>(AD2-AD3)/AD20/10</f>
        <v>-0.98638870875442186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-1.9388955767779195</v>
      </c>
      <c r="AD26" s="34">
        <f>(AD4+AD12-AD8-AD15)/AD20/10</f>
        <v>-1.0474975121657848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0.57241274618565319</v>
      </c>
      <c r="AD27" s="34">
        <f>(AD4+AD12)/AD20/10</f>
        <v>0.48105152506565263</v>
      </c>
    </row>
    <row r="28" spans="1:33" ht="16.5" x14ac:dyDescent="0.35">
      <c r="D28" s="47" t="s">
        <v>1721</v>
      </c>
      <c r="AC28" s="34">
        <f>(AC8+AC15)/AC20/10</f>
        <v>2.5113083229635729</v>
      </c>
      <c r="AD28" s="34">
        <f>(AD8+AD15)/AD20/10</f>
        <v>1.5285490372314372</v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3EF2D-7216-4DB9-881E-6D71880C6FC3}">
  <dimension ref="A1:AG28"/>
  <sheetViews>
    <sheetView showGridLines="0" topLeftCell="D1" zoomScale="75" zoomScaleNormal="75" zoomScaleSheetLayoutView="75" workbookViewId="0">
      <pane xSplit="3" ySplit="1" topLeftCell="T5" activePane="bottomRight" state="frozen"/>
      <selection activeCell="D1" sqref="D1"/>
      <selection pane="topRight" activeCell="G1" sqref="G1"/>
      <selection pane="bottomLeft" activeCell="D2" sqref="D2"/>
      <selection pane="bottomRight" activeCell="AE1" sqref="AE1:AG1048576"/>
    </sheetView>
  </sheetViews>
  <sheetFormatPr defaultColWidth="9.26953125" defaultRowHeight="13" x14ac:dyDescent="0.3"/>
  <cols>
    <col min="1" max="1" width="62.7265625" style="40" bestFit="1" customWidth="1"/>
    <col min="2" max="2" width="13.90625" style="40" customWidth="1"/>
    <col min="3" max="3" width="12.08984375" style="40" customWidth="1"/>
    <col min="4" max="4" width="49.6328125" style="40" customWidth="1"/>
    <col min="5" max="6" width="12.08984375" style="40" customWidth="1"/>
    <col min="7" max="27" width="9.1796875" style="10"/>
    <col min="28" max="28" width="5.90625" style="10" customWidth="1"/>
    <col min="29" max="29" width="9.1796875" style="10"/>
    <col min="30" max="30" width="9.26953125" style="10"/>
    <col min="31" max="31" width="9.1796875" style="32"/>
    <col min="32" max="32" width="8.36328125" style="10" customWidth="1"/>
    <col min="33" max="33" width="7.90625" style="10" customWidth="1"/>
    <col min="34" max="16384" width="9.26953125" style="40"/>
  </cols>
  <sheetData>
    <row r="1" spans="1:33" ht="19.149999999999999" customHeight="1" thickBot="1" x14ac:dyDescent="0.35">
      <c r="A1" s="43"/>
      <c r="B1" s="44"/>
      <c r="C1" s="44"/>
      <c r="D1" s="44"/>
      <c r="E1" s="44"/>
      <c r="F1" s="44"/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C1" s="9">
        <v>2019</v>
      </c>
      <c r="AD1" s="9">
        <v>2020</v>
      </c>
      <c r="AE1" s="30" t="s">
        <v>1722</v>
      </c>
      <c r="AF1" s="9"/>
      <c r="AG1" s="9"/>
    </row>
    <row r="2" spans="1:33" ht="21" customHeight="1" x14ac:dyDescent="0.35">
      <c r="B2" s="41"/>
      <c r="C2" s="41"/>
      <c r="D2" s="41" t="s">
        <v>1303</v>
      </c>
      <c r="E2" s="41"/>
      <c r="F2" s="41"/>
      <c r="G2" s="9">
        <v>10475</v>
      </c>
      <c r="H2" s="9">
        <v>10317</v>
      </c>
      <c r="I2" s="9">
        <v>9992</v>
      </c>
      <c r="J2" s="9">
        <v>10076</v>
      </c>
      <c r="K2" s="9">
        <v>10906</v>
      </c>
      <c r="L2" s="9">
        <v>10521</v>
      </c>
      <c r="M2" s="9">
        <v>10768</v>
      </c>
      <c r="N2" s="9">
        <v>11369</v>
      </c>
      <c r="O2" s="9">
        <v>12555</v>
      </c>
      <c r="P2" s="9">
        <v>12194</v>
      </c>
      <c r="Q2" s="9">
        <v>11990</v>
      </c>
      <c r="R2" s="9">
        <v>12381</v>
      </c>
      <c r="S2" s="9">
        <v>13644</v>
      </c>
      <c r="T2" s="9">
        <v>12564</v>
      </c>
      <c r="U2" s="9">
        <v>12941</v>
      </c>
      <c r="V2" s="9">
        <v>12908</v>
      </c>
      <c r="W2" s="9">
        <v>13425</v>
      </c>
      <c r="X2" s="9">
        <v>11009</v>
      </c>
      <c r="Y2" s="9">
        <v>9158</v>
      </c>
      <c r="Z2" s="9">
        <v>9847</v>
      </c>
      <c r="AA2" s="9">
        <v>11156</v>
      </c>
      <c r="AB2" s="9"/>
      <c r="AC2" s="11">
        <f>SUM(T2:W2)</f>
        <v>51838</v>
      </c>
      <c r="AD2" s="11">
        <f>SUM(X2:AA2)</f>
        <v>41170</v>
      </c>
      <c r="AE2" s="30">
        <f>AD2/AC2-1</f>
        <v>-0.20579497665805013</v>
      </c>
      <c r="AF2" s="9"/>
      <c r="AG2" s="9"/>
    </row>
    <row r="3" spans="1:33" ht="21" customHeight="1" x14ac:dyDescent="0.35">
      <c r="B3" s="41"/>
      <c r="C3" s="41"/>
      <c r="D3" s="41" t="s">
        <v>1304</v>
      </c>
      <c r="E3" s="41"/>
      <c r="F3" s="41"/>
      <c r="G3" s="9">
        <v>12790</v>
      </c>
      <c r="H3" s="9">
        <v>12569</v>
      </c>
      <c r="I3" s="9">
        <v>12551</v>
      </c>
      <c r="J3" s="9">
        <v>13598</v>
      </c>
      <c r="K3" s="9">
        <v>13097</v>
      </c>
      <c r="L3" s="9">
        <v>12564</v>
      </c>
      <c r="M3" s="9">
        <v>13096</v>
      </c>
      <c r="N3" s="9">
        <v>14321</v>
      </c>
      <c r="O3" s="9">
        <v>13995</v>
      </c>
      <c r="P3" s="9">
        <v>13587</v>
      </c>
      <c r="Q3" s="9">
        <v>14318</v>
      </c>
      <c r="R3" s="9">
        <v>14673</v>
      </c>
      <c r="S3" s="9">
        <v>14253</v>
      </c>
      <c r="T3" s="9">
        <v>13544</v>
      </c>
      <c r="U3" s="9">
        <v>14157</v>
      </c>
      <c r="V3" s="9">
        <v>14756</v>
      </c>
      <c r="W3" s="9">
        <v>14448</v>
      </c>
      <c r="X3" s="9">
        <v>11612</v>
      </c>
      <c r="Y3" s="9">
        <v>8304</v>
      </c>
      <c r="Z3" s="9">
        <v>8160</v>
      </c>
      <c r="AA3" s="9">
        <v>9779</v>
      </c>
      <c r="AB3" s="9"/>
      <c r="AC3" s="11">
        <f t="shared" ref="AC3:AC17" si="0">SUM(T3:W3)</f>
        <v>56905</v>
      </c>
      <c r="AD3" s="11">
        <f t="shared" ref="AD3:AD17" si="1">SUM(X3:AA3)</f>
        <v>37855</v>
      </c>
      <c r="AE3" s="30">
        <f t="shared" ref="AE3:AE17" si="2">AD3/AC3-1</f>
        <v>-0.3347684737720763</v>
      </c>
      <c r="AF3" s="9"/>
      <c r="AG3" s="9"/>
    </row>
    <row r="4" spans="1:33" ht="21" customHeight="1" x14ac:dyDescent="0.35">
      <c r="B4" s="41"/>
      <c r="C4" s="41"/>
      <c r="D4" s="41" t="s">
        <v>1302</v>
      </c>
      <c r="E4" s="41"/>
      <c r="F4" s="41"/>
      <c r="G4" s="9">
        <v>2348</v>
      </c>
      <c r="H4" s="9">
        <v>2179</v>
      </c>
      <c r="I4" s="9">
        <v>2125</v>
      </c>
      <c r="J4" s="9">
        <v>2154</v>
      </c>
      <c r="K4" s="9">
        <v>2361</v>
      </c>
      <c r="L4" s="9">
        <v>2290</v>
      </c>
      <c r="M4" s="9">
        <v>2452</v>
      </c>
      <c r="N4" s="9">
        <v>2574</v>
      </c>
      <c r="O4" s="9">
        <v>2704</v>
      </c>
      <c r="P4" s="9">
        <v>2558</v>
      </c>
      <c r="Q4" s="9">
        <v>2584</v>
      </c>
      <c r="R4" s="9">
        <v>2798</v>
      </c>
      <c r="S4" s="9">
        <v>3011</v>
      </c>
      <c r="T4" s="9">
        <v>2561</v>
      </c>
      <c r="U4" s="9">
        <v>2576</v>
      </c>
      <c r="V4" s="9">
        <v>2641</v>
      </c>
      <c r="W4" s="9">
        <v>2744</v>
      </c>
      <c r="X4" s="9">
        <v>2394</v>
      </c>
      <c r="Y4" s="9">
        <v>2550</v>
      </c>
      <c r="Z4" s="9">
        <v>2697</v>
      </c>
      <c r="AA4" s="9">
        <v>3371</v>
      </c>
      <c r="AB4" s="9"/>
      <c r="AC4" s="11">
        <f t="shared" si="0"/>
        <v>10522</v>
      </c>
      <c r="AD4" s="11">
        <f t="shared" si="1"/>
        <v>11012</v>
      </c>
      <c r="AE4" s="30">
        <f t="shared" si="2"/>
        <v>4.6569093328264533E-2</v>
      </c>
      <c r="AF4" s="9"/>
      <c r="AG4" s="9"/>
    </row>
    <row r="5" spans="1:33" ht="21" customHeight="1" x14ac:dyDescent="0.35">
      <c r="B5" s="42"/>
      <c r="C5" s="42"/>
      <c r="D5" s="42" t="s">
        <v>1300</v>
      </c>
      <c r="E5" s="42"/>
      <c r="F5" s="42"/>
      <c r="G5" s="16">
        <v>649</v>
      </c>
      <c r="H5" s="16">
        <v>669</v>
      </c>
      <c r="I5" s="16">
        <v>573</v>
      </c>
      <c r="J5" s="16">
        <v>593</v>
      </c>
      <c r="K5" s="16">
        <v>615</v>
      </c>
      <c r="L5" s="16">
        <v>602</v>
      </c>
      <c r="M5" s="16">
        <v>601</v>
      </c>
      <c r="N5" s="16">
        <v>623</v>
      </c>
      <c r="O5" s="16">
        <v>706</v>
      </c>
      <c r="P5" s="16">
        <v>684</v>
      </c>
      <c r="Q5" s="16">
        <v>614</v>
      </c>
      <c r="R5" s="16">
        <v>657</v>
      </c>
      <c r="S5" s="16">
        <v>707</v>
      </c>
      <c r="T5" s="16">
        <v>687</v>
      </c>
      <c r="U5" s="16">
        <v>664</v>
      </c>
      <c r="V5" s="16">
        <v>643</v>
      </c>
      <c r="W5" s="16">
        <v>697</v>
      </c>
      <c r="X5" s="16">
        <v>434</v>
      </c>
      <c r="Y5" s="16">
        <v>20</v>
      </c>
      <c r="Z5" s="16">
        <v>49</v>
      </c>
      <c r="AA5" s="16">
        <v>43</v>
      </c>
      <c r="AB5" s="16"/>
      <c r="AC5" s="17">
        <f t="shared" si="0"/>
        <v>2691</v>
      </c>
      <c r="AD5" s="17">
        <f t="shared" si="1"/>
        <v>546</v>
      </c>
      <c r="AE5" s="31">
        <f t="shared" si="2"/>
        <v>-0.79710144927536231</v>
      </c>
      <c r="AF5" s="33">
        <f>AC5/SUM(T$20:W$20)/10</f>
        <v>0.43981296099867456</v>
      </c>
      <c r="AG5" s="33">
        <f>AD5/SUM(X$20:AA$20)/10</f>
        <v>8.1656337488933015E-2</v>
      </c>
    </row>
    <row r="6" spans="1:33" ht="21" customHeight="1" x14ac:dyDescent="0.35">
      <c r="B6" s="42"/>
      <c r="C6" s="42"/>
      <c r="D6" s="42" t="s">
        <v>1299</v>
      </c>
      <c r="E6" s="42"/>
      <c r="F6" s="42"/>
      <c r="G6" s="9">
        <v>1617</v>
      </c>
      <c r="H6" s="9">
        <v>1423</v>
      </c>
      <c r="I6" s="9">
        <v>1459</v>
      </c>
      <c r="J6" s="9">
        <v>1472</v>
      </c>
      <c r="K6" s="9">
        <v>1655</v>
      </c>
      <c r="L6" s="9">
        <v>1597</v>
      </c>
      <c r="M6" s="9">
        <v>1741</v>
      </c>
      <c r="N6" s="9">
        <v>1857</v>
      </c>
      <c r="O6" s="9">
        <v>1905</v>
      </c>
      <c r="P6" s="9">
        <v>1777</v>
      </c>
      <c r="Q6" s="9">
        <v>1873</v>
      </c>
      <c r="R6" s="9">
        <v>2044</v>
      </c>
      <c r="S6" s="9">
        <v>2206</v>
      </c>
      <c r="T6" s="9">
        <v>1774</v>
      </c>
      <c r="U6" s="9">
        <v>1809</v>
      </c>
      <c r="V6" s="9">
        <v>1883</v>
      </c>
      <c r="W6" s="9">
        <v>1943</v>
      </c>
      <c r="X6" s="9">
        <v>1853</v>
      </c>
      <c r="Y6" s="9">
        <v>2444</v>
      </c>
      <c r="Z6" s="9">
        <v>2554</v>
      </c>
      <c r="AA6" s="9">
        <v>3234</v>
      </c>
      <c r="AB6" s="9"/>
      <c r="AC6" s="11">
        <f t="shared" si="0"/>
        <v>7409</v>
      </c>
      <c r="AD6" s="11">
        <f t="shared" si="1"/>
        <v>10085</v>
      </c>
      <c r="AE6" s="30">
        <f t="shared" si="2"/>
        <v>0.361182345795654</v>
      </c>
      <c r="AF6" s="9"/>
      <c r="AG6" s="9"/>
    </row>
    <row r="7" spans="1:33" ht="21" customHeight="1" x14ac:dyDescent="0.35">
      <c r="B7" s="42"/>
      <c r="C7" s="42"/>
      <c r="D7" s="42" t="s">
        <v>1298</v>
      </c>
      <c r="E7" s="42"/>
      <c r="F7" s="42"/>
      <c r="G7" s="9">
        <v>82</v>
      </c>
      <c r="H7" s="9">
        <v>87</v>
      </c>
      <c r="I7" s="9">
        <v>93</v>
      </c>
      <c r="J7" s="9">
        <v>89</v>
      </c>
      <c r="K7" s="9">
        <v>91</v>
      </c>
      <c r="L7" s="9">
        <v>91</v>
      </c>
      <c r="M7" s="9">
        <v>110</v>
      </c>
      <c r="N7" s="9">
        <v>94</v>
      </c>
      <c r="O7" s="9">
        <v>93</v>
      </c>
      <c r="P7" s="9">
        <v>97</v>
      </c>
      <c r="Q7" s="9">
        <v>97</v>
      </c>
      <c r="R7" s="9">
        <v>97</v>
      </c>
      <c r="S7" s="9">
        <v>98</v>
      </c>
      <c r="T7" s="9">
        <v>100</v>
      </c>
      <c r="U7" s="9">
        <v>103</v>
      </c>
      <c r="V7" s="9">
        <v>115</v>
      </c>
      <c r="W7" s="9">
        <v>104</v>
      </c>
      <c r="X7" s="9">
        <v>107</v>
      </c>
      <c r="Y7" s="9">
        <v>86</v>
      </c>
      <c r="Z7" s="9">
        <v>94</v>
      </c>
      <c r="AA7" s="9">
        <v>94</v>
      </c>
      <c r="AB7" s="9"/>
      <c r="AC7" s="11">
        <f t="shared" si="0"/>
        <v>422</v>
      </c>
      <c r="AD7" s="11">
        <f t="shared" si="1"/>
        <v>381</v>
      </c>
      <c r="AE7" s="30">
        <f t="shared" si="2"/>
        <v>-9.7156398104265351E-2</v>
      </c>
      <c r="AF7" s="9"/>
      <c r="AG7" s="9"/>
    </row>
    <row r="8" spans="1:33" ht="21" customHeight="1" x14ac:dyDescent="0.35">
      <c r="B8" s="41"/>
      <c r="C8" s="41"/>
      <c r="D8" s="41" t="s">
        <v>1301</v>
      </c>
      <c r="E8" s="41"/>
      <c r="F8" s="41"/>
      <c r="G8" s="9">
        <v>2435</v>
      </c>
      <c r="H8" s="9">
        <v>2619</v>
      </c>
      <c r="I8" s="9">
        <v>2842</v>
      </c>
      <c r="J8" s="9">
        <v>2758</v>
      </c>
      <c r="K8" s="9">
        <v>2739</v>
      </c>
      <c r="L8" s="9">
        <v>2623</v>
      </c>
      <c r="M8" s="9">
        <v>2785</v>
      </c>
      <c r="N8" s="9">
        <v>2981</v>
      </c>
      <c r="O8" s="9">
        <v>2938</v>
      </c>
      <c r="P8" s="9">
        <v>2881</v>
      </c>
      <c r="Q8" s="9">
        <v>3217</v>
      </c>
      <c r="R8" s="9">
        <v>3125</v>
      </c>
      <c r="S8" s="9">
        <v>3227</v>
      </c>
      <c r="T8" s="9">
        <v>2809</v>
      </c>
      <c r="U8" s="9">
        <v>2991</v>
      </c>
      <c r="V8" s="9">
        <v>2900</v>
      </c>
      <c r="W8" s="9">
        <v>3119</v>
      </c>
      <c r="X8" s="9">
        <v>2754</v>
      </c>
      <c r="Y8" s="9">
        <v>2399</v>
      </c>
      <c r="Z8" s="9">
        <v>2372</v>
      </c>
      <c r="AA8" s="9">
        <v>2379</v>
      </c>
      <c r="AB8" s="9"/>
      <c r="AC8" s="11">
        <f t="shared" si="0"/>
        <v>11819</v>
      </c>
      <c r="AD8" s="11">
        <f t="shared" si="1"/>
        <v>9904</v>
      </c>
      <c r="AE8" s="30">
        <f t="shared" si="2"/>
        <v>-0.16202724426770454</v>
      </c>
      <c r="AF8" s="9"/>
      <c r="AG8" s="9"/>
    </row>
    <row r="9" spans="1:33" ht="21" customHeight="1" x14ac:dyDescent="0.35">
      <c r="B9" s="42"/>
      <c r="C9" s="42"/>
      <c r="D9" s="42" t="s">
        <v>1300</v>
      </c>
      <c r="E9" s="42"/>
      <c r="F9" s="42"/>
      <c r="G9" s="16">
        <v>451</v>
      </c>
      <c r="H9" s="16">
        <v>624</v>
      </c>
      <c r="I9" s="16">
        <v>759</v>
      </c>
      <c r="J9" s="16">
        <v>671</v>
      </c>
      <c r="K9" s="16">
        <v>601</v>
      </c>
      <c r="L9" s="16">
        <v>514</v>
      </c>
      <c r="M9" s="16">
        <v>592</v>
      </c>
      <c r="N9" s="16">
        <v>690</v>
      </c>
      <c r="O9" s="16">
        <v>688</v>
      </c>
      <c r="P9" s="16">
        <v>600</v>
      </c>
      <c r="Q9" s="16">
        <v>845</v>
      </c>
      <c r="R9" s="16">
        <v>674</v>
      </c>
      <c r="S9" s="16">
        <v>707</v>
      </c>
      <c r="T9" s="16">
        <v>519</v>
      </c>
      <c r="U9" s="16">
        <v>674</v>
      </c>
      <c r="V9" s="16">
        <v>578</v>
      </c>
      <c r="W9" s="16">
        <v>619</v>
      </c>
      <c r="X9" s="16">
        <v>320</v>
      </c>
      <c r="Y9" s="16">
        <v>157</v>
      </c>
      <c r="Z9" s="16">
        <v>61</v>
      </c>
      <c r="AA9" s="16">
        <v>46</v>
      </c>
      <c r="AB9" s="16"/>
      <c r="AC9" s="17">
        <f t="shared" si="0"/>
        <v>2390</v>
      </c>
      <c r="AD9" s="17">
        <f t="shared" si="1"/>
        <v>584</v>
      </c>
      <c r="AE9" s="31">
        <f t="shared" si="2"/>
        <v>-0.75564853556485356</v>
      </c>
      <c r="AF9" s="33">
        <f>AC9/SUM(T$20:W$20)/10</f>
        <v>0.39061797725263181</v>
      </c>
      <c r="AG9" s="33">
        <f>AD9/SUM(X$20:AA$20)/10</f>
        <v>8.7339379292192085E-2</v>
      </c>
    </row>
    <row r="10" spans="1:33" ht="21" customHeight="1" x14ac:dyDescent="0.35">
      <c r="B10" s="42"/>
      <c r="C10" s="42"/>
      <c r="D10" s="42" t="s">
        <v>1299</v>
      </c>
      <c r="E10" s="42"/>
      <c r="F10" s="42"/>
      <c r="G10" s="9">
        <v>1045</v>
      </c>
      <c r="H10" s="9">
        <v>1029</v>
      </c>
      <c r="I10" s="9">
        <v>1113</v>
      </c>
      <c r="J10" s="9">
        <v>1109</v>
      </c>
      <c r="K10" s="9">
        <v>1196</v>
      </c>
      <c r="L10" s="9">
        <v>1156</v>
      </c>
      <c r="M10" s="9">
        <v>1196</v>
      </c>
      <c r="N10" s="9">
        <v>1225</v>
      </c>
      <c r="O10" s="9">
        <v>1196</v>
      </c>
      <c r="P10" s="9">
        <v>1235</v>
      </c>
      <c r="Q10" s="9">
        <v>1297</v>
      </c>
      <c r="R10" s="9">
        <v>1342</v>
      </c>
      <c r="S10" s="9">
        <v>1343</v>
      </c>
      <c r="T10" s="9">
        <v>1188</v>
      </c>
      <c r="U10" s="9">
        <v>1240</v>
      </c>
      <c r="V10" s="9">
        <v>1192</v>
      </c>
      <c r="W10" s="9">
        <v>1245</v>
      </c>
      <c r="X10" s="9">
        <v>1268</v>
      </c>
      <c r="Y10" s="9">
        <v>1163</v>
      </c>
      <c r="Z10" s="9">
        <v>1113</v>
      </c>
      <c r="AA10" s="9">
        <v>1073</v>
      </c>
      <c r="AB10" s="9"/>
      <c r="AC10" s="11">
        <f t="shared" si="0"/>
        <v>4865</v>
      </c>
      <c r="AD10" s="11">
        <f t="shared" si="1"/>
        <v>4617</v>
      </c>
      <c r="AE10" s="30">
        <f t="shared" si="2"/>
        <v>-5.0976361767728684E-2</v>
      </c>
      <c r="AF10" s="9"/>
      <c r="AG10" s="9"/>
    </row>
    <row r="11" spans="1:33" ht="21" customHeight="1" x14ac:dyDescent="0.35">
      <c r="B11" s="42"/>
      <c r="C11" s="42"/>
      <c r="D11" s="42" t="s">
        <v>1298</v>
      </c>
      <c r="E11" s="42"/>
      <c r="F11" s="42"/>
      <c r="G11" s="9">
        <v>939</v>
      </c>
      <c r="H11" s="9">
        <v>966</v>
      </c>
      <c r="I11" s="9">
        <v>970</v>
      </c>
      <c r="J11" s="9">
        <v>978</v>
      </c>
      <c r="K11" s="9">
        <v>942</v>
      </c>
      <c r="L11" s="9">
        <v>953</v>
      </c>
      <c r="M11" s="9">
        <v>997</v>
      </c>
      <c r="N11" s="9">
        <v>1066</v>
      </c>
      <c r="O11" s="9">
        <v>1054</v>
      </c>
      <c r="P11" s="9">
        <v>1046</v>
      </c>
      <c r="Q11" s="9">
        <v>1075</v>
      </c>
      <c r="R11" s="9">
        <v>1109</v>
      </c>
      <c r="S11" s="9">
        <v>1177</v>
      </c>
      <c r="T11" s="9">
        <v>1102</v>
      </c>
      <c r="U11" s="9">
        <v>1077</v>
      </c>
      <c r="V11" s="9">
        <v>1130</v>
      </c>
      <c r="W11" s="9">
        <v>1255</v>
      </c>
      <c r="X11" s="9">
        <v>1166</v>
      </c>
      <c r="Y11" s="9">
        <v>1079</v>
      </c>
      <c r="Z11" s="9">
        <v>1198</v>
      </c>
      <c r="AA11" s="9">
        <v>1260</v>
      </c>
      <c r="AB11" s="9"/>
      <c r="AC11" s="11">
        <f t="shared" si="0"/>
        <v>4564</v>
      </c>
      <c r="AD11" s="11">
        <f t="shared" si="1"/>
        <v>4703</v>
      </c>
      <c r="AE11" s="30">
        <f t="shared" si="2"/>
        <v>3.0455740578440027E-2</v>
      </c>
      <c r="AF11" s="9"/>
      <c r="AG11" s="9"/>
    </row>
    <row r="12" spans="1:33" ht="21" customHeight="1" x14ac:dyDescent="0.35">
      <c r="B12" s="41"/>
      <c r="C12" s="41"/>
      <c r="D12" s="41" t="s">
        <v>1297</v>
      </c>
      <c r="E12" s="41"/>
      <c r="F12" s="41"/>
      <c r="G12" s="16">
        <v>3780</v>
      </c>
      <c r="H12" s="16">
        <v>3656</v>
      </c>
      <c r="I12" s="16">
        <v>3326</v>
      </c>
      <c r="J12" s="16">
        <v>3071</v>
      </c>
      <c r="K12" s="16">
        <v>3322</v>
      </c>
      <c r="L12" s="16">
        <v>2932</v>
      </c>
      <c r="M12" s="16">
        <v>2952</v>
      </c>
      <c r="N12" s="16">
        <v>2865</v>
      </c>
      <c r="O12" s="16">
        <v>3566</v>
      </c>
      <c r="P12" s="16">
        <v>3395</v>
      </c>
      <c r="Q12" s="16">
        <v>3181</v>
      </c>
      <c r="R12" s="16">
        <v>3340</v>
      </c>
      <c r="S12" s="16">
        <v>3788</v>
      </c>
      <c r="T12" s="16">
        <v>3569</v>
      </c>
      <c r="U12" s="16">
        <v>3971</v>
      </c>
      <c r="V12" s="16">
        <v>3428</v>
      </c>
      <c r="W12" s="16">
        <v>3443</v>
      </c>
      <c r="X12" s="16">
        <v>1435</v>
      </c>
      <c r="Y12" s="16">
        <v>94</v>
      </c>
      <c r="Z12" s="16">
        <v>135</v>
      </c>
      <c r="AA12" s="16">
        <v>182</v>
      </c>
      <c r="AB12" s="16"/>
      <c r="AC12" s="17">
        <f t="shared" si="0"/>
        <v>14411</v>
      </c>
      <c r="AD12" s="17">
        <f t="shared" si="1"/>
        <v>1846</v>
      </c>
      <c r="AE12" s="31">
        <f t="shared" si="2"/>
        <v>-0.87190340711956149</v>
      </c>
      <c r="AF12" s="33">
        <f>AC12/SUM(T$20:W$20)/10</f>
        <v>2.3553119958944255</v>
      </c>
      <c r="AG12" s="33">
        <f>AD12/SUM(X$20:AA$20)/10</f>
        <v>0.27607618865305927</v>
      </c>
    </row>
    <row r="13" spans="1:33" ht="21" customHeight="1" x14ac:dyDescent="0.35">
      <c r="B13" s="41"/>
      <c r="C13" s="41"/>
      <c r="D13" s="41" t="s">
        <v>1295</v>
      </c>
      <c r="E13" s="41"/>
      <c r="F13" s="41"/>
      <c r="G13" s="9">
        <v>289</v>
      </c>
      <c r="H13" s="9">
        <v>259</v>
      </c>
      <c r="I13" s="9">
        <v>263</v>
      </c>
      <c r="J13" s="9">
        <v>237</v>
      </c>
      <c r="K13" s="9">
        <v>257</v>
      </c>
      <c r="L13" s="9">
        <v>234</v>
      </c>
      <c r="M13" s="9">
        <v>247</v>
      </c>
      <c r="N13" s="9">
        <v>219</v>
      </c>
      <c r="O13" s="9">
        <v>248</v>
      </c>
      <c r="P13" s="9">
        <v>224</v>
      </c>
      <c r="Q13" s="9">
        <v>274</v>
      </c>
      <c r="R13" s="9">
        <v>252</v>
      </c>
      <c r="S13" s="9">
        <v>276</v>
      </c>
      <c r="T13" s="9">
        <v>244</v>
      </c>
      <c r="U13" s="9">
        <v>276</v>
      </c>
      <c r="V13" s="9">
        <v>245</v>
      </c>
      <c r="W13" s="9">
        <v>255</v>
      </c>
      <c r="X13" s="9">
        <v>86</v>
      </c>
      <c r="Y13" s="9">
        <v>10</v>
      </c>
      <c r="Z13" s="9">
        <v>11</v>
      </c>
      <c r="AA13" s="9">
        <v>15</v>
      </c>
      <c r="AB13" s="9"/>
      <c r="AC13" s="11">
        <f t="shared" si="0"/>
        <v>1020</v>
      </c>
      <c r="AD13" s="11">
        <f t="shared" si="1"/>
        <v>122</v>
      </c>
      <c r="AE13" s="30">
        <f t="shared" si="2"/>
        <v>-0.88039215686274508</v>
      </c>
      <c r="AF13" s="9"/>
      <c r="AG13" s="9"/>
    </row>
    <row r="14" spans="1:33" ht="21" customHeight="1" x14ac:dyDescent="0.35">
      <c r="B14" s="41"/>
      <c r="C14" s="41"/>
      <c r="D14" s="41" t="s">
        <v>1294</v>
      </c>
      <c r="E14" s="41"/>
      <c r="F14" s="41"/>
      <c r="G14" s="9">
        <v>3491</v>
      </c>
      <c r="H14" s="9">
        <v>3397</v>
      </c>
      <c r="I14" s="9">
        <v>3063</v>
      </c>
      <c r="J14" s="9">
        <v>2834</v>
      </c>
      <c r="K14" s="9">
        <v>3065</v>
      </c>
      <c r="L14" s="9">
        <v>2698</v>
      </c>
      <c r="M14" s="9">
        <v>2705</v>
      </c>
      <c r="N14" s="9">
        <v>2646</v>
      </c>
      <c r="O14" s="9">
        <v>3318</v>
      </c>
      <c r="P14" s="9">
        <v>3171</v>
      </c>
      <c r="Q14" s="9">
        <v>2907</v>
      </c>
      <c r="R14" s="9">
        <v>3088</v>
      </c>
      <c r="S14" s="9">
        <v>3512</v>
      </c>
      <c r="T14" s="9">
        <v>3325</v>
      </c>
      <c r="U14" s="9">
        <v>3695</v>
      </c>
      <c r="V14" s="9">
        <v>3183</v>
      </c>
      <c r="W14" s="9">
        <v>3188</v>
      </c>
      <c r="X14" s="9">
        <v>1349</v>
      </c>
      <c r="Y14" s="9">
        <v>84</v>
      </c>
      <c r="Z14" s="9">
        <v>124</v>
      </c>
      <c r="AA14" s="9">
        <v>167</v>
      </c>
      <c r="AB14" s="9"/>
      <c r="AC14" s="11">
        <f t="shared" si="0"/>
        <v>13391</v>
      </c>
      <c r="AD14" s="11">
        <f t="shared" si="1"/>
        <v>1724</v>
      </c>
      <c r="AE14" s="30">
        <f t="shared" si="2"/>
        <v>-0.87125681427824664</v>
      </c>
      <c r="AF14" s="9"/>
      <c r="AG14" s="9"/>
    </row>
    <row r="15" spans="1:33" ht="21" customHeight="1" x14ac:dyDescent="0.35">
      <c r="B15" s="41"/>
      <c r="C15" s="41"/>
      <c r="D15" s="41" t="s">
        <v>1296</v>
      </c>
      <c r="E15" s="41"/>
      <c r="F15" s="41"/>
      <c r="G15" s="16">
        <v>3565</v>
      </c>
      <c r="H15" s="16">
        <v>3998</v>
      </c>
      <c r="I15" s="16">
        <v>4127</v>
      </c>
      <c r="J15" s="16">
        <v>4700</v>
      </c>
      <c r="K15" s="16">
        <v>3749</v>
      </c>
      <c r="L15" s="16">
        <v>4256</v>
      </c>
      <c r="M15" s="16">
        <v>4442</v>
      </c>
      <c r="N15" s="16">
        <v>5050</v>
      </c>
      <c r="O15" s="16">
        <v>4270</v>
      </c>
      <c r="P15" s="16">
        <v>4523</v>
      </c>
      <c r="Q15" s="16">
        <v>5004</v>
      </c>
      <c r="R15" s="16">
        <v>5431</v>
      </c>
      <c r="S15" s="16">
        <v>4470</v>
      </c>
      <c r="T15" s="16">
        <v>4928</v>
      </c>
      <c r="U15" s="16">
        <v>5143</v>
      </c>
      <c r="V15" s="16">
        <v>5717</v>
      </c>
      <c r="W15" s="16">
        <v>4712</v>
      </c>
      <c r="X15" s="16">
        <v>2254</v>
      </c>
      <c r="Y15" s="16">
        <v>194</v>
      </c>
      <c r="Z15" s="16">
        <v>386</v>
      </c>
      <c r="AA15" s="16">
        <v>316</v>
      </c>
      <c r="AB15" s="16"/>
      <c r="AC15" s="17">
        <f t="shared" si="0"/>
        <v>20500</v>
      </c>
      <c r="AD15" s="17">
        <f t="shared" si="1"/>
        <v>3150</v>
      </c>
      <c r="AE15" s="31">
        <f t="shared" si="2"/>
        <v>-0.84634146341463412</v>
      </c>
      <c r="AF15" s="33">
        <f>AC15/SUM(T$20:W$20)/10</f>
        <v>3.3504889262255029</v>
      </c>
      <c r="AG15" s="33">
        <f>AD15/SUM(X$20:AA$20)/10</f>
        <v>0.47109425474384431</v>
      </c>
    </row>
    <row r="16" spans="1:33" ht="21" customHeight="1" x14ac:dyDescent="0.35">
      <c r="B16" s="41"/>
      <c r="C16" s="41"/>
      <c r="D16" s="41" t="s">
        <v>1295</v>
      </c>
      <c r="E16" s="41"/>
      <c r="F16" s="41"/>
      <c r="G16" s="9">
        <v>639</v>
      </c>
      <c r="H16" s="9">
        <v>635</v>
      </c>
      <c r="I16" s="9">
        <v>653</v>
      </c>
      <c r="J16" s="9">
        <v>701</v>
      </c>
      <c r="K16" s="9">
        <v>575</v>
      </c>
      <c r="L16" s="9">
        <v>570</v>
      </c>
      <c r="M16" s="9">
        <v>596</v>
      </c>
      <c r="N16" s="9">
        <v>715</v>
      </c>
      <c r="O16" s="9">
        <v>665</v>
      </c>
      <c r="P16" s="9">
        <v>692</v>
      </c>
      <c r="Q16" s="9">
        <v>756</v>
      </c>
      <c r="R16" s="9">
        <v>775</v>
      </c>
      <c r="S16" s="9">
        <v>710</v>
      </c>
      <c r="T16" s="9">
        <v>681</v>
      </c>
      <c r="U16" s="9">
        <v>766</v>
      </c>
      <c r="V16" s="9">
        <v>763</v>
      </c>
      <c r="W16" s="9">
        <v>698</v>
      </c>
      <c r="X16" s="9">
        <v>338</v>
      </c>
      <c r="Y16" s="9">
        <v>55</v>
      </c>
      <c r="Z16" s="9">
        <v>78</v>
      </c>
      <c r="AA16" s="9">
        <v>78</v>
      </c>
      <c r="AB16" s="9"/>
      <c r="AC16" s="11">
        <f t="shared" si="0"/>
        <v>2908</v>
      </c>
      <c r="AD16" s="11">
        <f t="shared" si="1"/>
        <v>549</v>
      </c>
      <c r="AE16" s="30">
        <f t="shared" si="2"/>
        <v>-0.81121045392022006</v>
      </c>
      <c r="AF16" s="9"/>
      <c r="AG16" s="9"/>
    </row>
    <row r="17" spans="1:33" ht="21" customHeight="1" x14ac:dyDescent="0.35">
      <c r="B17" s="41"/>
      <c r="C17" s="41"/>
      <c r="D17" s="41" t="s">
        <v>1294</v>
      </c>
      <c r="E17" s="41"/>
      <c r="F17" s="41"/>
      <c r="G17" s="9">
        <v>2926</v>
      </c>
      <c r="H17" s="9">
        <v>3363</v>
      </c>
      <c r="I17" s="9">
        <v>3474</v>
      </c>
      <c r="J17" s="9">
        <v>3999</v>
      </c>
      <c r="K17" s="9">
        <v>3174</v>
      </c>
      <c r="L17" s="9">
        <v>3686</v>
      </c>
      <c r="M17" s="9">
        <v>3846</v>
      </c>
      <c r="N17" s="9">
        <v>4335</v>
      </c>
      <c r="O17" s="9">
        <v>3605</v>
      </c>
      <c r="P17" s="9">
        <v>3831</v>
      </c>
      <c r="Q17" s="9">
        <v>4248</v>
      </c>
      <c r="R17" s="9">
        <v>4656</v>
      </c>
      <c r="S17" s="9">
        <v>3760</v>
      </c>
      <c r="T17" s="9">
        <v>4247</v>
      </c>
      <c r="U17" s="9">
        <v>4377</v>
      </c>
      <c r="V17" s="9">
        <v>4954</v>
      </c>
      <c r="W17" s="9">
        <v>4014</v>
      </c>
      <c r="X17" s="9">
        <v>1916</v>
      </c>
      <c r="Y17" s="9">
        <v>139</v>
      </c>
      <c r="Z17" s="9">
        <v>308</v>
      </c>
      <c r="AA17" s="9">
        <v>238</v>
      </c>
      <c r="AB17" s="9"/>
      <c r="AC17" s="11">
        <f t="shared" si="0"/>
        <v>17592</v>
      </c>
      <c r="AD17" s="11">
        <f t="shared" si="1"/>
        <v>2601</v>
      </c>
      <c r="AE17" s="30">
        <f t="shared" si="2"/>
        <v>-0.85214870395634379</v>
      </c>
      <c r="AF17" s="9"/>
      <c r="AG17" s="9"/>
    </row>
    <row r="19" spans="1:33" x14ac:dyDescent="0.3">
      <c r="AD19" s="12"/>
      <c r="AE19" s="30"/>
      <c r="AF19" s="34">
        <f>SUM(AF12,AF5)</f>
        <v>2.7951249568931003</v>
      </c>
      <c r="AG19" s="34">
        <f>SUM(AG12,AG5)</f>
        <v>0.3577325261419923</v>
      </c>
    </row>
    <row r="20" spans="1:33" ht="16.5" x14ac:dyDescent="0.35">
      <c r="D20" s="45" t="s">
        <v>1253</v>
      </c>
      <c r="G20" s="34">
        <f>[5]GDP!CM$12</f>
        <v>130.53899999999999</v>
      </c>
      <c r="H20" s="34">
        <f>[5]GDP!CN$12</f>
        <v>131.09700000000001</v>
      </c>
      <c r="I20" s="34">
        <f>[5]GDP!CO$12</f>
        <v>133.61099999999999</v>
      </c>
      <c r="J20" s="34">
        <f>[5]GDP!CP$12</f>
        <v>137.51400000000001</v>
      </c>
      <c r="K20" s="34">
        <f>[5]GDP!CQ$12</f>
        <v>140.63499999999999</v>
      </c>
      <c r="L20" s="34">
        <f>[5]GDP!CR$12</f>
        <v>143.10400000000001</v>
      </c>
      <c r="M20" s="34">
        <f>[5]GDP!CS$12</f>
        <v>145.125</v>
      </c>
      <c r="N20" s="34">
        <f>[5]GDP!CT$12</f>
        <v>149.72399999999999</v>
      </c>
      <c r="O20" s="34">
        <f>[5]GDP!CU$12</f>
        <v>152.60900000000001</v>
      </c>
      <c r="P20" s="34">
        <f>[5]GDP!CV$12</f>
        <v>154.77600000000001</v>
      </c>
      <c r="Q20" s="34">
        <f>[5]GDP!CW$12</f>
        <v>153.79400000000001</v>
      </c>
      <c r="R20" s="34">
        <f>[5]GDP!CX$12</f>
        <v>149.80000000000001</v>
      </c>
      <c r="S20" s="34">
        <f>[5]GDP!CY$12</f>
        <v>150.91399999999999</v>
      </c>
      <c r="T20" s="34">
        <f>[5]GDP!CZ$12</f>
        <v>149.839</v>
      </c>
      <c r="U20" s="34">
        <f>[5]GDP!DA$12</f>
        <v>151.35300000000001</v>
      </c>
      <c r="V20" s="34">
        <f>[5]GDP!DB$12</f>
        <v>153.178</v>
      </c>
      <c r="W20" s="34">
        <f>[5]GDP!DC$12</f>
        <v>157.48099999999999</v>
      </c>
      <c r="X20" s="34">
        <f>[5]GDP!DD$12</f>
        <v>156.30500000000001</v>
      </c>
      <c r="Y20" s="34">
        <f>[5]GDP!DE$12</f>
        <v>160.08199999999999</v>
      </c>
      <c r="Z20" s="34">
        <f>[5]GDP!DF$12</f>
        <v>173.52</v>
      </c>
      <c r="AA20" s="34">
        <f>[5]GDP!DG$12</f>
        <v>178.749</v>
      </c>
      <c r="AB20" s="34"/>
      <c r="AC20" s="11">
        <f t="shared" ref="AC20" si="3">SUM(T20:W20)</f>
        <v>611.851</v>
      </c>
      <c r="AD20" s="11">
        <f t="shared" ref="AD20" si="4">SUM(X20:AA20)</f>
        <v>668.65600000000006</v>
      </c>
      <c r="AE20" s="30"/>
      <c r="AF20" s="34">
        <f>SUM(AF9,AF15)</f>
        <v>3.7411069034781348</v>
      </c>
      <c r="AG20" s="34">
        <f>SUM(AG9,AG15)</f>
        <v>0.55843363403603641</v>
      </c>
    </row>
    <row r="21" spans="1:33" x14ac:dyDescent="0.3">
      <c r="AF21" s="34">
        <f>AF19-AF20</f>
        <v>-0.94598194658503454</v>
      </c>
      <c r="AG21" s="34">
        <f>AG19-AG20</f>
        <v>-0.20070110789404411</v>
      </c>
    </row>
    <row r="22" spans="1:33" ht="16.5" x14ac:dyDescent="0.35">
      <c r="D22" s="46" t="s">
        <v>1305</v>
      </c>
      <c r="AC22" s="12">
        <f>(AC12+AC5)/AC2</f>
        <v>0.32991241946062733</v>
      </c>
      <c r="AD22" s="12">
        <f>(AD12+AD5)/AD2</f>
        <v>5.8100558659217878E-2</v>
      </c>
    </row>
    <row r="23" spans="1:33" ht="16.5" x14ac:dyDescent="0.35">
      <c r="D23" s="46" t="s">
        <v>1306</v>
      </c>
      <c r="AC23" s="12">
        <f>(AC9+AC15)/AC3</f>
        <v>0.40224936297337666</v>
      </c>
      <c r="AD23" s="12">
        <f>(AD9+AD15)/AD3</f>
        <v>9.8639545634658571E-2</v>
      </c>
    </row>
    <row r="25" spans="1:33" ht="16.5" x14ac:dyDescent="0.35">
      <c r="D25" s="46" t="s">
        <v>1308</v>
      </c>
      <c r="AC25" s="27">
        <f>(AC2-AC3)/AC20/10</f>
        <v>-0.82814279947242064</v>
      </c>
      <c r="AD25" s="27">
        <f>(AD2-AD3)/AD20/10</f>
        <v>0.49577062046852188</v>
      </c>
    </row>
    <row r="26" spans="1:33" ht="16.5" x14ac:dyDescent="0.35">
      <c r="D26" s="46" t="s">
        <v>1307</v>
      </c>
      <c r="AC26" s="27">
        <f>(AC4+AC12-AC8-AC15)/AC20/10</f>
        <v>-1.2071566443464177</v>
      </c>
      <c r="AD26" s="27">
        <f>(AD4+AD12-AD8-AD15)/AD20/10</f>
        <v>-2.9312531406283648E-2</v>
      </c>
    </row>
    <row r="27" spans="1:33" s="10" customFormat="1" ht="16.5" x14ac:dyDescent="0.35">
      <c r="A27" s="5"/>
      <c r="B27" s="5"/>
      <c r="C27" s="5"/>
      <c r="D27" s="47" t="s">
        <v>1720</v>
      </c>
      <c r="E27" s="5"/>
      <c r="F27" s="5"/>
      <c r="AC27" s="34">
        <f>(AC4+AC12)/AC20/10</f>
        <v>4.0750117267112413</v>
      </c>
      <c r="AD27" s="34">
        <f>(AD4+AD12)/AD20/10</f>
        <v>1.922961881744873</v>
      </c>
      <c r="AE27" s="32"/>
    </row>
    <row r="28" spans="1:33" s="10" customFormat="1" ht="16.5" x14ac:dyDescent="0.35">
      <c r="A28" s="5"/>
      <c r="B28" s="5"/>
      <c r="C28" s="5"/>
      <c r="D28" s="47" t="s">
        <v>1721</v>
      </c>
      <c r="E28" s="5"/>
      <c r="F28" s="5"/>
      <c r="AC28" s="34">
        <f>(AC8+AC15)/AC20/10</f>
        <v>5.2821683710576597</v>
      </c>
      <c r="AD28" s="34">
        <f>(AD8+AD15)/AD20/10</f>
        <v>1.9522744131511569</v>
      </c>
      <c r="AE28" s="32"/>
    </row>
  </sheetData>
  <printOptions horizontalCentered="1" verticalCentered="1" gridLinesSet="0"/>
  <pageMargins left="0.196850393700787" right="0.196850393700787" top="0.31496062992126" bottom="0.31496062992126" header="0.118110236220472" footer="0.118110236220472"/>
  <pageSetup scale="57" fitToHeight="0" pageOrder="overThenDown" orientation="portrait" cellComments="atEnd" useFirstPageNumber="1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1EC6-609A-4822-9DFF-2D2D1AAFEF33}">
  <dimension ref="A1:AG28"/>
  <sheetViews>
    <sheetView workbookViewId="0">
      <pane xSplit="6" ySplit="1" topLeftCell="AA14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1373</v>
      </c>
      <c r="C2" s="10" t="s">
        <v>913</v>
      </c>
      <c r="D2" s="2" t="s">
        <v>46</v>
      </c>
      <c r="E2" s="5" t="s">
        <v>12</v>
      </c>
      <c r="F2" s="5" t="s">
        <v>12</v>
      </c>
      <c r="G2" s="11">
        <v>1032.7336951255299</v>
      </c>
      <c r="H2" s="11">
        <v>1088.72286447839</v>
      </c>
      <c r="I2" s="11">
        <v>850.298714870553</v>
      </c>
      <c r="J2" s="11">
        <v>938.13558612294992</v>
      </c>
      <c r="K2" s="11">
        <v>1155.74829243362</v>
      </c>
      <c r="L2" s="11">
        <v>1238.1711325287699</v>
      </c>
      <c r="M2" s="11">
        <v>1036.5877435196101</v>
      </c>
      <c r="N2" s="11">
        <v>1089.8573365073901</v>
      </c>
      <c r="O2" s="11">
        <v>1243.6075080927301</v>
      </c>
      <c r="P2" s="11">
        <v>1459.2986262040401</v>
      </c>
      <c r="Q2" s="11">
        <v>1224.70514975064</v>
      </c>
      <c r="R2" s="11">
        <v>1280.0819206229401</v>
      </c>
      <c r="S2" s="11">
        <v>1487.15168685718</v>
      </c>
      <c r="T2" s="11">
        <v>1654.01803145541</v>
      </c>
      <c r="U2" s="11">
        <v>1464.2034299097199</v>
      </c>
      <c r="V2" s="11">
        <v>1426.8136036925198</v>
      </c>
      <c r="W2" s="11">
        <v>1541.24501321103</v>
      </c>
      <c r="X2" s="11">
        <v>1129.4578158414699</v>
      </c>
      <c r="Y2" s="11">
        <v>193.80871602282701</v>
      </c>
      <c r="Z2" s="11">
        <v>202.88724526237499</v>
      </c>
      <c r="AA2" s="11">
        <v>419.00870712819801</v>
      </c>
      <c r="AB2" s="11"/>
      <c r="AC2" s="11">
        <f t="shared" ref="AC2:AC17" si="0">SUM(T2:W2)</f>
        <v>6086.2800782686791</v>
      </c>
      <c r="AD2" s="11">
        <f t="shared" ref="AD2:AD17" si="1">SUM(X2:AA2)</f>
        <v>1945.1624842548699</v>
      </c>
      <c r="AE2" s="30">
        <f>AD2/AC2-1</f>
        <v>-0.68040207495541405</v>
      </c>
    </row>
    <row r="3" spans="1:33" s="9" customFormat="1" ht="15.75" customHeight="1" x14ac:dyDescent="0.35">
      <c r="A3" s="5" t="s">
        <v>7</v>
      </c>
      <c r="B3" s="5" t="s">
        <v>1374</v>
      </c>
      <c r="C3" s="10" t="s">
        <v>913</v>
      </c>
      <c r="D3" s="2" t="s">
        <v>47</v>
      </c>
      <c r="E3" s="5" t="s">
        <v>12</v>
      </c>
      <c r="F3" s="5" t="s">
        <v>12</v>
      </c>
      <c r="G3" s="11">
        <v>581.38889654584602</v>
      </c>
      <c r="H3" s="11">
        <v>577.97582646843807</v>
      </c>
      <c r="I3" s="11">
        <v>602.81454845834196</v>
      </c>
      <c r="J3" s="11">
        <v>615.4227573293</v>
      </c>
      <c r="K3" s="11">
        <v>634.282500354116</v>
      </c>
      <c r="L3" s="11">
        <v>637.11641833538602</v>
      </c>
      <c r="M3" s="11">
        <v>669.64581016045292</v>
      </c>
      <c r="N3" s="11">
        <v>732.66969866135798</v>
      </c>
      <c r="O3" s="11">
        <v>705.624718516916</v>
      </c>
      <c r="P3" s="11">
        <v>766.329801282777</v>
      </c>
      <c r="Q3" s="11">
        <v>764.23666720877691</v>
      </c>
      <c r="R3" s="11">
        <v>742.93344515307706</v>
      </c>
      <c r="S3" s="11">
        <v>782.76253322506</v>
      </c>
      <c r="T3" s="11">
        <v>773.65694570133098</v>
      </c>
      <c r="U3" s="11">
        <v>826.092888078025</v>
      </c>
      <c r="V3" s="11">
        <v>831.286246746404</v>
      </c>
      <c r="W3" s="11">
        <v>842.903727093714</v>
      </c>
      <c r="X3" s="11">
        <v>648.59868968668798</v>
      </c>
      <c r="Y3" s="11">
        <v>414.44097577686699</v>
      </c>
      <c r="Z3" s="11">
        <v>432.74970540442303</v>
      </c>
      <c r="AA3" s="11">
        <v>572.10266704133903</v>
      </c>
      <c r="AB3" s="11"/>
      <c r="AC3" s="11">
        <f t="shared" si="0"/>
        <v>3273.9398076194739</v>
      </c>
      <c r="AD3" s="11">
        <f t="shared" si="1"/>
        <v>2067.892037909317</v>
      </c>
      <c r="AE3" s="30">
        <f t="shared" ref="AE3:AE17" si="2">AD3/AC3-1</f>
        <v>-0.36837811339820892</v>
      </c>
    </row>
    <row r="4" spans="1:33" s="9" customFormat="1" ht="15.75" customHeight="1" x14ac:dyDescent="0.35">
      <c r="A4" s="5" t="s">
        <v>7</v>
      </c>
      <c r="B4" s="5" t="s">
        <v>1375</v>
      </c>
      <c r="C4" s="10" t="s">
        <v>913</v>
      </c>
      <c r="D4" s="3" t="s">
        <v>48</v>
      </c>
      <c r="E4" s="5" t="s">
        <v>12</v>
      </c>
      <c r="F4" s="5" t="s">
        <v>12</v>
      </c>
      <c r="G4" s="11">
        <v>111.981437790329</v>
      </c>
      <c r="H4" s="11">
        <v>124.06361844040001</v>
      </c>
      <c r="I4" s="11">
        <v>98.7492682209094</v>
      </c>
      <c r="J4" s="11">
        <v>105.99051662713001</v>
      </c>
      <c r="K4" s="11">
        <v>127.27432518469099</v>
      </c>
      <c r="L4" s="11">
        <v>148.03979040706</v>
      </c>
      <c r="M4" s="11">
        <v>123.78227526904</v>
      </c>
      <c r="N4" s="11">
        <v>134.70434691925999</v>
      </c>
      <c r="O4" s="11">
        <v>155.65104591991999</v>
      </c>
      <c r="P4" s="11">
        <v>182.402393207339</v>
      </c>
      <c r="Q4" s="11">
        <v>155.48471278288798</v>
      </c>
      <c r="R4" s="11">
        <v>162.032787470388</v>
      </c>
      <c r="S4" s="11">
        <v>188.00360403015</v>
      </c>
      <c r="T4" s="11">
        <v>203.51273974066001</v>
      </c>
      <c r="U4" s="11">
        <v>184.88447675354098</v>
      </c>
      <c r="V4" s="11">
        <v>188.001458326098</v>
      </c>
      <c r="W4" s="11">
        <v>209.98259955113301</v>
      </c>
      <c r="X4" s="11">
        <v>99.5288416165846</v>
      </c>
      <c r="Y4" s="11">
        <v>65.137326341890599</v>
      </c>
      <c r="Z4" s="11">
        <v>67.713729051717507</v>
      </c>
      <c r="AA4" s="11">
        <v>227.06362958438899</v>
      </c>
      <c r="AB4" s="11"/>
      <c r="AC4" s="11">
        <f t="shared" si="0"/>
        <v>786.38127437143203</v>
      </c>
      <c r="AD4" s="11">
        <f t="shared" si="1"/>
        <v>459.44352659458173</v>
      </c>
      <c r="AE4" s="30">
        <f t="shared" si="2"/>
        <v>-0.41574966041527017</v>
      </c>
    </row>
    <row r="5" spans="1:33" s="16" customFormat="1" ht="15.75" customHeight="1" x14ac:dyDescent="0.35">
      <c r="A5" s="13" t="s">
        <v>7</v>
      </c>
      <c r="B5" s="13" t="s">
        <v>1376</v>
      </c>
      <c r="C5" s="14" t="s">
        <v>913</v>
      </c>
      <c r="D5" s="15" t="s">
        <v>49</v>
      </c>
      <c r="E5" s="13" t="s">
        <v>12</v>
      </c>
      <c r="F5" s="13" t="s">
        <v>12</v>
      </c>
      <c r="G5" s="17">
        <v>76.472466772839496</v>
      </c>
      <c r="H5" s="17">
        <v>87.504748200000009</v>
      </c>
      <c r="I5" s="17">
        <v>64.13618120000001</v>
      </c>
      <c r="J5" s="17">
        <v>71.425855799999994</v>
      </c>
      <c r="K5" s="17">
        <v>87.975515266304498</v>
      </c>
      <c r="L5" s="17">
        <v>103.5218919</v>
      </c>
      <c r="M5" s="17">
        <v>81.045813499999994</v>
      </c>
      <c r="N5" s="17">
        <v>91.541663999999997</v>
      </c>
      <c r="O5" s="17">
        <v>108.3928756908</v>
      </c>
      <c r="P5" s="17">
        <v>130.4692325</v>
      </c>
      <c r="Q5" s="17">
        <v>100.36361460174399</v>
      </c>
      <c r="R5" s="17">
        <v>109.536807</v>
      </c>
      <c r="S5" s="17">
        <v>130.101125</v>
      </c>
      <c r="T5" s="17">
        <v>145.21196119999999</v>
      </c>
      <c r="U5" s="17">
        <v>122.5773858</v>
      </c>
      <c r="V5" s="17">
        <v>127.42308817</v>
      </c>
      <c r="W5" s="17">
        <v>143.31859723879998</v>
      </c>
      <c r="X5" s="17">
        <v>54.0350793</v>
      </c>
      <c r="Y5" s="17">
        <v>24.835719905074299</v>
      </c>
      <c r="Z5" s="17">
        <v>24.893279890811399</v>
      </c>
      <c r="AA5" s="17">
        <v>149.96203097874297</v>
      </c>
      <c r="AB5" s="17"/>
      <c r="AC5" s="17">
        <f t="shared" si="0"/>
        <v>538.5310324088</v>
      </c>
      <c r="AD5" s="17">
        <f t="shared" si="1"/>
        <v>253.72611007462865</v>
      </c>
      <c r="AE5" s="31">
        <f t="shared" si="2"/>
        <v>-0.52885517304409557</v>
      </c>
      <c r="AF5" s="33">
        <f>AC5/SUM(T$20:W$20)/10</f>
        <v>1.9923456618897522</v>
      </c>
      <c r="AG5" s="33">
        <f>AD5/SUM(X$20:AA$20)/10</f>
        <v>0.9776369208747685</v>
      </c>
    </row>
    <row r="6" spans="1:33" s="9" customFormat="1" ht="15.75" customHeight="1" x14ac:dyDescent="0.35">
      <c r="A6" s="5" t="s">
        <v>7</v>
      </c>
      <c r="B6" s="5" t="s">
        <v>1377</v>
      </c>
      <c r="C6" s="10" t="s">
        <v>913</v>
      </c>
      <c r="D6" s="4" t="s">
        <v>50</v>
      </c>
      <c r="E6" s="5" t="s">
        <v>12</v>
      </c>
      <c r="F6" s="5" t="s">
        <v>12</v>
      </c>
      <c r="G6" s="11">
        <v>4.5997760834095898</v>
      </c>
      <c r="H6" s="11">
        <v>3.1450697987799998</v>
      </c>
      <c r="I6" s="11">
        <v>3.4363247441694202</v>
      </c>
      <c r="J6" s="11">
        <v>4.80020928190965</v>
      </c>
      <c r="K6" s="11">
        <v>5.21475864872719</v>
      </c>
      <c r="L6" s="11">
        <v>6.20264524206</v>
      </c>
      <c r="M6" s="11">
        <v>5.8301347448399996</v>
      </c>
      <c r="N6" s="11">
        <v>6.2077777045799998</v>
      </c>
      <c r="O6" s="11">
        <v>5.7148356925200003</v>
      </c>
      <c r="P6" s="11">
        <v>5.7527969321989296</v>
      </c>
      <c r="Q6" s="11">
        <v>8.2594249347834996</v>
      </c>
      <c r="R6" s="11">
        <v>10.451189047847601</v>
      </c>
      <c r="S6" s="11">
        <v>9.0836964795497099</v>
      </c>
      <c r="T6" s="11">
        <v>7.6950774082837494</v>
      </c>
      <c r="U6" s="11">
        <v>9.8366491510111391</v>
      </c>
      <c r="V6" s="11">
        <v>10.1372122646031</v>
      </c>
      <c r="W6" s="11">
        <v>12.271480229392299</v>
      </c>
      <c r="X6" s="11">
        <v>11.2610571596881</v>
      </c>
      <c r="Y6" s="11">
        <v>11.033868490691098</v>
      </c>
      <c r="Z6" s="11">
        <v>13.214943182232499</v>
      </c>
      <c r="AA6" s="11">
        <v>18.7404835561717</v>
      </c>
      <c r="AB6" s="11"/>
      <c r="AC6" s="11">
        <f t="shared" si="0"/>
        <v>39.940419053290285</v>
      </c>
      <c r="AD6" s="11">
        <f t="shared" si="1"/>
        <v>54.250352388783398</v>
      </c>
      <c r="AE6" s="30">
        <f t="shared" si="2"/>
        <v>0.35828200291038925</v>
      </c>
    </row>
    <row r="7" spans="1:33" s="9" customFormat="1" ht="15.75" customHeight="1" x14ac:dyDescent="0.35">
      <c r="A7" s="5" t="s">
        <v>7</v>
      </c>
      <c r="B7" s="5" t="s">
        <v>1378</v>
      </c>
      <c r="C7" s="10" t="s">
        <v>913</v>
      </c>
      <c r="D7" s="4" t="s">
        <v>51</v>
      </c>
      <c r="E7" s="5" t="s">
        <v>12</v>
      </c>
      <c r="F7" s="5" t="s">
        <v>12</v>
      </c>
      <c r="G7" s="11">
        <v>30.909194934080002</v>
      </c>
      <c r="H7" s="11">
        <v>33.413800441619998</v>
      </c>
      <c r="I7" s="11">
        <v>31.17676227674</v>
      </c>
      <c r="J7" s="11">
        <v>29.764451545219998</v>
      </c>
      <c r="K7" s="11">
        <v>34.084051269659099</v>
      </c>
      <c r="L7" s="11">
        <v>38.315253265000003</v>
      </c>
      <c r="M7" s="11">
        <v>36.906327024200003</v>
      </c>
      <c r="N7" s="11">
        <v>36.954905214680004</v>
      </c>
      <c r="O7" s="11">
        <v>41.5433345366</v>
      </c>
      <c r="P7" s="11">
        <v>46.180363775140002</v>
      </c>
      <c r="Q7" s="11">
        <v>46.861673246359999</v>
      </c>
      <c r="R7" s="11">
        <v>42.044791422540001</v>
      </c>
      <c r="S7" s="11">
        <v>48.818782550599998</v>
      </c>
      <c r="T7" s="11">
        <v>50.605701132376502</v>
      </c>
      <c r="U7" s="11">
        <v>52.470441802529898</v>
      </c>
      <c r="V7" s="11">
        <v>50.441157891495195</v>
      </c>
      <c r="W7" s="11">
        <v>54.3925220829409</v>
      </c>
      <c r="X7" s="11">
        <v>34.2327051568965</v>
      </c>
      <c r="Y7" s="11">
        <v>29.267737946125198</v>
      </c>
      <c r="Z7" s="11">
        <v>29.605505978673499</v>
      </c>
      <c r="AA7" s="11">
        <v>58.361115049474407</v>
      </c>
      <c r="AB7" s="11"/>
      <c r="AC7" s="11">
        <f t="shared" si="0"/>
        <v>207.90982290934249</v>
      </c>
      <c r="AD7" s="11">
        <f t="shared" si="1"/>
        <v>151.46706413116959</v>
      </c>
      <c r="AE7" s="30">
        <f t="shared" si="2"/>
        <v>-0.27147711439677547</v>
      </c>
    </row>
    <row r="8" spans="1:33" s="9" customFormat="1" ht="15" customHeight="1" x14ac:dyDescent="0.35">
      <c r="A8" s="5" t="s">
        <v>7</v>
      </c>
      <c r="B8" s="5" t="s">
        <v>1379</v>
      </c>
      <c r="C8" s="10" t="s">
        <v>913</v>
      </c>
      <c r="D8" s="3" t="s">
        <v>52</v>
      </c>
      <c r="E8" s="5" t="s">
        <v>12</v>
      </c>
      <c r="F8" s="5" t="s">
        <v>12</v>
      </c>
      <c r="G8" s="11">
        <v>308.59363206375497</v>
      </c>
      <c r="H8" s="11">
        <v>319.01906887676802</v>
      </c>
      <c r="I8" s="11">
        <v>312.068088086567</v>
      </c>
      <c r="J8" s="11">
        <v>328.02758723076704</v>
      </c>
      <c r="K8" s="11">
        <v>338.99574377599299</v>
      </c>
      <c r="L8" s="11">
        <v>353.53898480190702</v>
      </c>
      <c r="M8" s="11">
        <v>333.79513030376103</v>
      </c>
      <c r="N8" s="11">
        <v>371.79723421502399</v>
      </c>
      <c r="O8" s="11">
        <v>381.883375676968</v>
      </c>
      <c r="P8" s="11">
        <v>377.27854209569398</v>
      </c>
      <c r="Q8" s="11">
        <v>359.63306098686201</v>
      </c>
      <c r="R8" s="11">
        <v>356.571991525084</v>
      </c>
      <c r="S8" s="11">
        <v>392.437137882581</v>
      </c>
      <c r="T8" s="11">
        <v>388.27750220460098</v>
      </c>
      <c r="U8" s="11">
        <v>413.97150800071597</v>
      </c>
      <c r="V8" s="11">
        <v>437.07915758884002</v>
      </c>
      <c r="W8" s="11">
        <v>444.32325033158702</v>
      </c>
      <c r="X8" s="11">
        <v>345.81270258295501</v>
      </c>
      <c r="Y8" s="11">
        <v>282.672728307657</v>
      </c>
      <c r="Z8" s="11">
        <v>296.93822951835398</v>
      </c>
      <c r="AA8" s="11">
        <v>403.363209188631</v>
      </c>
      <c r="AB8" s="11"/>
      <c r="AC8" s="11">
        <f t="shared" si="0"/>
        <v>1683.6514181257439</v>
      </c>
      <c r="AD8" s="11">
        <f t="shared" si="1"/>
        <v>1328.7868695975969</v>
      </c>
      <c r="AE8" s="30">
        <f t="shared" si="2"/>
        <v>-0.21077079537234933</v>
      </c>
    </row>
    <row r="9" spans="1:33" s="16" customFormat="1" ht="15" customHeight="1" x14ac:dyDescent="0.35">
      <c r="A9" s="13" t="s">
        <v>7</v>
      </c>
      <c r="B9" s="13" t="s">
        <v>1380</v>
      </c>
      <c r="C9" s="14" t="s">
        <v>913</v>
      </c>
      <c r="D9" s="15" t="s">
        <v>53</v>
      </c>
      <c r="E9" s="13" t="s">
        <v>12</v>
      </c>
      <c r="F9" s="13" t="s">
        <v>12</v>
      </c>
      <c r="G9" s="17">
        <v>35.724817649151397</v>
      </c>
      <c r="H9" s="17">
        <v>40.3816037523546</v>
      </c>
      <c r="I9" s="17">
        <v>29.579235010000001</v>
      </c>
      <c r="J9" s="17">
        <v>32.938469750000003</v>
      </c>
      <c r="K9" s="17">
        <v>43.203533344035094</v>
      </c>
      <c r="L9" s="17">
        <v>47.890395809091906</v>
      </c>
      <c r="M9" s="17">
        <v>37.393028659091897</v>
      </c>
      <c r="N9" s="17">
        <v>42.3043734790919</v>
      </c>
      <c r="O9" s="17">
        <v>50.042645039091902</v>
      </c>
      <c r="P9" s="17">
        <v>60.156648239091901</v>
      </c>
      <c r="Q9" s="17">
        <v>46.3160609726975</v>
      </c>
      <c r="R9" s="17">
        <v>50.591704249091897</v>
      </c>
      <c r="S9" s="17">
        <v>60.090807264039704</v>
      </c>
      <c r="T9" s="17">
        <v>66.826430279091909</v>
      </c>
      <c r="U9" s="17">
        <v>57.484934729999999</v>
      </c>
      <c r="V9" s="17">
        <v>60.555867729999996</v>
      </c>
      <c r="W9" s="17">
        <v>66.321969012799997</v>
      </c>
      <c r="X9" s="17">
        <v>24.894980950000001</v>
      </c>
      <c r="Y9" s="17">
        <v>11.506955558382201</v>
      </c>
      <c r="Z9" s="17">
        <v>11.580412526238799</v>
      </c>
      <c r="AA9" s="17">
        <v>69.217188949600001</v>
      </c>
      <c r="AB9" s="17"/>
      <c r="AC9" s="17">
        <f t="shared" si="0"/>
        <v>251.18920175189189</v>
      </c>
      <c r="AD9" s="17">
        <f t="shared" si="1"/>
        <v>117.199537984221</v>
      </c>
      <c r="AE9" s="31">
        <f t="shared" si="2"/>
        <v>-0.53342127302119069</v>
      </c>
      <c r="AF9" s="33">
        <f>AC9/SUM(T$20:W$20)/10</f>
        <v>0.92929782372139047</v>
      </c>
      <c r="AG9" s="33">
        <f>AD9/SUM(X$20:AA$20)/10</f>
        <v>0.45158377830779106</v>
      </c>
    </row>
    <row r="10" spans="1:33" s="9" customFormat="1" ht="15.75" customHeight="1" x14ac:dyDescent="0.35">
      <c r="A10" s="5" t="s">
        <v>7</v>
      </c>
      <c r="B10" s="5" t="s">
        <v>1381</v>
      </c>
      <c r="C10" s="10" t="s">
        <v>913</v>
      </c>
      <c r="D10" s="4" t="s">
        <v>54</v>
      </c>
      <c r="E10" s="5" t="s">
        <v>12</v>
      </c>
      <c r="F10" s="5" t="s">
        <v>12</v>
      </c>
      <c r="G10" s="11">
        <v>259.159793357328</v>
      </c>
      <c r="H10" s="11">
        <v>263.82783783602201</v>
      </c>
      <c r="I10" s="11">
        <v>270.03402692162001</v>
      </c>
      <c r="J10" s="11">
        <v>282.77712596114702</v>
      </c>
      <c r="K10" s="11">
        <v>277.029629607044</v>
      </c>
      <c r="L10" s="11">
        <v>289.42072107207503</v>
      </c>
      <c r="M10" s="11">
        <v>282.35984452030897</v>
      </c>
      <c r="N10" s="11">
        <v>313.94954630011199</v>
      </c>
      <c r="O10" s="11">
        <v>314.35297995202302</v>
      </c>
      <c r="P10" s="11">
        <v>297.72582184770204</v>
      </c>
      <c r="Q10" s="11">
        <v>296.13967034952498</v>
      </c>
      <c r="R10" s="11">
        <v>285.68944943802796</v>
      </c>
      <c r="S10" s="11">
        <v>312.423777772741</v>
      </c>
      <c r="T10" s="11">
        <v>295.53543822327697</v>
      </c>
      <c r="U10" s="11">
        <v>336.91274863800402</v>
      </c>
      <c r="V10" s="11">
        <v>355.218170867872</v>
      </c>
      <c r="W10" s="11">
        <v>354.92545578167301</v>
      </c>
      <c r="X10" s="11">
        <v>310.86860486611198</v>
      </c>
      <c r="Y10" s="11">
        <v>264.82763003042402</v>
      </c>
      <c r="Z10" s="11">
        <v>278.98500432771499</v>
      </c>
      <c r="AA10" s="11">
        <v>309.66307500651595</v>
      </c>
      <c r="AB10" s="11"/>
      <c r="AC10" s="11">
        <f t="shared" si="0"/>
        <v>1342.5918135108259</v>
      </c>
      <c r="AD10" s="11">
        <f t="shared" si="1"/>
        <v>1164.3443142307669</v>
      </c>
      <c r="AE10" s="30">
        <f t="shared" si="2"/>
        <v>-0.13276373167653133</v>
      </c>
    </row>
    <row r="11" spans="1:33" s="9" customFormat="1" ht="15.75" customHeight="1" x14ac:dyDescent="0.35">
      <c r="A11" s="5" t="s">
        <v>7</v>
      </c>
      <c r="B11" s="5" t="s">
        <v>1382</v>
      </c>
      <c r="C11" s="10" t="s">
        <v>913</v>
      </c>
      <c r="D11" s="4" t="s">
        <v>55</v>
      </c>
      <c r="E11" s="5" t="s">
        <v>12</v>
      </c>
      <c r="F11" s="5" t="s">
        <v>12</v>
      </c>
      <c r="G11" s="11">
        <v>13.709021057275601</v>
      </c>
      <c r="H11" s="11">
        <v>14.8096272883919</v>
      </c>
      <c r="I11" s="11">
        <v>12.454826154947201</v>
      </c>
      <c r="J11" s="11">
        <v>12.311991519619999</v>
      </c>
      <c r="K11" s="11">
        <v>18.762580824913901</v>
      </c>
      <c r="L11" s="11">
        <v>16.22786792074</v>
      </c>
      <c r="M11" s="11">
        <v>14.042257124360001</v>
      </c>
      <c r="N11" s="11">
        <v>15.543314435820001</v>
      </c>
      <c r="O11" s="11">
        <v>17.487750685852902</v>
      </c>
      <c r="P11" s="11">
        <v>19.396072008900003</v>
      </c>
      <c r="Q11" s="11">
        <v>17.177329664639998</v>
      </c>
      <c r="R11" s="11">
        <v>20.290837837964698</v>
      </c>
      <c r="S11" s="11">
        <v>19.922552845800002</v>
      </c>
      <c r="T11" s="11">
        <v>25.9156337022313</v>
      </c>
      <c r="U11" s="11">
        <v>19.5738246327121</v>
      </c>
      <c r="V11" s="11">
        <v>21.305118990968801</v>
      </c>
      <c r="W11" s="11">
        <v>23.075825537114099</v>
      </c>
      <c r="X11" s="11">
        <v>10.0491167668432</v>
      </c>
      <c r="Y11" s="11">
        <v>6.3381427188507597</v>
      </c>
      <c r="Z11" s="11">
        <v>6.3728126643999303</v>
      </c>
      <c r="AA11" s="11">
        <v>24.4829452325151</v>
      </c>
      <c r="AB11" s="11"/>
      <c r="AC11" s="11">
        <f t="shared" si="0"/>
        <v>89.8704028630263</v>
      </c>
      <c r="AD11" s="11">
        <f t="shared" si="1"/>
        <v>47.24301738260899</v>
      </c>
      <c r="AE11" s="30">
        <f t="shared" si="2"/>
        <v>-0.47432062305747935</v>
      </c>
    </row>
    <row r="12" spans="1:33" s="16" customFormat="1" ht="15.75" customHeight="1" x14ac:dyDescent="0.35">
      <c r="A12" s="13" t="s">
        <v>7</v>
      </c>
      <c r="B12" s="13" t="s">
        <v>1383</v>
      </c>
      <c r="C12" s="14" t="s">
        <v>913</v>
      </c>
      <c r="D12" s="18" t="s">
        <v>56</v>
      </c>
      <c r="E12" s="13" t="s">
        <v>12</v>
      </c>
      <c r="F12" s="13" t="s">
        <v>12</v>
      </c>
      <c r="G12" s="17">
        <v>826.28885133445203</v>
      </c>
      <c r="H12" s="17">
        <v>861.44168744716296</v>
      </c>
      <c r="I12" s="17">
        <v>676.72382843118703</v>
      </c>
      <c r="J12" s="17">
        <v>747.38906292700904</v>
      </c>
      <c r="K12" s="17">
        <v>926.74943525340291</v>
      </c>
      <c r="L12" s="17">
        <v>980.19481691624003</v>
      </c>
      <c r="M12" s="17">
        <v>811.60523197787495</v>
      </c>
      <c r="N12" s="17">
        <v>850.46202335406394</v>
      </c>
      <c r="O12" s="17">
        <v>997.04666724448498</v>
      </c>
      <c r="P12" s="17">
        <v>1176.5179297463401</v>
      </c>
      <c r="Q12" s="17">
        <v>970.45517176156898</v>
      </c>
      <c r="R12" s="17">
        <v>1016.4828509471</v>
      </c>
      <c r="S12" s="17">
        <v>1198.32500877963</v>
      </c>
      <c r="T12" s="17">
        <v>1314.5927365228399</v>
      </c>
      <c r="U12" s="17">
        <v>1138.6286376984601</v>
      </c>
      <c r="V12" s="17">
        <v>1132.7010494291699</v>
      </c>
      <c r="W12" s="17">
        <v>1186.87158797348</v>
      </c>
      <c r="X12" s="17">
        <v>865.818975899968</v>
      </c>
      <c r="Y12" s="17">
        <v>32.785843013510501</v>
      </c>
      <c r="Z12" s="17">
        <v>61.2127035694309</v>
      </c>
      <c r="AA12" s="17">
        <v>63.188311772243594</v>
      </c>
      <c r="AB12" s="17"/>
      <c r="AC12" s="17">
        <f t="shared" si="0"/>
        <v>4772.7940116239497</v>
      </c>
      <c r="AD12" s="17">
        <f t="shared" si="1"/>
        <v>1023.0058342551531</v>
      </c>
      <c r="AE12" s="31">
        <f t="shared" si="2"/>
        <v>-0.78565891765626938</v>
      </c>
      <c r="AF12" s="33">
        <f>AC12/SUM(T$20:W$20)/10</f>
        <v>17.65739552950037</v>
      </c>
      <c r="AG12" s="33">
        <f>AD12/SUM(X$20:AA$20)/10</f>
        <v>3.9417633192893042</v>
      </c>
    </row>
    <row r="13" spans="1:33" s="9" customFormat="1" ht="15.75" customHeight="1" x14ac:dyDescent="0.35">
      <c r="A13" s="5" t="s">
        <v>7</v>
      </c>
      <c r="B13" s="5" t="s">
        <v>1384</v>
      </c>
      <c r="C13" s="10" t="s">
        <v>913</v>
      </c>
      <c r="D13" s="4" t="s">
        <v>57</v>
      </c>
      <c r="E13" s="5" t="s">
        <v>12</v>
      </c>
      <c r="F13" s="5" t="s">
        <v>12</v>
      </c>
      <c r="G13" s="11">
        <v>125.31946829982101</v>
      </c>
      <c r="H13" s="11">
        <v>131.704416302851</v>
      </c>
      <c r="I13" s="11">
        <v>122.302134926927</v>
      </c>
      <c r="J13" s="11">
        <v>120.05138344685399</v>
      </c>
      <c r="K13" s="11">
        <v>134.22510505056499</v>
      </c>
      <c r="L13" s="11">
        <v>141.75148554628001</v>
      </c>
      <c r="M13" s="11">
        <v>133.97451018987502</v>
      </c>
      <c r="N13" s="11">
        <v>150.79838220872799</v>
      </c>
      <c r="O13" s="11">
        <v>126.868928103531</v>
      </c>
      <c r="P13" s="11">
        <v>195.500517535348</v>
      </c>
      <c r="Q13" s="11">
        <v>224.56245573647402</v>
      </c>
      <c r="R13" s="11">
        <v>245.08085754334201</v>
      </c>
      <c r="S13" s="11">
        <v>276.07279717497897</v>
      </c>
      <c r="T13" s="11">
        <v>334.069720595398</v>
      </c>
      <c r="U13" s="11">
        <v>357.620675487347</v>
      </c>
      <c r="V13" s="11">
        <v>352.31794047907903</v>
      </c>
      <c r="W13" s="11">
        <v>310.82183176891704</v>
      </c>
      <c r="X13" s="11">
        <v>235.52146057687301</v>
      </c>
      <c r="Y13" s="11">
        <v>25.225963829266501</v>
      </c>
      <c r="Z13" s="11">
        <v>48.222396158330902</v>
      </c>
      <c r="AA13" s="11">
        <v>53.046327293307606</v>
      </c>
      <c r="AB13" s="11"/>
      <c r="AC13" s="11">
        <f t="shared" si="0"/>
        <v>1354.8301683307411</v>
      </c>
      <c r="AD13" s="11">
        <f t="shared" si="1"/>
        <v>362.01614785777804</v>
      </c>
      <c r="AE13" s="30">
        <f t="shared" si="2"/>
        <v>-0.73279592061061738</v>
      </c>
    </row>
    <row r="14" spans="1:33" s="9" customFormat="1" ht="15.75" customHeight="1" x14ac:dyDescent="0.35">
      <c r="A14" s="5" t="s">
        <v>7</v>
      </c>
      <c r="B14" s="5" t="s">
        <v>1385</v>
      </c>
      <c r="C14" s="10" t="s">
        <v>913</v>
      </c>
      <c r="D14" s="4" t="s">
        <v>58</v>
      </c>
      <c r="E14" s="5" t="s">
        <v>12</v>
      </c>
      <c r="F14" s="5" t="s">
        <v>12</v>
      </c>
      <c r="G14" s="11">
        <v>700.96938303463105</v>
      </c>
      <c r="H14" s="11">
        <v>729.73727114431199</v>
      </c>
      <c r="I14" s="11">
        <v>554.42169350425991</v>
      </c>
      <c r="J14" s="11">
        <v>627.33767948015497</v>
      </c>
      <c r="K14" s="11">
        <v>792.52433020283695</v>
      </c>
      <c r="L14" s="11">
        <v>838.44333136995999</v>
      </c>
      <c r="M14" s="11">
        <v>677.63072178799996</v>
      </c>
      <c r="N14" s="11">
        <v>699.66364114533599</v>
      </c>
      <c r="O14" s="11">
        <v>870.17773914095494</v>
      </c>
      <c r="P14" s="11">
        <v>981.01741221099098</v>
      </c>
      <c r="Q14" s="11">
        <v>745.89271602509496</v>
      </c>
      <c r="R14" s="11">
        <v>771.40199340376103</v>
      </c>
      <c r="S14" s="11">
        <v>922.25221160464798</v>
      </c>
      <c r="T14" s="11">
        <v>980.52301592743697</v>
      </c>
      <c r="U14" s="11">
        <v>781.00796221111591</v>
      </c>
      <c r="V14" s="11">
        <v>780.38310895009306</v>
      </c>
      <c r="W14" s="11">
        <v>876.04975620456105</v>
      </c>
      <c r="X14" s="11">
        <v>630.29751532309501</v>
      </c>
      <c r="Y14" s="11">
        <v>7.5598791842440001</v>
      </c>
      <c r="Z14" s="11">
        <v>12.9903074111</v>
      </c>
      <c r="AA14" s="11">
        <v>10.141984478935999</v>
      </c>
      <c r="AB14" s="11"/>
      <c r="AC14" s="11">
        <f t="shared" si="0"/>
        <v>3417.963843293207</v>
      </c>
      <c r="AD14" s="11">
        <f t="shared" si="1"/>
        <v>660.98968639737507</v>
      </c>
      <c r="AE14" s="30">
        <f t="shared" si="2"/>
        <v>-0.8066130255607058</v>
      </c>
    </row>
    <row r="15" spans="1:33" s="16" customFormat="1" ht="15.75" customHeight="1" x14ac:dyDescent="0.35">
      <c r="A15" s="13" t="s">
        <v>7</v>
      </c>
      <c r="B15" s="13" t="s">
        <v>1386</v>
      </c>
      <c r="C15" s="14" t="s">
        <v>913</v>
      </c>
      <c r="D15" s="18" t="s">
        <v>59</v>
      </c>
      <c r="E15" s="13" t="s">
        <v>12</v>
      </c>
      <c r="F15" s="13" t="s">
        <v>12</v>
      </c>
      <c r="G15" s="17">
        <v>139.998770528335</v>
      </c>
      <c r="H15" s="17">
        <v>137.35035801651298</v>
      </c>
      <c r="I15" s="17">
        <v>158.22733294556201</v>
      </c>
      <c r="J15" s="17">
        <v>156.92009843809399</v>
      </c>
      <c r="K15" s="17">
        <v>163.05252011437599</v>
      </c>
      <c r="L15" s="17">
        <v>155.649205461398</v>
      </c>
      <c r="M15" s="17">
        <v>198.894197371384</v>
      </c>
      <c r="N15" s="17">
        <v>202.37176108700402</v>
      </c>
      <c r="O15" s="17">
        <v>184.54040065296098</v>
      </c>
      <c r="P15" s="17">
        <v>195.78702328264703</v>
      </c>
      <c r="Q15" s="17">
        <v>222.625461081163</v>
      </c>
      <c r="R15" s="17">
        <v>212.09545663262401</v>
      </c>
      <c r="S15" s="17">
        <v>231.997187139337</v>
      </c>
      <c r="T15" s="17">
        <v>202.73954554706401</v>
      </c>
      <c r="U15" s="17">
        <v>236.00652906141599</v>
      </c>
      <c r="V15" s="17">
        <v>235.344180327873</v>
      </c>
      <c r="W15" s="17">
        <v>236.42776553271699</v>
      </c>
      <c r="X15" s="17">
        <v>140.34370040047898</v>
      </c>
      <c r="Y15" s="17">
        <v>7.4035957787832301</v>
      </c>
      <c r="Z15" s="17">
        <v>9.8413164178112496</v>
      </c>
      <c r="AA15" s="17">
        <v>11.0714891205632</v>
      </c>
      <c r="AB15" s="17"/>
      <c r="AC15" s="17">
        <f>SUM(T15:W15)</f>
        <v>910.51802046906994</v>
      </c>
      <c r="AD15" s="17">
        <f>SUM(X15:AA15)</f>
        <v>168.66010171763665</v>
      </c>
      <c r="AE15" s="31">
        <f t="shared" si="2"/>
        <v>-0.81476467469501779</v>
      </c>
      <c r="AF15" s="33">
        <f>AC15/SUM(T$20:W$20)/10</f>
        <v>3.3685461356606359</v>
      </c>
      <c r="AG15" s="33">
        <f>AD15/SUM(X$20:AA$20)/10</f>
        <v>0.6498674593212217</v>
      </c>
    </row>
    <row r="16" spans="1:33" s="9" customFormat="1" ht="15.75" customHeight="1" x14ac:dyDescent="0.35">
      <c r="A16" s="5" t="s">
        <v>7</v>
      </c>
      <c r="B16" s="5" t="s">
        <v>1387</v>
      </c>
      <c r="C16" s="10" t="s">
        <v>913</v>
      </c>
      <c r="D16" s="4" t="s">
        <v>60</v>
      </c>
      <c r="E16" s="5" t="s">
        <v>12</v>
      </c>
      <c r="F16" s="5" t="s">
        <v>12</v>
      </c>
      <c r="G16" s="11">
        <v>13.915694675002801</v>
      </c>
      <c r="H16" s="11">
        <v>11.3315861481423</v>
      </c>
      <c r="I16" s="11">
        <v>10.212080855846901</v>
      </c>
      <c r="J16" s="11">
        <v>11.110268596268799</v>
      </c>
      <c r="K16" s="11">
        <v>12.2888578618059</v>
      </c>
      <c r="L16" s="11">
        <v>10.7582061549165</v>
      </c>
      <c r="M16" s="11">
        <v>9.5786163546604399</v>
      </c>
      <c r="N16" s="11">
        <v>10.7703968373966</v>
      </c>
      <c r="O16" s="11">
        <v>11.535838328925001</v>
      </c>
      <c r="P16" s="11">
        <v>20.2216440983834</v>
      </c>
      <c r="Q16" s="11">
        <v>15.1016595547358</v>
      </c>
      <c r="R16" s="11">
        <v>16.2101244814422</v>
      </c>
      <c r="S16" s="11">
        <v>23.202492598226101</v>
      </c>
      <c r="T16" s="11">
        <v>21.859915466877201</v>
      </c>
      <c r="U16" s="11">
        <v>21.336992086712101</v>
      </c>
      <c r="V16" s="11">
        <v>24.006445086098001</v>
      </c>
      <c r="W16" s="11">
        <v>18.710896940426601</v>
      </c>
      <c r="X16" s="11">
        <v>13.353365316376699</v>
      </c>
      <c r="Y16" s="11">
        <v>3.2929669309732996</v>
      </c>
      <c r="Z16" s="11">
        <v>3.8953361271562801</v>
      </c>
      <c r="AA16" s="11">
        <v>3.9981314449826799</v>
      </c>
      <c r="AB16" s="11"/>
      <c r="AC16" s="11">
        <f t="shared" ref="AC16:AC17" si="3">SUM(T16:W16)</f>
        <v>85.914249580113903</v>
      </c>
      <c r="AD16" s="11">
        <f t="shared" ref="AD16:AD17" si="4">SUM(X16:AA16)</f>
        <v>24.539799819488959</v>
      </c>
      <c r="AE16" s="30">
        <f t="shared" si="2"/>
        <v>-0.71436868808816256</v>
      </c>
    </row>
    <row r="17" spans="1:33" s="9" customFormat="1" ht="15.75" customHeight="1" x14ac:dyDescent="0.35">
      <c r="A17" s="5" t="s">
        <v>7</v>
      </c>
      <c r="B17" s="5" t="s">
        <v>1388</v>
      </c>
      <c r="C17" s="10" t="s">
        <v>913</v>
      </c>
      <c r="D17" s="4" t="s">
        <v>61</v>
      </c>
      <c r="E17" s="5" t="s">
        <v>12</v>
      </c>
      <c r="F17" s="5" t="s">
        <v>12</v>
      </c>
      <c r="G17" s="11">
        <v>126.08307585333201</v>
      </c>
      <c r="H17" s="11">
        <v>126.01877186837099</v>
      </c>
      <c r="I17" s="11">
        <v>148.01525208971501</v>
      </c>
      <c r="J17" s="11">
        <v>145.80982984182501</v>
      </c>
      <c r="K17" s="11">
        <v>150.76366225257001</v>
      </c>
      <c r="L17" s="11">
        <v>144.89099930648101</v>
      </c>
      <c r="M17" s="11">
        <v>189.315581016724</v>
      </c>
      <c r="N17" s="11">
        <v>191.601364249607</v>
      </c>
      <c r="O17" s="11">
        <v>173.00456232403602</v>
      </c>
      <c r="P17" s="11">
        <v>175.565379184264</v>
      </c>
      <c r="Q17" s="11">
        <v>207.52380152642701</v>
      </c>
      <c r="R17" s="11">
        <v>195.88533215118198</v>
      </c>
      <c r="S17" s="11">
        <v>208.794694541111</v>
      </c>
      <c r="T17" s="11">
        <v>180.87963008018698</v>
      </c>
      <c r="U17" s="11">
        <v>214.66953697470399</v>
      </c>
      <c r="V17" s="11">
        <v>211.33773524177499</v>
      </c>
      <c r="W17" s="11">
        <v>217.71686859229101</v>
      </c>
      <c r="X17" s="11">
        <v>126.990335084102</v>
      </c>
      <c r="Y17" s="11">
        <v>4.11062884780993</v>
      </c>
      <c r="Z17" s="11">
        <v>5.9459802906549699</v>
      </c>
      <c r="AA17" s="11">
        <v>7.0733576755805103</v>
      </c>
      <c r="AB17" s="11"/>
      <c r="AC17" s="11">
        <f t="shared" si="3"/>
        <v>824.603770888957</v>
      </c>
      <c r="AD17" s="11">
        <f t="shared" si="4"/>
        <v>144.12030189814743</v>
      </c>
      <c r="AE17" s="30">
        <f t="shared" si="2"/>
        <v>-0.82522478433153446</v>
      </c>
    </row>
    <row r="19" spans="1:33" x14ac:dyDescent="0.35">
      <c r="AD19" s="12"/>
      <c r="AE19" s="30"/>
      <c r="AF19" s="34">
        <f>SUM(AF12,AF5)</f>
        <v>19.64974119139012</v>
      </c>
      <c r="AG19" s="34">
        <f>SUM(AG12,AG5)</f>
        <v>4.9194002401640731</v>
      </c>
    </row>
    <row r="20" spans="1:33" s="40" customFormat="1" ht="16.5" x14ac:dyDescent="0.35">
      <c r="D20" s="57" t="s">
        <v>1253</v>
      </c>
      <c r="G20" s="34">
        <v>4.5605000000000002</v>
      </c>
      <c r="H20" s="34">
        <v>5.0397499999999997</v>
      </c>
      <c r="I20" s="34">
        <v>5.0397499999999997</v>
      </c>
      <c r="J20" s="34">
        <v>5.0397499999999997</v>
      </c>
      <c r="K20" s="34">
        <v>5.0397499999999997</v>
      </c>
      <c r="L20" s="34">
        <v>5.5449999999999999</v>
      </c>
      <c r="M20" s="34">
        <v>5.5449999999999999</v>
      </c>
      <c r="N20" s="34">
        <v>5.5449999999999999</v>
      </c>
      <c r="O20" s="34">
        <v>5.5449999999999999</v>
      </c>
      <c r="P20" s="34">
        <v>6.1447500000000002</v>
      </c>
      <c r="Q20" s="34">
        <v>6.1447500000000002</v>
      </c>
      <c r="R20" s="34">
        <v>6.1447500000000002</v>
      </c>
      <c r="S20" s="34">
        <v>6.1447500000000002</v>
      </c>
      <c r="T20" s="34">
        <v>6.7575000000000003</v>
      </c>
      <c r="U20" s="34">
        <v>6.7575000000000003</v>
      </c>
      <c r="V20" s="34">
        <v>6.7575000000000003</v>
      </c>
      <c r="W20" s="34">
        <v>6.7575000000000003</v>
      </c>
      <c r="X20" s="34">
        <v>6.4882499999999999</v>
      </c>
      <c r="Y20" s="34">
        <v>6.4882499999999999</v>
      </c>
      <c r="Z20" s="34">
        <v>6.4882499999999999</v>
      </c>
      <c r="AA20" s="34">
        <v>6.4882499999999999</v>
      </c>
      <c r="AB20" s="34"/>
      <c r="AC20" s="11">
        <f t="shared" ref="AC20" si="5">SUM(T20:W20)</f>
        <v>27.03</v>
      </c>
      <c r="AD20" s="11">
        <f t="shared" ref="AD20" si="6">SUM(X20:AA20)</f>
        <v>25.952999999999999</v>
      </c>
      <c r="AE20" s="30"/>
      <c r="AF20" s="34">
        <f>SUM(AF9,AF15)</f>
        <v>4.2978439593820266</v>
      </c>
      <c r="AG20" s="34">
        <f>SUM(AG9,AG15)</f>
        <v>1.1014512376290129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15.351897232008094</v>
      </c>
      <c r="AG21" s="34">
        <f>AG19-AG20</f>
        <v>3.8179490025350602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0.87267180867950211</v>
      </c>
      <c r="AD22" s="12">
        <f>(AD12+AD5)/AD2</f>
        <v>0.65636261991699751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0.35483463059317966</v>
      </c>
      <c r="AD23" s="12">
        <f>(AD9+AD15)/AD3</f>
        <v>0.13823721667349126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10.40451450480653</v>
      </c>
      <c r="AD25" s="34">
        <f>(AD2-AD3)/AD20/10</f>
        <v>-0.47289158730954817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10.969315010730918</v>
      </c>
      <c r="AD26" s="34">
        <f>(AD4+AD12-AD8-AD15)/AD20/10</f>
        <v>-5.7787579337644022E-2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20.566686222698415</v>
      </c>
      <c r="AD27" s="34">
        <f>(AD4+AD12)/AD20/10</f>
        <v>5.7120539469415288</v>
      </c>
    </row>
    <row r="28" spans="1:33" ht="16.5" x14ac:dyDescent="0.35">
      <c r="D28" s="47" t="s">
        <v>1721</v>
      </c>
      <c r="AC28" s="27">
        <f>(AC8+AC15)/AC20/10</f>
        <v>9.597371211967495</v>
      </c>
      <c r="AD28" s="27">
        <f>(AD8+AD15)/AD20/10</f>
        <v>5.7698415262791727</v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A1E4-CD3E-4604-9A66-0D8DB2A10AAF}">
  <dimension ref="A1:AG28"/>
  <sheetViews>
    <sheetView workbookViewId="0">
      <pane xSplit="6" ySplit="1" topLeftCell="Z11" activePane="bottomRight" state="frozen"/>
      <selection pane="topRight" activeCell="G1" sqref="G1"/>
      <selection pane="bottomLeft" activeCell="A2" sqref="A2"/>
      <selection pane="bottomRight" activeCell="D15" sqref="D15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181</v>
      </c>
      <c r="C2" s="10" t="s">
        <v>197</v>
      </c>
      <c r="D2" s="2" t="s">
        <v>46</v>
      </c>
      <c r="E2" s="5" t="s">
        <v>12</v>
      </c>
      <c r="F2" s="5" t="s">
        <v>12</v>
      </c>
      <c r="G2" s="11">
        <v>25626.838709677417</v>
      </c>
      <c r="H2" s="11">
        <v>24859.734133790749</v>
      </c>
      <c r="I2" s="11">
        <v>22754.048365620045</v>
      </c>
      <c r="J2" s="11">
        <v>25158.953203558078</v>
      </c>
      <c r="K2" s="11">
        <v>25737.486573576807</v>
      </c>
      <c r="L2" s="11">
        <v>26144.734581687004</v>
      </c>
      <c r="M2" s="11">
        <v>23724.424278743267</v>
      </c>
      <c r="N2" s="11">
        <v>26563.678239358538</v>
      </c>
      <c r="O2" s="11">
        <v>27663.337175054425</v>
      </c>
      <c r="P2" s="11">
        <v>29253.35320417289</v>
      </c>
      <c r="Q2" s="11">
        <v>26130.462479296726</v>
      </c>
      <c r="R2" s="11">
        <v>28482.220994944571</v>
      </c>
      <c r="S2" s="11">
        <v>29283.427695713264</v>
      </c>
      <c r="T2" s="11">
        <v>29334.168719734957</v>
      </c>
      <c r="U2" s="11">
        <v>25780.612244897962</v>
      </c>
      <c r="V2" s="11">
        <v>24213.291327855582</v>
      </c>
      <c r="W2" s="11">
        <v>21850.809199318563</v>
      </c>
      <c r="X2" s="11">
        <v>18514.818786189142</v>
      </c>
      <c r="Y2" s="11">
        <v>13621.189319344719</v>
      </c>
      <c r="Z2" s="11">
        <v>15985.9391124871</v>
      </c>
      <c r="AA2" s="11">
        <v>15667.870501741261</v>
      </c>
      <c r="AB2" s="11"/>
      <c r="AC2" s="11">
        <f t="shared" ref="AC2:AC17" si="0">SUM(T2:W2)</f>
        <v>101178.88149180707</v>
      </c>
      <c r="AD2" s="11">
        <f t="shared" ref="AD2:AD17" si="1">SUM(X2:AA2)</f>
        <v>63789.817719762214</v>
      </c>
      <c r="AE2" s="30">
        <f>AD2/AC2-1</f>
        <v>-0.36953426664508471</v>
      </c>
    </row>
    <row r="3" spans="1:33" s="9" customFormat="1" ht="15.75" customHeight="1" x14ac:dyDescent="0.35">
      <c r="A3" s="5" t="s">
        <v>7</v>
      </c>
      <c r="B3" s="5" t="s">
        <v>182</v>
      </c>
      <c r="C3" s="10" t="s">
        <v>197</v>
      </c>
      <c r="D3" s="2" t="s">
        <v>47</v>
      </c>
      <c r="E3" s="5" t="s">
        <v>12</v>
      </c>
      <c r="F3" s="5" t="s">
        <v>12</v>
      </c>
      <c r="G3" s="11">
        <v>19541.161290322583</v>
      </c>
      <c r="H3" s="11">
        <v>17878.301886792462</v>
      </c>
      <c r="I3" s="11">
        <v>17596.022507624253</v>
      </c>
      <c r="J3" s="11">
        <v>19139.229083408536</v>
      </c>
      <c r="K3" s="11">
        <v>19864.833512352317</v>
      </c>
      <c r="L3" s="11">
        <v>18207.180896753143</v>
      </c>
      <c r="M3" s="11">
        <v>18525.21188254431</v>
      </c>
      <c r="N3" s="11">
        <v>20000.810372771484</v>
      </c>
      <c r="O3" s="11">
        <v>21006.146753745677</v>
      </c>
      <c r="P3" s="11">
        <v>20047.690014903143</v>
      </c>
      <c r="Q3" s="11">
        <v>19463.880749140018</v>
      </c>
      <c r="R3" s="11">
        <v>20745.741110497478</v>
      </c>
      <c r="S3" s="11">
        <v>21385.679621982894</v>
      </c>
      <c r="T3" s="11">
        <v>19467.504884886592</v>
      </c>
      <c r="U3" s="11">
        <v>19468.494897959183</v>
      </c>
      <c r="V3" s="11">
        <v>19659.202179743701</v>
      </c>
      <c r="W3" s="11">
        <v>20296.252129471883</v>
      </c>
      <c r="X3" s="11">
        <v>14510.40102938022</v>
      </c>
      <c r="Y3" s="11">
        <v>10554.75770735693</v>
      </c>
      <c r="Z3" s="11">
        <v>12493.034055727554</v>
      </c>
      <c r="AA3" s="11">
        <v>13464.078421256288</v>
      </c>
      <c r="AB3" s="11"/>
      <c r="AC3" s="11">
        <f t="shared" si="0"/>
        <v>78891.454092061351</v>
      </c>
      <c r="AD3" s="11">
        <f t="shared" si="1"/>
        <v>51022.271213720989</v>
      </c>
      <c r="AE3" s="30">
        <f t="shared" ref="AE3:AE17" si="2">AD3/AC3-1</f>
        <v>-0.3532598454303908</v>
      </c>
    </row>
    <row r="4" spans="1:33" s="9" customFormat="1" ht="15.75" customHeight="1" x14ac:dyDescent="0.35">
      <c r="A4" s="5" t="s">
        <v>7</v>
      </c>
      <c r="B4" s="5" t="s">
        <v>183</v>
      </c>
      <c r="C4" s="10" t="s">
        <v>197</v>
      </c>
      <c r="D4" s="3" t="s">
        <v>48</v>
      </c>
      <c r="E4" s="5" t="s">
        <v>12</v>
      </c>
      <c r="F4" s="5" t="s">
        <v>12</v>
      </c>
      <c r="G4" s="11">
        <v>6862.3225806451619</v>
      </c>
      <c r="H4" s="11">
        <v>6427.2298456260751</v>
      </c>
      <c r="I4" s="11">
        <v>7086.0358232034741</v>
      </c>
      <c r="J4" s="11">
        <v>7513.0849555240429</v>
      </c>
      <c r="K4" s="11">
        <v>7148.0558539205185</v>
      </c>
      <c r="L4" s="11">
        <v>7049.3042432571756</v>
      </c>
      <c r="M4" s="11">
        <v>7718.8168821162608</v>
      </c>
      <c r="N4" s="11">
        <v>8096.6476157980078</v>
      </c>
      <c r="O4" s="11">
        <v>7597.2595722883852</v>
      </c>
      <c r="P4" s="11">
        <v>7611.7096018735401</v>
      </c>
      <c r="Q4" s="11">
        <v>8420.3083195311501</v>
      </c>
      <c r="R4" s="11">
        <v>8819.0237478227646</v>
      </c>
      <c r="S4" s="11">
        <v>8169.767144863994</v>
      </c>
      <c r="T4" s="11">
        <v>7614.3063461048378</v>
      </c>
      <c r="U4" s="11">
        <v>8077.8061224489793</v>
      </c>
      <c r="V4" s="11">
        <v>7742.9860785899755</v>
      </c>
      <c r="W4" s="11">
        <v>6664.6507666098787</v>
      </c>
      <c r="X4" s="11">
        <v>5338.4945314175393</v>
      </c>
      <c r="Y4" s="11">
        <v>4964.5698069398477</v>
      </c>
      <c r="Z4" s="11">
        <v>5493.034055727554</v>
      </c>
      <c r="AA4" s="11">
        <v>5139.6878627628012</v>
      </c>
      <c r="AB4" s="11"/>
      <c r="AC4" s="11">
        <f t="shared" si="0"/>
        <v>30099.749313753673</v>
      </c>
      <c r="AD4" s="11">
        <f t="shared" si="1"/>
        <v>20935.786256847743</v>
      </c>
      <c r="AE4" s="30">
        <f t="shared" si="2"/>
        <v>-0.30445313551892539</v>
      </c>
    </row>
    <row r="5" spans="1:33" s="16" customFormat="1" ht="15.75" customHeight="1" x14ac:dyDescent="0.35">
      <c r="A5" s="13" t="s">
        <v>7</v>
      </c>
      <c r="B5" s="13" t="s">
        <v>184</v>
      </c>
      <c r="C5" s="14" t="s">
        <v>197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185</v>
      </c>
      <c r="C6" s="10" t="s">
        <v>197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186</v>
      </c>
      <c r="C7" s="10" t="s">
        <v>197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187</v>
      </c>
      <c r="C8" s="10" t="s">
        <v>197</v>
      </c>
      <c r="D8" s="3" t="s">
        <v>52</v>
      </c>
      <c r="E8" s="5" t="s">
        <v>12</v>
      </c>
      <c r="F8" s="5" t="s">
        <v>12</v>
      </c>
      <c r="G8" s="11">
        <v>4265.2903225806449</v>
      </c>
      <c r="H8" s="11">
        <v>3925.7289879931409</v>
      </c>
      <c r="I8" s="11">
        <v>4256.1316094669492</v>
      </c>
      <c r="J8" s="11">
        <v>4444.8884878174549</v>
      </c>
      <c r="K8" s="11">
        <v>4300.2792696025799</v>
      </c>
      <c r="L8" s="11">
        <v>4014.902937639582</v>
      </c>
      <c r="M8" s="11">
        <v>4377.6217789572829</v>
      </c>
      <c r="N8" s="11">
        <v>4576.6442037021261</v>
      </c>
      <c r="O8" s="11">
        <v>4514.6625688308359</v>
      </c>
      <c r="P8" s="11">
        <v>4381.6478603363867</v>
      </c>
      <c r="Q8" s="11">
        <v>4640.2089438144985</v>
      </c>
      <c r="R8" s="11">
        <v>4802.2430859424803</v>
      </c>
      <c r="S8" s="11">
        <v>4707.2070154527282</v>
      </c>
      <c r="T8" s="11">
        <v>4228.1879194630892</v>
      </c>
      <c r="U8" s="11">
        <v>4553.3163265306121</v>
      </c>
      <c r="V8" s="11">
        <v>4527.2680829324354</v>
      </c>
      <c r="W8" s="11">
        <v>4302.9812606473579</v>
      </c>
      <c r="X8" s="11">
        <v>3393.0945743083835</v>
      </c>
      <c r="Y8" s="11">
        <v>3147.3104871651558</v>
      </c>
      <c r="Z8" s="11">
        <v>3799.1486068111458</v>
      </c>
      <c r="AA8" s="11">
        <v>3871.4046175673934</v>
      </c>
      <c r="AB8" s="11"/>
      <c r="AC8" s="11">
        <f t="shared" si="0"/>
        <v>17611.753589573495</v>
      </c>
      <c r="AD8" s="11">
        <f t="shared" si="1"/>
        <v>14210.958285852079</v>
      </c>
      <c r="AE8" s="30">
        <f t="shared" si="2"/>
        <v>-0.19309805161791238</v>
      </c>
    </row>
    <row r="9" spans="1:33" s="16" customFormat="1" ht="15" customHeight="1" x14ac:dyDescent="0.35">
      <c r="A9" s="13" t="s">
        <v>7</v>
      </c>
      <c r="B9" s="13" t="s">
        <v>188</v>
      </c>
      <c r="C9" s="14" t="s">
        <v>197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189</v>
      </c>
      <c r="C10" s="10" t="s">
        <v>197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190</v>
      </c>
      <c r="C11" s="10" t="s">
        <v>197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191</v>
      </c>
      <c r="C12" s="14" t="s">
        <v>197</v>
      </c>
      <c r="D12" s="18" t="s">
        <v>56</v>
      </c>
      <c r="E12" s="13" t="s">
        <v>12</v>
      </c>
      <c r="F12" s="13" t="s">
        <v>12</v>
      </c>
      <c r="G12" s="17">
        <v>9440.6451612903238</v>
      </c>
      <c r="H12" s="17">
        <v>8208.1903945111535</v>
      </c>
      <c r="I12" s="17">
        <v>7683.5617026760056</v>
      </c>
      <c r="J12" s="17">
        <v>7853.1648833311856</v>
      </c>
      <c r="K12" s="17">
        <v>9101.5682062298638</v>
      </c>
      <c r="L12" s="17">
        <v>8360.9345473286412</v>
      </c>
      <c r="M12" s="17">
        <v>7525.9395599691843</v>
      </c>
      <c r="N12" s="17">
        <v>7930.43589524866</v>
      </c>
      <c r="O12" s="17">
        <v>9519.6568062491988</v>
      </c>
      <c r="P12" s="17">
        <v>9567.0427932723069</v>
      </c>
      <c r="Q12" s="17">
        <v>8457.3831061281689</v>
      </c>
      <c r="R12" s="17">
        <v>8486.6391945282339</v>
      </c>
      <c r="S12" s="17">
        <v>10358.307436890727</v>
      </c>
      <c r="T12" s="17">
        <v>9870.2319259196374</v>
      </c>
      <c r="U12" s="17">
        <v>8609.1836734693879</v>
      </c>
      <c r="V12" s="17">
        <v>5803.6953467580552</v>
      </c>
      <c r="W12" s="17">
        <v>4750.9369676320257</v>
      </c>
      <c r="X12" s="17">
        <v>1880.1629852026583</v>
      </c>
      <c r="Y12" s="17">
        <v>260.43771767639862</v>
      </c>
      <c r="Z12" s="17">
        <v>184.85552115583076</v>
      </c>
      <c r="AA12" s="17">
        <v>484.07068231652266</v>
      </c>
      <c r="AB12" s="17"/>
      <c r="AC12" s="17">
        <f t="shared" si="0"/>
        <v>29034.047913779104</v>
      </c>
      <c r="AD12" s="17">
        <f t="shared" si="1"/>
        <v>2809.5269063514106</v>
      </c>
      <c r="AE12" s="31">
        <f t="shared" si="2"/>
        <v>-0.90323337225678224</v>
      </c>
      <c r="AF12" s="33">
        <f>AC12/SUM(T$20:W$20)/10</f>
        <v>7.9329300244755654</v>
      </c>
      <c r="AG12" s="33">
        <f>AD12/SUM(X$20:AA$20)/10</f>
        <v>0.80407051436306332</v>
      </c>
    </row>
    <row r="13" spans="1:33" s="9" customFormat="1" ht="15.75" customHeight="1" x14ac:dyDescent="0.35">
      <c r="A13" s="5" t="s">
        <v>7</v>
      </c>
      <c r="B13" s="5" t="s">
        <v>192</v>
      </c>
      <c r="C13" s="10" t="s">
        <v>197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193</v>
      </c>
      <c r="C14" s="10" t="s">
        <v>197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194</v>
      </c>
      <c r="C15" s="14" t="s">
        <v>197</v>
      </c>
      <c r="D15" s="18" t="s">
        <v>59</v>
      </c>
      <c r="E15" s="13" t="s">
        <v>12</v>
      </c>
      <c r="F15" s="13" t="s">
        <v>12</v>
      </c>
      <c r="G15" s="17">
        <v>5848.2580645161297</v>
      </c>
      <c r="H15" s="17">
        <v>5841.3807890223006</v>
      </c>
      <c r="I15" s="17">
        <v>5932.7348481594454</v>
      </c>
      <c r="J15" s="17">
        <v>6280.1340724506899</v>
      </c>
      <c r="K15" s="17">
        <v>6086.7454350161142</v>
      </c>
      <c r="L15" s="17">
        <v>5839.9759491496325</v>
      </c>
      <c r="M15" s="17">
        <v>6532.1462203578494</v>
      </c>
      <c r="N15" s="17">
        <v>6606.3720890557051</v>
      </c>
      <c r="O15" s="17">
        <v>6407.0943782814702</v>
      </c>
      <c r="P15" s="17">
        <v>6582.6272088567202</v>
      </c>
      <c r="Q15" s="17">
        <v>6527.8379411389978</v>
      </c>
      <c r="R15" s="17">
        <v>6705.297591231576</v>
      </c>
      <c r="S15" s="17">
        <v>6621.9403175684329</v>
      </c>
      <c r="T15" s="17">
        <v>6295.76926344406</v>
      </c>
      <c r="U15" s="17">
        <v>7039.5408163265301</v>
      </c>
      <c r="V15" s="17">
        <v>6737.4515730767562</v>
      </c>
      <c r="W15" s="17">
        <v>6807.367972742757</v>
      </c>
      <c r="X15" s="17">
        <v>3243.7057688183559</v>
      </c>
      <c r="Y15" s="17">
        <v>498.43058004041814</v>
      </c>
      <c r="Z15" s="17">
        <v>817.07946336429313</v>
      </c>
      <c r="AA15" s="17">
        <v>791.43557332645423</v>
      </c>
      <c r="AB15" s="17"/>
      <c r="AC15" s="17">
        <f>SUM(T15:W15)</f>
        <v>26880.129625590103</v>
      </c>
      <c r="AD15" s="17">
        <f>SUM(X15:AA15)</f>
        <v>5350.6513855495214</v>
      </c>
      <c r="AE15" s="31">
        <f t="shared" si="2"/>
        <v>-0.80094398873524564</v>
      </c>
      <c r="AF15" s="33">
        <f>AC15/SUM(T$20:W$20)/10</f>
        <v>7.3444181122067844</v>
      </c>
      <c r="AG15" s="33">
        <f>AD15/SUM(X$20:AA$20)/10</f>
        <v>1.5313257908405014</v>
      </c>
    </row>
    <row r="16" spans="1:33" s="9" customFormat="1" ht="15.75" customHeight="1" x14ac:dyDescent="0.35">
      <c r="A16" s="5" t="s">
        <v>7</v>
      </c>
      <c r="B16" s="5" t="s">
        <v>195</v>
      </c>
      <c r="C16" s="10" t="s">
        <v>197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196</v>
      </c>
      <c r="C17" s="10" t="s">
        <v>197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7.9329300244755654</v>
      </c>
      <c r="AG19" s="34">
        <f>SUM(AG12,AG5)</f>
        <v>0.80407051436306332</v>
      </c>
    </row>
    <row r="20" spans="1:33" s="40" customFormat="1" ht="16.5" x14ac:dyDescent="0.35">
      <c r="D20" s="57" t="s">
        <v>1253</v>
      </c>
      <c r="G20" s="34">
        <f>[5]GDP!CM$13</f>
        <v>78.358999999999995</v>
      </c>
      <c r="H20" s="34">
        <f>[5]GDP!CN$13</f>
        <v>78.251999999999995</v>
      </c>
      <c r="I20" s="34">
        <f>[5]GDP!CO$13</f>
        <v>79.397000000000006</v>
      </c>
      <c r="J20" s="34">
        <f>[5]GDP!CP$13</f>
        <v>80.697999999999993</v>
      </c>
      <c r="K20" s="34">
        <f>[5]GDP!CQ$13</f>
        <v>82.51</v>
      </c>
      <c r="L20" s="34">
        <f>[5]GDP!CR$13</f>
        <v>83.613</v>
      </c>
      <c r="M20" s="34">
        <f>[5]GDP!CS$13</f>
        <v>84.656999999999996</v>
      </c>
      <c r="N20" s="34">
        <f>[5]GDP!CT$13</f>
        <v>85.647999999999996</v>
      </c>
      <c r="O20" s="34">
        <f>[5]GDP!CU$13</f>
        <v>87.432000000000002</v>
      </c>
      <c r="P20" s="34">
        <f>[5]GDP!CV$13</f>
        <v>89.581000000000003</v>
      </c>
      <c r="Q20" s="34">
        <f>[5]GDP!CW$13</f>
        <v>89.808000000000007</v>
      </c>
      <c r="R20" s="34">
        <f>[5]GDP!CX$13</f>
        <v>90.941999999999993</v>
      </c>
      <c r="S20" s="34">
        <f>[5]GDP!CY$13</f>
        <v>91.582999999999998</v>
      </c>
      <c r="T20" s="34">
        <f>[5]GDP!CZ$13</f>
        <v>92.174999999999997</v>
      </c>
      <c r="U20" s="34">
        <f>[5]GDP!DA$13</f>
        <v>92.418000000000006</v>
      </c>
      <c r="V20" s="34">
        <f>[5]GDP!DB$13</f>
        <v>90.742999999999995</v>
      </c>
      <c r="W20" s="34">
        <f>[5]GDP!DC$13</f>
        <v>90.658000000000001</v>
      </c>
      <c r="X20" s="34">
        <f>[5]GDP!DD$13</f>
        <v>86.884</v>
      </c>
      <c r="Y20" s="34">
        <f>[5]GDP!DE$13</f>
        <v>85.58</v>
      </c>
      <c r="Z20" s="34">
        <f>[5]GDP!DF$13</f>
        <v>89.153999999999996</v>
      </c>
      <c r="AA20" s="34">
        <f>[5]GDP!DG$13</f>
        <v>87.795000000000002</v>
      </c>
      <c r="AB20" s="34"/>
      <c r="AC20" s="11">
        <f t="shared" ref="AC20" si="5">SUM(T20:W20)</f>
        <v>365.99400000000003</v>
      </c>
      <c r="AD20" s="11">
        <f t="shared" ref="AD20" si="6">SUM(X20:AA20)</f>
        <v>349.41300000000001</v>
      </c>
      <c r="AE20" s="30"/>
      <c r="AF20" s="34">
        <f>SUM(AF9,AF15)</f>
        <v>7.3444181122067844</v>
      </c>
      <c r="AG20" s="34">
        <f>SUM(AG9,AG15)</f>
        <v>1.5313257908405014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0.58851191226878097</v>
      </c>
      <c r="AG21" s="34">
        <f>AG19-AG20</f>
        <v>-0.72725527647743804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0.28695758922903419</v>
      </c>
      <c r="AD22" s="12">
        <f>(AD12+AD5)/AD2</f>
        <v>4.4043501091256661E-2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0.34072295833491278</v>
      </c>
      <c r="AD23" s="12">
        <f>(AD9+AD15)/AD3</f>
        <v>0.10486893778477301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6.0895608670485633</v>
      </c>
      <c r="AD25" s="34">
        <f>(AD2-AD3)/AD20/10</f>
        <v>3.6539987081308434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4.0005885376178796</v>
      </c>
      <c r="AD26" s="34">
        <f>(AD4+AD12-AD8-AD15)/AD20/10</f>
        <v>1.1973519851286452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16.157040068288762</v>
      </c>
      <c r="AD27" s="34">
        <f>(AD4+AD12)/AD20/10</f>
        <v>6.7957726710795399</v>
      </c>
    </row>
    <row r="28" spans="1:33" ht="16.5" x14ac:dyDescent="0.35">
      <c r="D28" s="47" t="s">
        <v>1721</v>
      </c>
      <c r="AC28" s="34">
        <f>(AC8+AC15)/AC20/10</f>
        <v>12.156451530670884</v>
      </c>
      <c r="AD28" s="34">
        <f>(AD8+AD15)/AD20/10</f>
        <v>5.5984206859508951</v>
      </c>
    </row>
  </sheetData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3B0F-EEE5-4810-A74B-581CD89190B9}">
  <dimension ref="A1:AG28"/>
  <sheetViews>
    <sheetView topLeftCell="C1" workbookViewId="0">
      <pane xSplit="4" ySplit="1" topLeftCell="Z9" activePane="bottomRight" state="frozen"/>
      <selection activeCell="C1" sqref="C1"/>
      <selection pane="topRight" activeCell="G1" sqref="G1"/>
      <selection pane="bottomLeft" activeCell="C2" sqref="C2"/>
      <selection pane="bottomRight" activeCell="C1" sqref="A1:XFD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317</v>
      </c>
      <c r="C2" s="10" t="s">
        <v>333</v>
      </c>
      <c r="D2" s="2" t="s">
        <v>46</v>
      </c>
      <c r="E2" s="5" t="s">
        <v>12</v>
      </c>
      <c r="F2" s="5" t="s">
        <v>12</v>
      </c>
      <c r="G2" s="11">
        <v>37903.858323079265</v>
      </c>
      <c r="H2" s="11">
        <v>39412.765108653541</v>
      </c>
      <c r="I2" s="11">
        <v>39380.739394153301</v>
      </c>
      <c r="J2" s="11">
        <v>40880.073369848775</v>
      </c>
      <c r="K2" s="11">
        <v>42145.205055040497</v>
      </c>
      <c r="L2" s="11">
        <v>41790.597547783218</v>
      </c>
      <c r="M2" s="11">
        <v>45915.522921149306</v>
      </c>
      <c r="N2" s="11">
        <v>47408.792404567917</v>
      </c>
      <c r="O2" s="11">
        <v>50179.101403432367</v>
      </c>
      <c r="P2" s="11">
        <v>51585.440689973257</v>
      </c>
      <c r="Q2" s="11">
        <v>48200.439419656243</v>
      </c>
      <c r="R2" s="11">
        <v>50094.451911904936</v>
      </c>
      <c r="S2" s="11">
        <v>55075.246832372606</v>
      </c>
      <c r="T2" s="11">
        <v>54630.281395914179</v>
      </c>
      <c r="U2" s="11">
        <v>52195.873611130999</v>
      </c>
      <c r="V2" s="11">
        <v>52776.95617886183</v>
      </c>
      <c r="W2" s="11">
        <v>55158.428484993208</v>
      </c>
      <c r="X2" s="11">
        <v>53059.749782309089</v>
      </c>
      <c r="Y2" s="11">
        <v>46808.786988945008</v>
      </c>
      <c r="Z2" s="11">
        <v>49643.400076078651</v>
      </c>
      <c r="AA2" s="9">
        <v>53740.873127548075</v>
      </c>
      <c r="AC2" s="11">
        <f t="shared" ref="AC2:AC17" si="0">SUM(T2:W2)</f>
        <v>214761.53967090021</v>
      </c>
      <c r="AD2" s="11">
        <f t="shared" ref="AD2:AD17" si="1">SUM(X2:AA2)</f>
        <v>203252.80997488083</v>
      </c>
      <c r="AE2" s="30">
        <f>AD2/AC2-1</f>
        <v>-5.3588411191572316E-2</v>
      </c>
    </row>
    <row r="3" spans="1:33" s="9" customFormat="1" ht="15.75" customHeight="1" x14ac:dyDescent="0.35">
      <c r="A3" s="5" t="s">
        <v>7</v>
      </c>
      <c r="B3" s="5" t="s">
        <v>318</v>
      </c>
      <c r="C3" s="10" t="s">
        <v>333</v>
      </c>
      <c r="D3" s="2" t="s">
        <v>47</v>
      </c>
      <c r="E3" s="5" t="s">
        <v>12</v>
      </c>
      <c r="F3" s="5" t="s">
        <v>12</v>
      </c>
      <c r="G3" s="11">
        <v>19890.962479098202</v>
      </c>
      <c r="H3" s="11">
        <v>23335.75265474038</v>
      </c>
      <c r="I3" s="11">
        <v>23635.744159207312</v>
      </c>
      <c r="J3" s="11">
        <v>24585.593695382988</v>
      </c>
      <c r="K3" s="11">
        <v>24365.349407395712</v>
      </c>
      <c r="L3" s="11">
        <v>23265.324689136745</v>
      </c>
      <c r="M3" s="11">
        <v>27607.257459283293</v>
      </c>
      <c r="N3" s="11">
        <v>29031.716054840486</v>
      </c>
      <c r="O3" s="11">
        <v>29466.8437019046</v>
      </c>
      <c r="P3" s="11">
        <v>31421.143798249974</v>
      </c>
      <c r="Q3" s="11">
        <v>29524.22859693606</v>
      </c>
      <c r="R3" s="11">
        <v>29838.776106107078</v>
      </c>
      <c r="S3" s="11">
        <v>33397.466005287133</v>
      </c>
      <c r="T3" s="11">
        <v>33299.057405491643</v>
      </c>
      <c r="U3" s="11">
        <v>32120.48580029553</v>
      </c>
      <c r="V3" s="11">
        <v>31836.044023347738</v>
      </c>
      <c r="W3" s="11">
        <v>33279.613001176724</v>
      </c>
      <c r="X3" s="11">
        <v>31032.804275379684</v>
      </c>
      <c r="Y3" s="11">
        <v>26306.432843532657</v>
      </c>
      <c r="Z3" s="11">
        <v>28759.566320682738</v>
      </c>
      <c r="AA3" s="9">
        <v>30131.254214157409</v>
      </c>
      <c r="AC3" s="11">
        <f t="shared" si="0"/>
        <v>130535.20023031163</v>
      </c>
      <c r="AD3" s="11">
        <f t="shared" si="1"/>
        <v>116230.05765375248</v>
      </c>
      <c r="AE3" s="30">
        <f t="shared" ref="AE3:AE17" si="2">AD3/AC3-1</f>
        <v>-0.1095883911107477</v>
      </c>
    </row>
    <row r="4" spans="1:33" s="9" customFormat="1" ht="15.75" customHeight="1" x14ac:dyDescent="0.35">
      <c r="A4" s="5" t="s">
        <v>7</v>
      </c>
      <c r="B4" s="5" t="s">
        <v>319</v>
      </c>
      <c r="C4" s="10" t="s">
        <v>333</v>
      </c>
      <c r="D4" s="3" t="s">
        <v>48</v>
      </c>
      <c r="E4" s="5" t="s">
        <v>12</v>
      </c>
      <c r="F4" s="5" t="s">
        <v>12</v>
      </c>
      <c r="G4" s="11">
        <v>3310.2657726695711</v>
      </c>
      <c r="H4" s="11">
        <v>3550.3875678603067</v>
      </c>
      <c r="I4" s="11">
        <v>3897.2023774330637</v>
      </c>
      <c r="J4" s="11">
        <v>3931.0341365860418</v>
      </c>
      <c r="K4" s="11">
        <v>3796.8963905969918</v>
      </c>
      <c r="L4" s="11">
        <v>4226.243359007156</v>
      </c>
      <c r="M4" s="11">
        <v>4158.7539456827126</v>
      </c>
      <c r="N4" s="11">
        <v>4206.3594225975803</v>
      </c>
      <c r="O4" s="11">
        <v>4387.7913990345069</v>
      </c>
      <c r="P4" s="11">
        <v>4688.430177587039</v>
      </c>
      <c r="Q4" s="11">
        <v>4862.595180829253</v>
      </c>
      <c r="R4" s="11">
        <v>4640.7941568277583</v>
      </c>
      <c r="S4" s="11">
        <v>4807.195240674966</v>
      </c>
      <c r="T4" s="11">
        <v>5153.8404771226351</v>
      </c>
      <c r="U4" s="11">
        <v>5342.7275383717806</v>
      </c>
      <c r="V4" s="11">
        <v>5180.7456001045093</v>
      </c>
      <c r="W4" s="11">
        <v>5448.1075214363209</v>
      </c>
      <c r="X4" s="11">
        <v>5016.4527574935364</v>
      </c>
      <c r="Y4" s="11">
        <v>4810.1819380733978</v>
      </c>
      <c r="Z4" s="11">
        <v>5367.6196622360658</v>
      </c>
      <c r="AA4" s="9">
        <v>5602.4752882690582</v>
      </c>
      <c r="AC4" s="11">
        <f t="shared" si="0"/>
        <v>21125.42113703525</v>
      </c>
      <c r="AD4" s="11">
        <f t="shared" si="1"/>
        <v>20796.729646072057</v>
      </c>
      <c r="AE4" s="30">
        <f t="shared" si="2"/>
        <v>-1.5559050341815817E-2</v>
      </c>
    </row>
    <row r="5" spans="1:33" s="16" customFormat="1" ht="15.75" customHeight="1" x14ac:dyDescent="0.35">
      <c r="A5" s="13" t="s">
        <v>7</v>
      </c>
      <c r="B5" s="13" t="s">
        <v>320</v>
      </c>
      <c r="C5" s="14" t="s">
        <v>333</v>
      </c>
      <c r="D5" s="15" t="s">
        <v>49</v>
      </c>
      <c r="E5" s="13" t="s">
        <v>12</v>
      </c>
      <c r="F5" s="13" t="s">
        <v>12</v>
      </c>
      <c r="G5" s="17">
        <v>98.611709445643484</v>
      </c>
      <c r="H5" s="17">
        <v>96.337956906125711</v>
      </c>
      <c r="I5" s="17">
        <v>250.89211803335886</v>
      </c>
      <c r="J5" s="17">
        <v>225.51881986223253</v>
      </c>
      <c r="K5" s="17">
        <v>111.01285863512165</v>
      </c>
      <c r="L5" s="17">
        <v>134.24184645638334</v>
      </c>
      <c r="M5" s="17">
        <v>117.03238613303687</v>
      </c>
      <c r="N5" s="17">
        <v>128.7888557148529</v>
      </c>
      <c r="O5" s="17">
        <v>132.67483244627664</v>
      </c>
      <c r="P5" s="17">
        <v>148.39335609086322</v>
      </c>
      <c r="Q5" s="17">
        <v>129.78866877733802</v>
      </c>
      <c r="R5" s="17">
        <v>152.83643852803036</v>
      </c>
      <c r="S5" s="17">
        <v>143.54168983390809</v>
      </c>
      <c r="T5" s="17">
        <v>157.62582069051493</v>
      </c>
      <c r="U5" s="17">
        <v>161.81655921718414</v>
      </c>
      <c r="V5" s="17">
        <v>224.68982376923958</v>
      </c>
      <c r="W5" s="17">
        <v>396.49611444803202</v>
      </c>
      <c r="X5" s="17">
        <v>156.19947500604641</v>
      </c>
      <c r="Y5" s="17">
        <v>61.737772830943079</v>
      </c>
      <c r="Z5" s="17">
        <v>81.133777159721774</v>
      </c>
      <c r="AA5" s="16">
        <v>77.792175187384231</v>
      </c>
      <c r="AC5" s="17">
        <f t="shared" si="0"/>
        <v>940.62831812497063</v>
      </c>
      <c r="AD5" s="17">
        <f t="shared" si="1"/>
        <v>376.86320018409549</v>
      </c>
      <c r="AE5" s="31">
        <f t="shared" si="2"/>
        <v>-0.59934950615209326</v>
      </c>
      <c r="AF5" s="33">
        <f>AC5/SUM(T$20:W$20)/10</f>
        <v>3.3220059781768882E-2</v>
      </c>
      <c r="AG5" s="33">
        <f>AD5/SUM(X$20:AA$20)/10</f>
        <v>1.4453396196498536E-2</v>
      </c>
    </row>
    <row r="6" spans="1:33" s="9" customFormat="1" ht="15.75" customHeight="1" x14ac:dyDescent="0.35">
      <c r="A6" s="5" t="s">
        <v>7</v>
      </c>
      <c r="B6" s="5" t="s">
        <v>321</v>
      </c>
      <c r="C6" s="10" t="s">
        <v>333</v>
      </c>
      <c r="D6" s="4" t="s">
        <v>50</v>
      </c>
      <c r="E6" s="5" t="s">
        <v>12</v>
      </c>
      <c r="F6" s="5" t="s">
        <v>12</v>
      </c>
      <c r="G6" s="11">
        <v>2784.2703994642252</v>
      </c>
      <c r="H6" s="11">
        <v>2884.5899522364398</v>
      </c>
      <c r="I6" s="11">
        <v>3064.7102117668378</v>
      </c>
      <c r="J6" s="11">
        <v>3076.644025350231</v>
      </c>
      <c r="K6" s="11">
        <v>3026.7227403869365</v>
      </c>
      <c r="L6" s="11">
        <v>3408.2252174321884</v>
      </c>
      <c r="M6" s="11">
        <v>3316.2939058893362</v>
      </c>
      <c r="N6" s="11">
        <v>3432.8034864576962</v>
      </c>
      <c r="O6" s="11">
        <v>3541.9150957791117</v>
      </c>
      <c r="P6" s="11">
        <v>3768.6203881255879</v>
      </c>
      <c r="Q6" s="11">
        <v>3778.2287139847795</v>
      </c>
      <c r="R6" s="11">
        <v>3805.7316081944714</v>
      </c>
      <c r="S6" s="11">
        <v>3838.0267544584372</v>
      </c>
      <c r="T6" s="11">
        <v>3988.0131274609375</v>
      </c>
      <c r="U6" s="11">
        <v>3820.099496693832</v>
      </c>
      <c r="V6" s="11">
        <v>3758.7212497149553</v>
      </c>
      <c r="W6" s="11">
        <v>3983.3854170959339</v>
      </c>
      <c r="X6" s="11">
        <v>3532.8406642602818</v>
      </c>
      <c r="Y6" s="11">
        <v>3512.7414236717582</v>
      </c>
      <c r="Z6" s="11">
        <v>4080.3787929159857</v>
      </c>
      <c r="AA6" s="9">
        <v>4047.3982115819113</v>
      </c>
      <c r="AC6" s="11">
        <f t="shared" si="0"/>
        <v>15550.219290965659</v>
      </c>
      <c r="AD6" s="11">
        <f t="shared" si="1"/>
        <v>15173.359092429937</v>
      </c>
      <c r="AE6" s="30">
        <f t="shared" si="2"/>
        <v>-2.4235040772361938E-2</v>
      </c>
    </row>
    <row r="7" spans="1:33" s="9" customFormat="1" ht="15.75" customHeight="1" x14ac:dyDescent="0.35">
      <c r="A7" s="5" t="s">
        <v>7</v>
      </c>
      <c r="B7" s="5" t="s">
        <v>322</v>
      </c>
      <c r="C7" s="10" t="s">
        <v>333</v>
      </c>
      <c r="D7" s="4" t="s">
        <v>51</v>
      </c>
      <c r="E7" s="5" t="s">
        <v>12</v>
      </c>
      <c r="F7" s="5" t="s">
        <v>12</v>
      </c>
      <c r="G7" s="11">
        <v>427.38366375970179</v>
      </c>
      <c r="H7" s="11">
        <v>569.45965871774104</v>
      </c>
      <c r="I7" s="11">
        <v>581.6000476328669</v>
      </c>
      <c r="J7" s="11">
        <v>628.87129137357817</v>
      </c>
      <c r="K7" s="11">
        <v>659.16079157493323</v>
      </c>
      <c r="L7" s="11">
        <v>683.77629511858424</v>
      </c>
      <c r="M7" s="11">
        <v>725.42765366034007</v>
      </c>
      <c r="N7" s="11">
        <v>644.76708042503083</v>
      </c>
      <c r="O7" s="11">
        <v>713.20147080911795</v>
      </c>
      <c r="P7" s="11">
        <v>771.41643337058758</v>
      </c>
      <c r="Q7" s="11">
        <v>954.57779806713586</v>
      </c>
      <c r="R7" s="11">
        <v>682.22611010525736</v>
      </c>
      <c r="S7" s="11">
        <v>825.62679638262057</v>
      </c>
      <c r="T7" s="11">
        <v>1008.2015289711834</v>
      </c>
      <c r="U7" s="11">
        <v>1360.8114824607678</v>
      </c>
      <c r="V7" s="11">
        <v>1197.3345266203139</v>
      </c>
      <c r="W7" s="11">
        <v>1068.2259898923551</v>
      </c>
      <c r="X7" s="11">
        <v>1327.4126182272084</v>
      </c>
      <c r="Y7" s="11">
        <v>1235.7027415706966</v>
      </c>
      <c r="Z7" s="11">
        <v>1206.1070921603582</v>
      </c>
      <c r="AA7" s="9">
        <v>1477.2849014997628</v>
      </c>
      <c r="AC7" s="11">
        <f t="shared" si="0"/>
        <v>4634.5735279446199</v>
      </c>
      <c r="AD7" s="11">
        <f t="shared" si="1"/>
        <v>5246.507353458026</v>
      </c>
      <c r="AE7" s="30">
        <f t="shared" si="2"/>
        <v>0.13203670668373069</v>
      </c>
    </row>
    <row r="8" spans="1:33" s="9" customFormat="1" ht="15" customHeight="1" x14ac:dyDescent="0.35">
      <c r="A8" s="5" t="s">
        <v>7</v>
      </c>
      <c r="B8" s="5" t="s">
        <v>323</v>
      </c>
      <c r="C8" s="10" t="s">
        <v>333</v>
      </c>
      <c r="D8" s="3" t="s">
        <v>52</v>
      </c>
      <c r="E8" s="5" t="s">
        <v>12</v>
      </c>
      <c r="F8" s="5" t="s">
        <v>12</v>
      </c>
      <c r="G8" s="11">
        <v>3450.2479487727101</v>
      </c>
      <c r="H8" s="11">
        <v>3665.7565944836483</v>
      </c>
      <c r="I8" s="11">
        <v>3677.7589145088191</v>
      </c>
      <c r="J8" s="11">
        <v>3492.2985879159546</v>
      </c>
      <c r="K8" s="11">
        <v>3268.2978288722684</v>
      </c>
      <c r="L8" s="11">
        <v>3693.5652631601019</v>
      </c>
      <c r="M8" s="11">
        <v>4071.9258312887682</v>
      </c>
      <c r="N8" s="11">
        <v>4175.0584855561929</v>
      </c>
      <c r="O8" s="11">
        <v>4419.2366014090767</v>
      </c>
      <c r="P8" s="11">
        <v>4941.4537730925304</v>
      </c>
      <c r="Q8" s="11">
        <v>4775.9038166222626</v>
      </c>
      <c r="R8" s="11">
        <v>5086.3616782930985</v>
      </c>
      <c r="S8" s="11">
        <v>5231.392374012763</v>
      </c>
      <c r="T8" s="11">
        <v>5435.741385761431</v>
      </c>
      <c r="U8" s="11">
        <v>6103.9836171396637</v>
      </c>
      <c r="V8" s="11">
        <v>6008.9290094381322</v>
      </c>
      <c r="W8" s="11">
        <v>6410.7043914945934</v>
      </c>
      <c r="X8" s="11">
        <v>5761.036704547776</v>
      </c>
      <c r="Y8" s="11">
        <v>4216.4669872443756</v>
      </c>
      <c r="Z8" s="11">
        <v>4758.8294217098019</v>
      </c>
      <c r="AA8" s="9">
        <v>5147.0569130314798</v>
      </c>
      <c r="AC8" s="11">
        <f t="shared" si="0"/>
        <v>23959.358403833819</v>
      </c>
      <c r="AD8" s="11">
        <f t="shared" si="1"/>
        <v>19883.390026533434</v>
      </c>
      <c r="AE8" s="30">
        <f t="shared" si="2"/>
        <v>-0.17012009706604558</v>
      </c>
    </row>
    <row r="9" spans="1:33" s="16" customFormat="1" ht="15" customHeight="1" x14ac:dyDescent="0.35">
      <c r="A9" s="13" t="s">
        <v>7</v>
      </c>
      <c r="B9" s="13" t="s">
        <v>324</v>
      </c>
      <c r="C9" s="14" t="s">
        <v>333</v>
      </c>
      <c r="D9" s="15" t="s">
        <v>53</v>
      </c>
      <c r="E9" s="13" t="s">
        <v>12</v>
      </c>
      <c r="F9" s="13" t="s">
        <v>12</v>
      </c>
      <c r="G9" s="17">
        <v>586.7970532130829</v>
      </c>
      <c r="H9" s="17">
        <v>607.13871681431806</v>
      </c>
      <c r="I9" s="17">
        <v>866.66047155411468</v>
      </c>
      <c r="J9" s="17">
        <v>737.32908236050866</v>
      </c>
      <c r="K9" s="17">
        <v>596.4730245480423</v>
      </c>
      <c r="L9" s="17">
        <v>596.15588053974557</v>
      </c>
      <c r="M9" s="17">
        <v>799.5004143736802</v>
      </c>
      <c r="N9" s="17">
        <v>1000.4933284847465</v>
      </c>
      <c r="O9" s="17">
        <v>1016.7541621847122</v>
      </c>
      <c r="P9" s="17">
        <v>1167.8178097137695</v>
      </c>
      <c r="Q9" s="17">
        <v>1109.1159590712296</v>
      </c>
      <c r="R9" s="17">
        <v>1054.091131334289</v>
      </c>
      <c r="S9" s="17">
        <v>1140.4499357820694</v>
      </c>
      <c r="T9" s="17">
        <v>1127.3384961130562</v>
      </c>
      <c r="U9" s="17">
        <v>1421.7746759645815</v>
      </c>
      <c r="V9" s="17">
        <v>1504.6936882407499</v>
      </c>
      <c r="W9" s="17">
        <v>1626.0426091460511</v>
      </c>
      <c r="X9" s="17">
        <v>1177.1209387251661</v>
      </c>
      <c r="Y9" s="17">
        <v>645.96879320614335</v>
      </c>
      <c r="Z9" s="17">
        <v>748.73830654439382</v>
      </c>
      <c r="AA9" s="16">
        <v>631.386564017144</v>
      </c>
      <c r="AC9" s="17">
        <f t="shared" si="0"/>
        <v>5679.8494694644387</v>
      </c>
      <c r="AD9" s="17">
        <f t="shared" si="1"/>
        <v>3203.214602492847</v>
      </c>
      <c r="AE9" s="31">
        <f t="shared" si="2"/>
        <v>-0.43603882114944803</v>
      </c>
      <c r="AF9" s="33">
        <f>AC9/SUM(T$20:W$20)/10</f>
        <v>0.20059457629680727</v>
      </c>
      <c r="AG9" s="33">
        <f>AD9/SUM(X$20:AA$20)/10</f>
        <v>0.12284916577055734</v>
      </c>
    </row>
    <row r="10" spans="1:33" s="9" customFormat="1" ht="15.75" customHeight="1" x14ac:dyDescent="0.35">
      <c r="A10" s="5" t="s">
        <v>7</v>
      </c>
      <c r="B10" s="5" t="s">
        <v>325</v>
      </c>
      <c r="C10" s="10" t="s">
        <v>333</v>
      </c>
      <c r="D10" s="4" t="s">
        <v>54</v>
      </c>
      <c r="E10" s="5" t="s">
        <v>12</v>
      </c>
      <c r="F10" s="5" t="s">
        <v>12</v>
      </c>
      <c r="G10" s="11">
        <v>2324.7878332335249</v>
      </c>
      <c r="H10" s="11">
        <v>2505.0304723005229</v>
      </c>
      <c r="I10" s="11">
        <v>2306.541567289566</v>
      </c>
      <c r="J10" s="11">
        <v>2092.0793356548616</v>
      </c>
      <c r="K10" s="11">
        <v>2032.4692933855863</v>
      </c>
      <c r="L10" s="11">
        <v>2411.7344976731374</v>
      </c>
      <c r="M10" s="11">
        <v>2651.899963118196</v>
      </c>
      <c r="N10" s="11">
        <v>2705.0579856993327</v>
      </c>
      <c r="O10" s="11">
        <v>2863.0283403513458</v>
      </c>
      <c r="P10" s="11">
        <v>3258.5854949245854</v>
      </c>
      <c r="Q10" s="11">
        <v>3099.3286499505675</v>
      </c>
      <c r="R10" s="11">
        <v>3134.210874326016</v>
      </c>
      <c r="S10" s="11">
        <v>3359.4528039243928</v>
      </c>
      <c r="T10" s="11">
        <v>3510.5413821898601</v>
      </c>
      <c r="U10" s="11">
        <v>3854.5007219001814</v>
      </c>
      <c r="V10" s="11">
        <v>3835.8499443362221</v>
      </c>
      <c r="W10" s="11">
        <v>4193.7001071352079</v>
      </c>
      <c r="X10" s="11">
        <v>3957.0079998498586</v>
      </c>
      <c r="Y10" s="11">
        <v>3159.9586143544952</v>
      </c>
      <c r="Z10" s="11">
        <v>3324.705605108481</v>
      </c>
      <c r="AA10" s="9">
        <v>3553.612549630112</v>
      </c>
      <c r="AC10" s="11">
        <f t="shared" si="0"/>
        <v>15394.592155561471</v>
      </c>
      <c r="AD10" s="11">
        <f t="shared" si="1"/>
        <v>13995.284768942945</v>
      </c>
      <c r="AE10" s="30">
        <f t="shared" si="2"/>
        <v>-9.089603495036469E-2</v>
      </c>
    </row>
    <row r="11" spans="1:33" s="9" customFormat="1" ht="15.75" customHeight="1" x14ac:dyDescent="0.35">
      <c r="A11" s="5" t="s">
        <v>7</v>
      </c>
      <c r="B11" s="5" t="s">
        <v>326</v>
      </c>
      <c r="C11" s="10" t="s">
        <v>333</v>
      </c>
      <c r="D11" s="4" t="s">
        <v>55</v>
      </c>
      <c r="E11" s="5" t="s">
        <v>12</v>
      </c>
      <c r="F11" s="5" t="s">
        <v>12</v>
      </c>
      <c r="G11" s="11">
        <v>538.66306232610236</v>
      </c>
      <c r="H11" s="11">
        <v>553.58740536880714</v>
      </c>
      <c r="I11" s="11">
        <v>504.55687566513876</v>
      </c>
      <c r="J11" s="11">
        <v>662.89016990058406</v>
      </c>
      <c r="K11" s="11">
        <v>639.35551093863955</v>
      </c>
      <c r="L11" s="11">
        <v>685.67488494721874</v>
      </c>
      <c r="M11" s="11">
        <v>620.52545379689195</v>
      </c>
      <c r="N11" s="11">
        <v>469.50717137211376</v>
      </c>
      <c r="O11" s="11">
        <v>539.45409887301844</v>
      </c>
      <c r="P11" s="11">
        <v>515.05046845417507</v>
      </c>
      <c r="Q11" s="11">
        <v>567.45920760046556</v>
      </c>
      <c r="R11" s="11">
        <v>898.0596726327941</v>
      </c>
      <c r="S11" s="11">
        <v>731.48963430630033</v>
      </c>
      <c r="T11" s="11">
        <v>797.86150745851444</v>
      </c>
      <c r="U11" s="11">
        <v>827.70821927490204</v>
      </c>
      <c r="V11" s="11">
        <v>668.38537686116081</v>
      </c>
      <c r="W11" s="11">
        <v>590.96167521333496</v>
      </c>
      <c r="X11" s="11">
        <v>626.90776597275146</v>
      </c>
      <c r="Y11" s="11">
        <v>410.53957968373686</v>
      </c>
      <c r="Z11" s="11">
        <v>685.38551005692739</v>
      </c>
      <c r="AA11" s="9">
        <v>962.05779938422381</v>
      </c>
      <c r="AC11" s="11">
        <f t="shared" si="0"/>
        <v>2884.9167788079121</v>
      </c>
      <c r="AD11" s="11">
        <f t="shared" si="1"/>
        <v>2684.8906550976394</v>
      </c>
      <c r="AE11" s="30">
        <f t="shared" si="2"/>
        <v>-6.9335145186727454E-2</v>
      </c>
    </row>
    <row r="12" spans="1:33" s="16" customFormat="1" ht="15.75" customHeight="1" x14ac:dyDescent="0.35">
      <c r="A12" s="13" t="s">
        <v>7</v>
      </c>
      <c r="B12" s="13" t="s">
        <v>327</v>
      </c>
      <c r="C12" s="14" t="s">
        <v>333</v>
      </c>
      <c r="D12" s="18" t="s">
        <v>56</v>
      </c>
      <c r="E12" s="13" t="s">
        <v>12</v>
      </c>
      <c r="F12" s="13" t="s">
        <v>12</v>
      </c>
      <c r="G12" s="17">
        <v>5760.9803229746331</v>
      </c>
      <c r="H12" s="17">
        <v>5903.6213165230638</v>
      </c>
      <c r="I12" s="17">
        <v>4802.9350571946834</v>
      </c>
      <c r="J12" s="17">
        <v>5534.114195325099</v>
      </c>
      <c r="K12" s="17">
        <v>6186.696471344254</v>
      </c>
      <c r="L12" s="17">
        <v>6719.937453003703</v>
      </c>
      <c r="M12" s="17">
        <v>6241.5460871039322</v>
      </c>
      <c r="N12" s="17">
        <v>6962.4372729881297</v>
      </c>
      <c r="O12" s="17">
        <v>7441.1793279348321</v>
      </c>
      <c r="P12" s="17">
        <v>7710.1005708519751</v>
      </c>
      <c r="Q12" s="17">
        <v>6447.8781891569524</v>
      </c>
      <c r="R12" s="17">
        <v>7037.9786367055594</v>
      </c>
      <c r="S12" s="17">
        <v>7372.4689590743965</v>
      </c>
      <c r="T12" s="17">
        <v>7582.6003772123058</v>
      </c>
      <c r="U12" s="17">
        <v>6950.0114065113457</v>
      </c>
      <c r="V12" s="17">
        <v>7642.546536415115</v>
      </c>
      <c r="W12" s="17">
        <v>8545.2754330550652</v>
      </c>
      <c r="X12" s="17">
        <v>6860.2503237046994</v>
      </c>
      <c r="Y12" s="17">
        <v>1868.2940388247684</v>
      </c>
      <c r="Z12" s="17">
        <v>2137.9504273949237</v>
      </c>
      <c r="AA12" s="16">
        <v>2169.5811600436223</v>
      </c>
      <c r="AC12" s="17">
        <f t="shared" si="0"/>
        <v>30720.433753193836</v>
      </c>
      <c r="AD12" s="17">
        <f t="shared" si="1"/>
        <v>13036.075949968015</v>
      </c>
      <c r="AE12" s="31">
        <f t="shared" si="2"/>
        <v>-0.5756545609121575</v>
      </c>
      <c r="AF12" s="33">
        <f>AC12/SUM(T$20:W$20)/10</f>
        <v>1.0849499490269259</v>
      </c>
      <c r="AG12" s="33">
        <f>AD12/SUM(X$20:AA$20)/10</f>
        <v>0.49995746589344303</v>
      </c>
    </row>
    <row r="13" spans="1:33" s="9" customFormat="1" ht="15.75" customHeight="1" x14ac:dyDescent="0.35">
      <c r="A13" s="5" t="s">
        <v>7</v>
      </c>
      <c r="B13" s="5" t="s">
        <v>328</v>
      </c>
      <c r="C13" s="10" t="s">
        <v>333</v>
      </c>
      <c r="D13" s="4" t="s">
        <v>57</v>
      </c>
      <c r="E13" s="5" t="s">
        <v>12</v>
      </c>
      <c r="F13" s="5" t="s">
        <v>12</v>
      </c>
      <c r="G13" s="11">
        <v>607.45656004872569</v>
      </c>
      <c r="H13" s="11">
        <v>600.99061891300221</v>
      </c>
      <c r="I13" s="11">
        <v>613.56054283578248</v>
      </c>
      <c r="J13" s="11">
        <v>744.86605223427648</v>
      </c>
      <c r="K13" s="11">
        <v>689.79947226726244</v>
      </c>
      <c r="L13" s="11">
        <v>829.44836293746232</v>
      </c>
      <c r="M13" s="11">
        <v>683.82097002798253</v>
      </c>
      <c r="N13" s="11">
        <v>789.45278109040987</v>
      </c>
      <c r="O13" s="11">
        <v>817.08209370248233</v>
      </c>
      <c r="P13" s="11">
        <v>947.75165898721866</v>
      </c>
      <c r="Q13" s="11">
        <v>595.28001024571063</v>
      </c>
      <c r="R13" s="11">
        <v>560.76288946912609</v>
      </c>
      <c r="S13" s="11">
        <v>491.86155196708791</v>
      </c>
      <c r="T13" s="11">
        <v>429.33575764286059</v>
      </c>
      <c r="U13" s="11">
        <v>471.58701282381571</v>
      </c>
      <c r="V13" s="11">
        <v>713.42343351180659</v>
      </c>
      <c r="W13" s="11">
        <v>1322.6593879316431</v>
      </c>
      <c r="X13" s="11">
        <v>546.16754786273214</v>
      </c>
      <c r="Y13" s="11">
        <v>388.78819026840881</v>
      </c>
      <c r="Z13" s="11">
        <v>185.90670839355326</v>
      </c>
      <c r="AA13" s="9">
        <v>150.51574511202409</v>
      </c>
      <c r="AC13" s="11">
        <f t="shared" si="0"/>
        <v>2937.005591910126</v>
      </c>
      <c r="AD13" s="11">
        <f t="shared" si="1"/>
        <v>1271.3781916367184</v>
      </c>
      <c r="AE13" s="30">
        <f t="shared" si="2"/>
        <v>-0.56711754477462251</v>
      </c>
    </row>
    <row r="14" spans="1:33" s="9" customFormat="1" ht="15.75" customHeight="1" x14ac:dyDescent="0.35">
      <c r="A14" s="5" t="s">
        <v>7</v>
      </c>
      <c r="B14" s="5" t="s">
        <v>329</v>
      </c>
      <c r="C14" s="10" t="s">
        <v>333</v>
      </c>
      <c r="D14" s="4" t="s">
        <v>58</v>
      </c>
      <c r="E14" s="5" t="s">
        <v>12</v>
      </c>
      <c r="F14" s="5" t="s">
        <v>12</v>
      </c>
      <c r="G14" s="11">
        <v>5153.5237629258991</v>
      </c>
      <c r="H14" s="11">
        <v>5302.6306976100659</v>
      </c>
      <c r="I14" s="11">
        <v>4189.3745143588985</v>
      </c>
      <c r="J14" s="11">
        <v>4789.2481430908128</v>
      </c>
      <c r="K14" s="11">
        <v>5496.8969990769856</v>
      </c>
      <c r="L14" s="11">
        <v>5890.4890900662494</v>
      </c>
      <c r="M14" s="11">
        <v>5557.7251170759509</v>
      </c>
      <c r="N14" s="11">
        <v>6172.9844918977305</v>
      </c>
      <c r="O14" s="11">
        <v>6624.0972342323576</v>
      </c>
      <c r="P14" s="11">
        <v>6762.3489118647449</v>
      </c>
      <c r="Q14" s="11">
        <v>5852.5981789112375</v>
      </c>
      <c r="R14" s="11">
        <v>6477.215747236437</v>
      </c>
      <c r="S14" s="11">
        <v>6880.6074071073117</v>
      </c>
      <c r="T14" s="11">
        <v>7153.2646195694415</v>
      </c>
      <c r="U14" s="11">
        <v>6478.4243936875173</v>
      </c>
      <c r="V14" s="11">
        <v>6929.1231029033133</v>
      </c>
      <c r="W14" s="11">
        <v>7222.6160451234209</v>
      </c>
      <c r="X14" s="11">
        <v>6314.0827758419655</v>
      </c>
      <c r="Y14" s="11">
        <v>1479.5058485563518</v>
      </c>
      <c r="Z14" s="11">
        <v>1952.0437190013654</v>
      </c>
      <c r="AA14" s="9">
        <v>2019.0654149315906</v>
      </c>
      <c r="AC14" s="11">
        <f t="shared" si="0"/>
        <v>27783.428161283693</v>
      </c>
      <c r="AD14" s="11">
        <f t="shared" si="1"/>
        <v>11764.697758331273</v>
      </c>
      <c r="AE14" s="30">
        <f t="shared" si="2"/>
        <v>-0.57655701484939792</v>
      </c>
    </row>
    <row r="15" spans="1:33" s="16" customFormat="1" ht="15.75" customHeight="1" x14ac:dyDescent="0.35">
      <c r="A15" s="13" t="s">
        <v>7</v>
      </c>
      <c r="B15" s="13" t="s">
        <v>330</v>
      </c>
      <c r="C15" s="14" t="s">
        <v>333</v>
      </c>
      <c r="D15" s="18" t="s">
        <v>59</v>
      </c>
      <c r="E15" s="13" t="s">
        <v>12</v>
      </c>
      <c r="F15" s="13" t="s">
        <v>12</v>
      </c>
      <c r="G15" s="17">
        <v>3357.1641929727916</v>
      </c>
      <c r="H15" s="17">
        <v>3579.9294532550202</v>
      </c>
      <c r="I15" s="17">
        <v>4561.4787445694983</v>
      </c>
      <c r="J15" s="17">
        <v>4525.2115298734661</v>
      </c>
      <c r="K15" s="17">
        <v>3709.8622021739779</v>
      </c>
      <c r="L15" s="17">
        <v>3654.6988930604025</v>
      </c>
      <c r="M15" s="17">
        <v>4850.7644476910609</v>
      </c>
      <c r="N15" s="17">
        <v>5332.1734907438804</v>
      </c>
      <c r="O15" s="17">
        <v>4605.6366253324595</v>
      </c>
      <c r="P15" s="17">
        <v>4727.5840213039273</v>
      </c>
      <c r="Q15" s="17">
        <v>5913.6792602904052</v>
      </c>
      <c r="R15" s="17">
        <v>5813.0832968515688</v>
      </c>
      <c r="S15" s="17">
        <v>4864.530567148302</v>
      </c>
      <c r="T15" s="17">
        <v>5112.2135629906843</v>
      </c>
      <c r="U15" s="17">
        <v>6202.9111270401036</v>
      </c>
      <c r="V15" s="17">
        <v>6031.2425330123651</v>
      </c>
      <c r="W15" s="17">
        <v>5568.5900188472497</v>
      </c>
      <c r="X15" s="17">
        <v>4208.190564821185</v>
      </c>
      <c r="Y15" s="17">
        <v>2765.5916701943665</v>
      </c>
      <c r="Z15" s="17">
        <v>2763.9824611474496</v>
      </c>
      <c r="AA15" s="16">
        <v>2833.1398527767165</v>
      </c>
      <c r="AC15" s="17">
        <f>SUM(T15:W15)</f>
        <v>22914.957241890406</v>
      </c>
      <c r="AD15" s="17">
        <f>SUM(X15:AA15)</f>
        <v>12570.904548939718</v>
      </c>
      <c r="AE15" s="31">
        <f t="shared" si="2"/>
        <v>-0.45141051688461886</v>
      </c>
      <c r="AF15" s="33">
        <f>AC15/SUM(T$20:W$20)/10</f>
        <v>0.80928485226737601</v>
      </c>
      <c r="AG15" s="33">
        <f>AD15/SUM(X$20:AA$20)/10</f>
        <v>0.48211728793216163</v>
      </c>
    </row>
    <row r="16" spans="1:33" s="9" customFormat="1" ht="15.75" customHeight="1" x14ac:dyDescent="0.35">
      <c r="A16" s="5" t="s">
        <v>7</v>
      </c>
      <c r="B16" s="5" t="s">
        <v>331</v>
      </c>
      <c r="C16" s="10" t="s">
        <v>333</v>
      </c>
      <c r="D16" s="4" t="s">
        <v>60</v>
      </c>
      <c r="E16" s="5" t="s">
        <v>12</v>
      </c>
      <c r="F16" s="5" t="s">
        <v>12</v>
      </c>
      <c r="G16" s="11">
        <v>1431.8988738818834</v>
      </c>
      <c r="H16" s="11">
        <v>1554.7370742265234</v>
      </c>
      <c r="I16" s="11">
        <v>1926.6920113739786</v>
      </c>
      <c r="J16" s="11">
        <v>1614.5021428249854</v>
      </c>
      <c r="K16" s="11">
        <v>1453.8495356312769</v>
      </c>
      <c r="L16" s="11">
        <v>1505.5709586881792</v>
      </c>
      <c r="M16" s="11">
        <v>1570.9483979174304</v>
      </c>
      <c r="N16" s="11">
        <v>1626.7036484836858</v>
      </c>
      <c r="O16" s="11">
        <v>1493.2490073793595</v>
      </c>
      <c r="P16" s="11">
        <v>1484.2927207707946</v>
      </c>
      <c r="Q16" s="11">
        <v>1641.4415391515322</v>
      </c>
      <c r="R16" s="11">
        <v>1530.6842424286847</v>
      </c>
      <c r="S16" s="11">
        <v>1474.9006854510596</v>
      </c>
      <c r="T16" s="11">
        <v>1499.1853730891353</v>
      </c>
      <c r="U16" s="11">
        <v>1545.8862326013427</v>
      </c>
      <c r="V16" s="11">
        <v>1487.4224866620245</v>
      </c>
      <c r="W16" s="11">
        <v>1461.718710545226</v>
      </c>
      <c r="X16" s="11">
        <v>1217.5161940081873</v>
      </c>
      <c r="Y16" s="11">
        <v>1171.1908221895244</v>
      </c>
      <c r="Z16" s="11">
        <v>978.03612785148164</v>
      </c>
      <c r="AA16" s="9">
        <v>1012.4556027947657</v>
      </c>
      <c r="AC16" s="11">
        <f t="shared" ref="AC16:AC17" si="3">SUM(T16:W16)</f>
        <v>5994.2128028977286</v>
      </c>
      <c r="AD16" s="11">
        <f t="shared" ref="AD16:AD17" si="4">SUM(X16:AA16)</f>
        <v>4379.1987468439593</v>
      </c>
      <c r="AE16" s="30">
        <f t="shared" si="2"/>
        <v>-0.26942888235016238</v>
      </c>
    </row>
    <row r="17" spans="1:33" s="9" customFormat="1" ht="15.75" customHeight="1" x14ac:dyDescent="0.35">
      <c r="A17" s="5" t="s">
        <v>7</v>
      </c>
      <c r="B17" s="5" t="s">
        <v>332</v>
      </c>
      <c r="C17" s="10" t="s">
        <v>333</v>
      </c>
      <c r="D17" s="4" t="s">
        <v>61</v>
      </c>
      <c r="E17" s="5" t="s">
        <v>12</v>
      </c>
      <c r="F17" s="5" t="s">
        <v>12</v>
      </c>
      <c r="G17" s="11">
        <v>1925.2653190909145</v>
      </c>
      <c r="H17" s="11">
        <v>2025.192379028497</v>
      </c>
      <c r="I17" s="11">
        <v>2634.7867331955194</v>
      </c>
      <c r="J17" s="11">
        <v>2910.7093870484805</v>
      </c>
      <c r="K17" s="11">
        <v>2256.0126665427006</v>
      </c>
      <c r="L17" s="11">
        <v>2149.1279343722235</v>
      </c>
      <c r="M17" s="11">
        <v>3279.8160497736299</v>
      </c>
      <c r="N17" s="11">
        <v>3705.4698422601946</v>
      </c>
      <c r="O17" s="11">
        <v>3112.3876179530962</v>
      </c>
      <c r="P17" s="11">
        <v>3243.2913005331361</v>
      </c>
      <c r="Q17" s="11">
        <v>4272.2377211388739</v>
      </c>
      <c r="R17" s="11">
        <v>4282.3990544228836</v>
      </c>
      <c r="S17" s="11">
        <v>3389.6298816972426</v>
      </c>
      <c r="T17" s="11">
        <v>3613.0281899015636</v>
      </c>
      <c r="U17" s="11">
        <v>4657.0248944387604</v>
      </c>
      <c r="V17" s="11">
        <v>4543.8200463503408</v>
      </c>
      <c r="W17" s="11">
        <v>4106.8713083020239</v>
      </c>
      <c r="X17" s="11">
        <v>2990.6743708129975</v>
      </c>
      <c r="Y17" s="11">
        <v>1594.4008480048353</v>
      </c>
      <c r="Z17" s="11">
        <v>1785.9463332959679</v>
      </c>
      <c r="AA17" s="9">
        <v>1820.684249981945</v>
      </c>
      <c r="AC17" s="11">
        <f t="shared" si="3"/>
        <v>16920.74443899269</v>
      </c>
      <c r="AD17" s="11">
        <f t="shared" si="4"/>
        <v>8191.7058020957456</v>
      </c>
      <c r="AE17" s="30">
        <f t="shared" si="2"/>
        <v>-0.5158779312795172</v>
      </c>
    </row>
    <row r="19" spans="1:33" x14ac:dyDescent="0.35">
      <c r="AD19" s="12"/>
      <c r="AE19" s="30"/>
      <c r="AF19" s="34">
        <f>SUM(AF12,AF5)</f>
        <v>1.1181700088086948</v>
      </c>
      <c r="AG19" s="34">
        <f>SUM(AG12,AG5)</f>
        <v>0.51441086208994158</v>
      </c>
    </row>
    <row r="20" spans="1:33" s="40" customFormat="1" ht="16.5" x14ac:dyDescent="0.35">
      <c r="D20" s="57" t="s">
        <v>1253</v>
      </c>
      <c r="G20" s="34">
        <f>[5]GDP!CM$14</f>
        <v>525.89300000000003</v>
      </c>
      <c r="H20" s="34">
        <f>[5]GDP!CN$14</f>
        <v>531.30499999999995</v>
      </c>
      <c r="I20" s="34">
        <f>[5]GDP!CO$14</f>
        <v>555.80100000000004</v>
      </c>
      <c r="J20" s="34">
        <f>[5]GDP!CP$14</f>
        <v>567.15899999999999</v>
      </c>
      <c r="K20" s="34">
        <f>[5]GDP!CQ$14</f>
        <v>575.01099999999997</v>
      </c>
      <c r="L20" s="34">
        <f>[5]GDP!CR$14</f>
        <v>598.26099999999997</v>
      </c>
      <c r="M20" s="34">
        <f>[5]GDP!CS$14</f>
        <v>632.73</v>
      </c>
      <c r="N20" s="34">
        <f>[5]GDP!CT$14</f>
        <v>654.351</v>
      </c>
      <c r="O20" s="34">
        <f>[5]GDP!CU$14</f>
        <v>670.678</v>
      </c>
      <c r="P20" s="34">
        <f>[5]GDP!CV$14</f>
        <v>693.16399999999999</v>
      </c>
      <c r="Q20" s="34">
        <f>[5]GDP!CW$14</f>
        <v>691.21699999999998</v>
      </c>
      <c r="R20" s="34">
        <f>[5]GDP!CX$14</f>
        <v>672.46699999999998</v>
      </c>
      <c r="S20" s="34">
        <f>[5]GDP!CY$14</f>
        <v>674.32299999999998</v>
      </c>
      <c r="T20" s="34">
        <f>[5]GDP!CZ$14</f>
        <v>664.69200000000001</v>
      </c>
      <c r="U20" s="34">
        <f>[5]GDP!DA$14</f>
        <v>728.10900000000004</v>
      </c>
      <c r="V20" s="34">
        <f>[5]GDP!DB$14</f>
        <v>713.83199999999999</v>
      </c>
      <c r="W20" s="34">
        <f>[5]GDP!DC$14</f>
        <v>724.87400000000002</v>
      </c>
      <c r="X20" s="34">
        <f>[5]GDP!DD$14</f>
        <v>704.39200000000005</v>
      </c>
      <c r="Y20" s="34">
        <f>[5]GDP!DE$14</f>
        <v>518.20100000000002</v>
      </c>
      <c r="Z20" s="34">
        <f>[5]GDP!DF$14</f>
        <v>648.96100000000001</v>
      </c>
      <c r="AA20" s="34">
        <f>[5]GDP!DG$14</f>
        <v>735.88300000000004</v>
      </c>
      <c r="AB20" s="34"/>
      <c r="AC20" s="11">
        <f t="shared" ref="AC20" si="5">SUM(T20:W20)</f>
        <v>2831.5069999999996</v>
      </c>
      <c r="AD20" s="11">
        <f t="shared" ref="AD20" si="6">SUM(X20:AA20)</f>
        <v>2607.4369999999999</v>
      </c>
      <c r="AE20" s="30"/>
      <c r="AF20" s="34">
        <f>SUM(AF9,AF15)</f>
        <v>1.0098794285641832</v>
      </c>
      <c r="AG20" s="34">
        <f>SUM(AG9,AG15)</f>
        <v>0.60496645370271895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0.10829058024451155</v>
      </c>
      <c r="AG21" s="34">
        <f>AG19-AG20</f>
        <v>-9.0555591612777375E-2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0.14742426469765538</v>
      </c>
      <c r="AD22" s="12">
        <f>(AD12+AD5)/AD2</f>
        <v>6.5991408196569387E-2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0.21905820545648372</v>
      </c>
      <c r="AD23" s="12">
        <f>(AD9+AD15)/AD3</f>
        <v>0.13571462898541631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2.9746117329248554</v>
      </c>
      <c r="AD25" s="34">
        <f>(AD2-AD3)/AD20/10</f>
        <v>3.3374824519682873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0.17557926731259577</v>
      </c>
      <c r="AD26" s="34">
        <f>(AD4+AD12-AD8-AD15)/AD20/10</f>
        <v>5.2868430591685348E-2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1.8310339649603229</v>
      </c>
      <c r="AD27" s="34">
        <f>(AD4+AD12)/AD20/10</f>
        <v>1.2975502608899112</v>
      </c>
    </row>
    <row r="28" spans="1:33" ht="16.5" x14ac:dyDescent="0.35">
      <c r="D28" s="47" t="s">
        <v>1721</v>
      </c>
      <c r="AC28" s="34">
        <f>(AC8+AC15)/AC20/10</f>
        <v>1.6554546976477273</v>
      </c>
      <c r="AD28" s="34">
        <f>(AD8+AD15)/AD20/10</f>
        <v>1.2446818302982261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39B83-2939-4CBF-91DD-C0A09689652D}">
  <dimension ref="A1:AG44"/>
  <sheetViews>
    <sheetView topLeftCell="C1" workbookViewId="0">
      <pane xSplit="4" ySplit="1" topLeftCell="Y11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334</v>
      </c>
      <c r="C2" s="10" t="s">
        <v>350</v>
      </c>
      <c r="D2" s="2" t="s">
        <v>46</v>
      </c>
      <c r="E2" s="5" t="s">
        <v>12</v>
      </c>
      <c r="F2" s="5" t="s">
        <v>12</v>
      </c>
      <c r="G2" s="11">
        <v>6152.3538702547503</v>
      </c>
      <c r="H2" s="11">
        <v>5773.0037364925402</v>
      </c>
      <c r="I2" s="11">
        <v>5307.9160262395299</v>
      </c>
      <c r="J2" s="11">
        <v>5801.3574618582998</v>
      </c>
      <c r="K2" s="11">
        <v>6441.2638364689501</v>
      </c>
      <c r="L2" s="11">
        <v>5947.5269141590206</v>
      </c>
      <c r="M2" s="11">
        <v>5725.2596386291307</v>
      </c>
      <c r="N2" s="11">
        <v>6614.3991652404602</v>
      </c>
      <c r="O2" s="11">
        <v>7040.46970700356</v>
      </c>
      <c r="P2" s="11">
        <v>7965.2075696452903</v>
      </c>
      <c r="Q2" s="11">
        <v>7055.9158020144096</v>
      </c>
      <c r="R2" s="11">
        <v>8182.2802573569807</v>
      </c>
      <c r="S2" s="11">
        <v>8003.4450903595798</v>
      </c>
      <c r="T2" s="11">
        <v>7498.6366347039202</v>
      </c>
      <c r="U2" s="11">
        <v>7384.6353547815706</v>
      </c>
      <c r="V2" s="11">
        <v>8448.1140673899208</v>
      </c>
      <c r="W2" s="11">
        <v>8310.1933052778095</v>
      </c>
      <c r="X2" s="11">
        <v>6102.6114888694601</v>
      </c>
      <c r="Y2" s="11">
        <v>2603.39216633151</v>
      </c>
      <c r="Z2" s="11">
        <v>2823.7187084009402</v>
      </c>
      <c r="AA2" s="11">
        <v>3342.29293136861</v>
      </c>
      <c r="AB2" s="11"/>
      <c r="AC2" s="11">
        <f t="shared" ref="AC2:AC17" si="0">SUM(T2:W2)</f>
        <v>31641.579362153221</v>
      </c>
      <c r="AD2" s="11">
        <f t="shared" ref="AD2:AD17" si="1">SUM(X2:AA2)</f>
        <v>14872.015294970519</v>
      </c>
      <c r="AE2" s="30">
        <f>AD2/AC2-1</f>
        <v>-0.52998505148074027</v>
      </c>
    </row>
    <row r="3" spans="1:33" s="9" customFormat="1" ht="15.75" customHeight="1" x14ac:dyDescent="0.35">
      <c r="A3" s="5" t="s">
        <v>7</v>
      </c>
      <c r="B3" s="5" t="s">
        <v>335</v>
      </c>
      <c r="C3" s="10" t="s">
        <v>350</v>
      </c>
      <c r="D3" s="2" t="s">
        <v>47</v>
      </c>
      <c r="E3" s="5" t="s">
        <v>12</v>
      </c>
      <c r="F3" s="5" t="s">
        <v>12</v>
      </c>
      <c r="G3" s="11">
        <v>7904.4095587409092</v>
      </c>
      <c r="H3" s="11">
        <v>6944.5638558057699</v>
      </c>
      <c r="I3" s="11">
        <v>7757.7851422273707</v>
      </c>
      <c r="J3" s="11">
        <v>7524.9075346195896</v>
      </c>
      <c r="K3" s="11">
        <v>8179.9492875472806</v>
      </c>
      <c r="L3" s="11">
        <v>7053.8013366763098</v>
      </c>
      <c r="M3" s="11">
        <v>7774.5168812530501</v>
      </c>
      <c r="N3" s="11">
        <v>8702.9113591289406</v>
      </c>
      <c r="O3" s="11">
        <v>9175.5894349328501</v>
      </c>
      <c r="P3" s="11">
        <v>9304.3750644310712</v>
      </c>
      <c r="Q3" s="11">
        <v>8737.1924750751805</v>
      </c>
      <c r="R3" s="11">
        <v>9998.7906048273599</v>
      </c>
      <c r="S3" s="11">
        <v>9651.5611695142907</v>
      </c>
      <c r="T3" s="11">
        <v>9020.4078089911309</v>
      </c>
      <c r="U3" s="11">
        <v>9253.4297330203299</v>
      </c>
      <c r="V3" s="11">
        <v>10694.270747165599</v>
      </c>
      <c r="W3" s="11">
        <v>10314.269225747999</v>
      </c>
      <c r="X3" s="11">
        <v>7969.9553619045801</v>
      </c>
      <c r="Y3" s="11">
        <v>4748.3812010445699</v>
      </c>
      <c r="Z3" s="11">
        <v>5549.8718180077803</v>
      </c>
      <c r="AA3" s="11">
        <v>6447.1059503367997</v>
      </c>
      <c r="AB3" s="11"/>
      <c r="AC3" s="11">
        <f t="shared" si="0"/>
        <v>39282.377514925058</v>
      </c>
      <c r="AD3" s="11">
        <f t="shared" si="1"/>
        <v>24715.314331293732</v>
      </c>
      <c r="AE3" s="30">
        <f t="shared" ref="AE3:AE17" si="2">AD3/AC3-1</f>
        <v>-0.37082946871269884</v>
      </c>
    </row>
    <row r="4" spans="1:33" s="9" customFormat="1" ht="15.75" customHeight="1" x14ac:dyDescent="0.35">
      <c r="A4" s="5" t="s">
        <v>7</v>
      </c>
      <c r="B4" s="5" t="s">
        <v>336</v>
      </c>
      <c r="C4" s="10" t="s">
        <v>350</v>
      </c>
      <c r="D4" s="3" t="s">
        <v>48</v>
      </c>
      <c r="E4" s="5" t="s">
        <v>12</v>
      </c>
      <c r="F4" s="5" t="s">
        <v>12</v>
      </c>
      <c r="G4" s="11">
        <v>1019.19632763117</v>
      </c>
      <c r="H4" s="11">
        <v>885.52116270719398</v>
      </c>
      <c r="I4" s="11">
        <v>947.504344553848</v>
      </c>
      <c r="J4" s="11">
        <v>917.38321758839095</v>
      </c>
      <c r="K4" s="11">
        <v>821.54302375057694</v>
      </c>
      <c r="L4" s="11">
        <v>826.70388845278706</v>
      </c>
      <c r="M4" s="11">
        <v>842.0973315909639</v>
      </c>
      <c r="N4" s="11">
        <v>894.21595669987801</v>
      </c>
      <c r="O4" s="11">
        <v>909.07581955343198</v>
      </c>
      <c r="P4" s="11">
        <v>791.50465650683407</v>
      </c>
      <c r="Q4" s="11">
        <v>873.47964483074202</v>
      </c>
      <c r="R4" s="11">
        <v>925.30212619777797</v>
      </c>
      <c r="S4" s="11">
        <v>1002.03299687741</v>
      </c>
      <c r="T4" s="11">
        <v>923.37492640892799</v>
      </c>
      <c r="U4" s="11">
        <v>1004.56361644992</v>
      </c>
      <c r="V4" s="11">
        <v>1031.1623458435799</v>
      </c>
      <c r="W4" s="11">
        <v>994.82145660921594</v>
      </c>
      <c r="X4" s="11">
        <v>812.75503347953611</v>
      </c>
      <c r="Y4" s="11">
        <v>485.16222293330003</v>
      </c>
      <c r="Z4" s="11">
        <v>522.74929958211396</v>
      </c>
      <c r="AA4" s="11">
        <v>640.90409573840202</v>
      </c>
      <c r="AB4" s="11"/>
      <c r="AC4" s="11">
        <f t="shared" si="0"/>
        <v>3953.9223453116442</v>
      </c>
      <c r="AD4" s="11">
        <f t="shared" si="1"/>
        <v>2461.570651733352</v>
      </c>
      <c r="AE4" s="30">
        <f t="shared" si="2"/>
        <v>-0.3774357620725266</v>
      </c>
    </row>
    <row r="5" spans="1:33" s="16" customFormat="1" ht="15.75" customHeight="1" x14ac:dyDescent="0.35">
      <c r="A5" s="13" t="s">
        <v>7</v>
      </c>
      <c r="B5" s="13" t="s">
        <v>337</v>
      </c>
      <c r="C5" s="14" t="s">
        <v>350</v>
      </c>
      <c r="D5" s="15" t="s">
        <v>49</v>
      </c>
      <c r="E5" s="13" t="s">
        <v>12</v>
      </c>
      <c r="F5" s="13" t="s">
        <v>12</v>
      </c>
      <c r="G5" s="17">
        <v>310.595118478404</v>
      </c>
      <c r="H5" s="17">
        <v>331.27338520455697</v>
      </c>
      <c r="I5" s="17">
        <v>316.70764244798704</v>
      </c>
      <c r="J5" s="17">
        <v>387.14890843783996</v>
      </c>
      <c r="K5" s="17">
        <v>324.45193912977896</v>
      </c>
      <c r="L5" s="17">
        <v>374.47463164569098</v>
      </c>
      <c r="M5" s="17">
        <v>440.22291592319999</v>
      </c>
      <c r="N5" s="17">
        <v>383.388234980211</v>
      </c>
      <c r="O5" s="17">
        <v>353.60832263482303</v>
      </c>
      <c r="P5" s="17">
        <v>347.04574471810599</v>
      </c>
      <c r="Q5" s="17">
        <v>367.15477738348699</v>
      </c>
      <c r="R5" s="17">
        <v>413.73177353530997</v>
      </c>
      <c r="S5" s="17">
        <v>361.38564597534003</v>
      </c>
      <c r="T5" s="17">
        <v>336.32970246946002</v>
      </c>
      <c r="U5" s="17">
        <v>370.60444746539002</v>
      </c>
      <c r="V5" s="17">
        <v>387.97430309263495</v>
      </c>
      <c r="W5" s="17">
        <v>399.41649812280701</v>
      </c>
      <c r="X5" s="17">
        <v>215.740128287141</v>
      </c>
      <c r="Y5" s="17">
        <v>0.87996941453824407</v>
      </c>
      <c r="Z5" s="17">
        <v>1.3996971427788198</v>
      </c>
      <c r="AA5" s="17">
        <v>2.88819901345768</v>
      </c>
      <c r="AB5" s="17"/>
      <c r="AC5" s="17">
        <f t="shared" si="0"/>
        <v>1494.324951150292</v>
      </c>
      <c r="AD5" s="17">
        <f t="shared" si="1"/>
        <v>220.90799385791576</v>
      </c>
      <c r="AE5" s="31">
        <f t="shared" si="2"/>
        <v>-0.85216870421131186</v>
      </c>
      <c r="AF5" s="33">
        <f>AC5/SUM(T$20:W$20)/10</f>
        <v>0.13352869359329356</v>
      </c>
      <c r="AG5" s="33">
        <f>AD5/SUM(X$20:AA$20)/10</f>
        <v>2.0838587805944563E-2</v>
      </c>
    </row>
    <row r="6" spans="1:33" s="9" customFormat="1" ht="15.75" customHeight="1" x14ac:dyDescent="0.35">
      <c r="A6" s="5" t="s">
        <v>7</v>
      </c>
      <c r="B6" s="5" t="s">
        <v>338</v>
      </c>
      <c r="C6" s="10" t="s">
        <v>350</v>
      </c>
      <c r="D6" s="4" t="s">
        <v>50</v>
      </c>
      <c r="E6" s="5" t="s">
        <v>12</v>
      </c>
      <c r="F6" s="5" t="s">
        <v>12</v>
      </c>
      <c r="G6" s="11">
        <v>398.43644642931497</v>
      </c>
      <c r="H6" s="11">
        <v>411.50966859804498</v>
      </c>
      <c r="I6" s="11">
        <v>496.55038914762901</v>
      </c>
      <c r="J6" s="11">
        <v>402.21822290487802</v>
      </c>
      <c r="K6" s="11">
        <v>366.19907767504901</v>
      </c>
      <c r="L6" s="11">
        <v>331.39115295430202</v>
      </c>
      <c r="M6" s="11">
        <v>265.45523283417799</v>
      </c>
      <c r="N6" s="11">
        <v>319.06300880029704</v>
      </c>
      <c r="O6" s="11">
        <v>367.36092410638997</v>
      </c>
      <c r="P6" s="11">
        <v>315.456468650391</v>
      </c>
      <c r="Q6" s="11">
        <v>388.18303545593</v>
      </c>
      <c r="R6" s="11">
        <v>362.89776346304603</v>
      </c>
      <c r="S6" s="11">
        <v>460.03965897978696</v>
      </c>
      <c r="T6" s="11">
        <v>413.32763499084302</v>
      </c>
      <c r="U6" s="11">
        <v>477.98088920125599</v>
      </c>
      <c r="V6" s="11">
        <v>445.93608175144703</v>
      </c>
      <c r="W6" s="11">
        <v>436.38383185390398</v>
      </c>
      <c r="X6" s="11">
        <v>439.83818932712899</v>
      </c>
      <c r="Y6" s="11">
        <v>358.48228734327199</v>
      </c>
      <c r="Z6" s="11">
        <v>384.32668268135001</v>
      </c>
      <c r="AA6" s="11">
        <v>482.81415013779099</v>
      </c>
      <c r="AB6" s="11"/>
      <c r="AC6" s="11">
        <f t="shared" si="0"/>
        <v>1773.62843779745</v>
      </c>
      <c r="AD6" s="11">
        <f t="shared" si="1"/>
        <v>1665.4613094895417</v>
      </c>
      <c r="AE6" s="30">
        <f t="shared" si="2"/>
        <v>-6.0986352046899839E-2</v>
      </c>
    </row>
    <row r="7" spans="1:33" s="9" customFormat="1" ht="15.75" customHeight="1" x14ac:dyDescent="0.35">
      <c r="A7" s="5" t="s">
        <v>7</v>
      </c>
      <c r="B7" s="5" t="s">
        <v>339</v>
      </c>
      <c r="C7" s="10" t="s">
        <v>350</v>
      </c>
      <c r="D7" s="4" t="s">
        <v>51</v>
      </c>
      <c r="E7" s="5" t="s">
        <v>12</v>
      </c>
      <c r="F7" s="5" t="s">
        <v>12</v>
      </c>
      <c r="G7" s="11">
        <v>310.16476272345102</v>
      </c>
      <c r="H7" s="11">
        <v>142.738108904592</v>
      </c>
      <c r="I7" s="11">
        <v>134.24631295823198</v>
      </c>
      <c r="J7" s="11">
        <v>128.01608624567399</v>
      </c>
      <c r="K7" s="11">
        <v>130.89200694574899</v>
      </c>
      <c r="L7" s="11">
        <v>120.83810385279401</v>
      </c>
      <c r="M7" s="11">
        <v>136.41918283358601</v>
      </c>
      <c r="N7" s="11">
        <v>191.764712919369</v>
      </c>
      <c r="O7" s="11">
        <v>188.10657281221899</v>
      </c>
      <c r="P7" s="11">
        <v>129.00244313833701</v>
      </c>
      <c r="Q7" s="11">
        <v>118.14183199132501</v>
      </c>
      <c r="R7" s="11">
        <v>148.672589199421</v>
      </c>
      <c r="S7" s="11">
        <v>180.60769192228801</v>
      </c>
      <c r="T7" s="11">
        <v>173.71758894862501</v>
      </c>
      <c r="U7" s="11">
        <v>155.97827978327399</v>
      </c>
      <c r="V7" s="11">
        <v>197.251960999495</v>
      </c>
      <c r="W7" s="11">
        <v>159.02112663250603</v>
      </c>
      <c r="X7" s="11">
        <v>157.176715865266</v>
      </c>
      <c r="Y7" s="11">
        <v>125.79996617548899</v>
      </c>
      <c r="Z7" s="11">
        <v>137.02291975798499</v>
      </c>
      <c r="AA7" s="11">
        <v>155.201746587153</v>
      </c>
      <c r="AB7" s="11"/>
      <c r="AC7" s="11">
        <f t="shared" si="0"/>
        <v>685.96895636390002</v>
      </c>
      <c r="AD7" s="11">
        <f t="shared" si="1"/>
        <v>575.20134838589297</v>
      </c>
      <c r="AE7" s="30">
        <f t="shared" si="2"/>
        <v>-0.16147612359187558</v>
      </c>
    </row>
    <row r="8" spans="1:33" s="9" customFormat="1" ht="15" customHeight="1" x14ac:dyDescent="0.35">
      <c r="A8" s="5" t="s">
        <v>7</v>
      </c>
      <c r="B8" s="5" t="s">
        <v>340</v>
      </c>
      <c r="C8" s="10" t="s">
        <v>350</v>
      </c>
      <c r="D8" s="3" t="s">
        <v>52</v>
      </c>
      <c r="E8" s="5" t="s">
        <v>12</v>
      </c>
      <c r="F8" s="5" t="s">
        <v>12</v>
      </c>
      <c r="G8" s="11">
        <v>2394.6865322982103</v>
      </c>
      <c r="H8" s="11">
        <v>2100.1826090743898</v>
      </c>
      <c r="I8" s="11">
        <v>2323.83550649984</v>
      </c>
      <c r="J8" s="11">
        <v>2253.62156122856</v>
      </c>
      <c r="K8" s="11">
        <v>2438.5243278653102</v>
      </c>
      <c r="L8" s="11">
        <v>2215.2305296169902</v>
      </c>
      <c r="M8" s="11">
        <v>2415.4151532658202</v>
      </c>
      <c r="N8" s="11">
        <v>2669.1607208852402</v>
      </c>
      <c r="O8" s="11">
        <v>3036.0562066116199</v>
      </c>
      <c r="P8" s="11">
        <v>2675.71117163395</v>
      </c>
      <c r="Q8" s="11">
        <v>2935.0742435130301</v>
      </c>
      <c r="R8" s="11">
        <v>3347.72636430384</v>
      </c>
      <c r="S8" s="11">
        <v>3471.4276883540601</v>
      </c>
      <c r="T8" s="11">
        <v>2779.0350003762296</v>
      </c>
      <c r="U8" s="11">
        <v>2768.91929661822</v>
      </c>
      <c r="V8" s="11">
        <v>3020.72862486027</v>
      </c>
      <c r="W8" s="11">
        <v>3071.6816684285404</v>
      </c>
      <c r="X8" s="11">
        <v>2245.5359604002501</v>
      </c>
      <c r="Y8" s="11">
        <v>1602.1699866680901</v>
      </c>
      <c r="Z8" s="11">
        <v>1621.1877764753699</v>
      </c>
      <c r="AA8" s="11">
        <v>1884.31289885049</v>
      </c>
      <c r="AB8" s="11"/>
      <c r="AC8" s="11">
        <f t="shared" si="0"/>
        <v>11640.36459028326</v>
      </c>
      <c r="AD8" s="11">
        <f t="shared" si="1"/>
        <v>7353.2066223942002</v>
      </c>
      <c r="AE8" s="30">
        <f t="shared" si="2"/>
        <v>-0.36830100420288769</v>
      </c>
    </row>
    <row r="9" spans="1:33" s="16" customFormat="1" ht="15" customHeight="1" x14ac:dyDescent="0.35">
      <c r="A9" s="13" t="s">
        <v>7</v>
      </c>
      <c r="B9" s="13" t="s">
        <v>341</v>
      </c>
      <c r="C9" s="14" t="s">
        <v>350</v>
      </c>
      <c r="D9" s="15" t="s">
        <v>53</v>
      </c>
      <c r="E9" s="13" t="s">
        <v>12</v>
      </c>
      <c r="F9" s="13" t="s">
        <v>12</v>
      </c>
      <c r="G9" s="17">
        <v>716.58142623664696</v>
      </c>
      <c r="H9" s="17">
        <v>473.85249111034</v>
      </c>
      <c r="I9" s="17">
        <v>568.17494108006099</v>
      </c>
      <c r="J9" s="17">
        <v>680.55471119606693</v>
      </c>
      <c r="K9" s="17">
        <v>643.18013107534898</v>
      </c>
      <c r="L9" s="17">
        <v>486.86566455749704</v>
      </c>
      <c r="M9" s="17">
        <v>663.25039273279094</v>
      </c>
      <c r="N9" s="17">
        <v>758.88384998527602</v>
      </c>
      <c r="O9" s="17">
        <v>747.24172000092904</v>
      </c>
      <c r="P9" s="17">
        <v>563.20512865354499</v>
      </c>
      <c r="Q9" s="17">
        <v>641.48039223024</v>
      </c>
      <c r="R9" s="17">
        <v>831.04444335577409</v>
      </c>
      <c r="S9" s="17">
        <v>821.76411464479099</v>
      </c>
      <c r="T9" s="17">
        <v>653.675584394564</v>
      </c>
      <c r="U9" s="17">
        <v>730.75640088023999</v>
      </c>
      <c r="V9" s="17">
        <v>925.068824529057</v>
      </c>
      <c r="W9" s="17">
        <v>831.43378964479098</v>
      </c>
      <c r="X9" s="17">
        <v>317.86765934956099</v>
      </c>
      <c r="Y9" s="17">
        <v>10.9008102547342</v>
      </c>
      <c r="Z9" s="17">
        <v>15.394783307718701</v>
      </c>
      <c r="AA9" s="17">
        <v>17.080660014222801</v>
      </c>
      <c r="AB9" s="17"/>
      <c r="AC9" s="17">
        <f t="shared" si="0"/>
        <v>3140.9345994486521</v>
      </c>
      <c r="AD9" s="17">
        <f t="shared" si="1"/>
        <v>361.2439129262367</v>
      </c>
      <c r="AE9" s="31">
        <f t="shared" si="2"/>
        <v>-0.8849884002711651</v>
      </c>
      <c r="AF9" s="33">
        <f>AC9/SUM(T$20:W$20)/10</f>
        <v>0.28066512133355365</v>
      </c>
      <c r="AG9" s="33">
        <f>AD9/SUM(X$20:AA$20)/10</f>
        <v>3.4076688975402745E-2</v>
      </c>
    </row>
    <row r="10" spans="1:33" s="9" customFormat="1" ht="15.75" customHeight="1" x14ac:dyDescent="0.35">
      <c r="A10" s="5" t="s">
        <v>7</v>
      </c>
      <c r="B10" s="5" t="s">
        <v>342</v>
      </c>
      <c r="C10" s="10" t="s">
        <v>350</v>
      </c>
      <c r="D10" s="4" t="s">
        <v>54</v>
      </c>
      <c r="E10" s="5" t="s">
        <v>12</v>
      </c>
      <c r="F10" s="5" t="s">
        <v>12</v>
      </c>
      <c r="G10" s="11">
        <v>1566.2432300937701</v>
      </c>
      <c r="H10" s="11">
        <v>1501.5974735457899</v>
      </c>
      <c r="I10" s="11">
        <v>1531.6398812222399</v>
      </c>
      <c r="J10" s="11">
        <v>1387.2669528645401</v>
      </c>
      <c r="K10" s="11">
        <v>1643.2743349821999</v>
      </c>
      <c r="L10" s="11">
        <v>1584.32760517318</v>
      </c>
      <c r="M10" s="11">
        <v>1580.35199409339</v>
      </c>
      <c r="N10" s="11">
        <v>1714.4933564390799</v>
      </c>
      <c r="O10" s="11">
        <v>1985.5961332606398</v>
      </c>
      <c r="P10" s="11">
        <v>1936.54727358844</v>
      </c>
      <c r="Q10" s="11">
        <v>2025.7200532056702</v>
      </c>
      <c r="R10" s="11">
        <v>2207.6168008652903</v>
      </c>
      <c r="S10" s="11">
        <v>2276.8054809087803</v>
      </c>
      <c r="T10" s="11">
        <v>1952.53037918369</v>
      </c>
      <c r="U10" s="11">
        <v>1845.2528690219601</v>
      </c>
      <c r="V10" s="11">
        <v>1931.6168178518601</v>
      </c>
      <c r="W10" s="11">
        <v>2002.2489042667999</v>
      </c>
      <c r="X10" s="11">
        <v>1731.37042330947</v>
      </c>
      <c r="Y10" s="11">
        <v>1427.7545278315001</v>
      </c>
      <c r="Z10" s="11">
        <v>1448.17249665339</v>
      </c>
      <c r="AA10" s="11">
        <v>1722.53786121192</v>
      </c>
      <c r="AB10" s="11"/>
      <c r="AC10" s="11">
        <f t="shared" si="0"/>
        <v>7731.6489703243096</v>
      </c>
      <c r="AD10" s="11">
        <f t="shared" si="1"/>
        <v>6329.8353090062801</v>
      </c>
      <c r="AE10" s="30">
        <f t="shared" si="2"/>
        <v>-0.18130849792825365</v>
      </c>
    </row>
    <row r="11" spans="1:33" s="9" customFormat="1" ht="15.75" customHeight="1" x14ac:dyDescent="0.35">
      <c r="A11" s="5" t="s">
        <v>7</v>
      </c>
      <c r="B11" s="5" t="s">
        <v>343</v>
      </c>
      <c r="C11" s="10" t="s">
        <v>350</v>
      </c>
      <c r="D11" s="4" t="s">
        <v>55</v>
      </c>
      <c r="E11" s="5" t="s">
        <v>12</v>
      </c>
      <c r="F11" s="5" t="s">
        <v>12</v>
      </c>
      <c r="G11" s="11">
        <v>111.861875967796</v>
      </c>
      <c r="H11" s="11">
        <v>124.73264441827001</v>
      </c>
      <c r="I11" s="11">
        <v>224.02068419754099</v>
      </c>
      <c r="J11" s="11">
        <v>185.79989716795399</v>
      </c>
      <c r="K11" s="11">
        <v>152.069861807764</v>
      </c>
      <c r="L11" s="11">
        <v>144.037259886307</v>
      </c>
      <c r="M11" s="11">
        <v>171.81276643964898</v>
      </c>
      <c r="N11" s="11">
        <v>195.78351446087802</v>
      </c>
      <c r="O11" s="11">
        <v>303.21835335004903</v>
      </c>
      <c r="P11" s="11">
        <v>175.95876939196398</v>
      </c>
      <c r="Q11" s="11">
        <v>267.87379807711801</v>
      </c>
      <c r="R11" s="11">
        <v>309.06512008277798</v>
      </c>
      <c r="S11" s="11">
        <v>372.858092800485</v>
      </c>
      <c r="T11" s="11">
        <v>172.829036797973</v>
      </c>
      <c r="U11" s="11">
        <v>192.91002671601302</v>
      </c>
      <c r="V11" s="11">
        <v>164.04298247935901</v>
      </c>
      <c r="W11" s="11">
        <v>237.99897451695099</v>
      </c>
      <c r="X11" s="11">
        <v>196.29787774121601</v>
      </c>
      <c r="Y11" s="11">
        <v>163.51464858185901</v>
      </c>
      <c r="Z11" s="11">
        <v>157.62049651426</v>
      </c>
      <c r="AA11" s="11">
        <v>144.69437762433901</v>
      </c>
      <c r="AB11" s="11"/>
      <c r="AC11" s="11">
        <f t="shared" si="0"/>
        <v>767.781020510296</v>
      </c>
      <c r="AD11" s="11">
        <f t="shared" si="1"/>
        <v>662.12740046167403</v>
      </c>
      <c r="AE11" s="30">
        <f t="shared" si="2"/>
        <v>-0.13760905417849556</v>
      </c>
    </row>
    <row r="12" spans="1:33" s="16" customFormat="1" ht="15.75" customHeight="1" x14ac:dyDescent="0.35">
      <c r="A12" s="13" t="s">
        <v>7</v>
      </c>
      <c r="B12" s="13" t="s">
        <v>344</v>
      </c>
      <c r="C12" s="14" t="s">
        <v>350</v>
      </c>
      <c r="D12" s="18" t="s">
        <v>56</v>
      </c>
      <c r="E12" s="13" t="s">
        <v>12</v>
      </c>
      <c r="F12" s="13" t="s">
        <v>12</v>
      </c>
      <c r="G12" s="17">
        <v>2916.1547114001596</v>
      </c>
      <c r="H12" s="17">
        <v>2722.2519952108696</v>
      </c>
      <c r="I12" s="17">
        <v>2358.8006171913398</v>
      </c>
      <c r="J12" s="17">
        <v>3023.4853903948797</v>
      </c>
      <c r="K12" s="17">
        <v>3101.1270473075701</v>
      </c>
      <c r="L12" s="17">
        <v>3251.33265581552</v>
      </c>
      <c r="M12" s="17">
        <v>2955.4005965009701</v>
      </c>
      <c r="N12" s="17">
        <v>3741.4499827832901</v>
      </c>
      <c r="O12" s="17">
        <v>3191.1949327082702</v>
      </c>
      <c r="P12" s="17">
        <v>3946.9209428600798</v>
      </c>
      <c r="Q12" s="17">
        <v>3634.0045683672402</v>
      </c>
      <c r="R12" s="17">
        <v>4647.4807504578503</v>
      </c>
      <c r="S12" s="17">
        <v>4197.3875779120299</v>
      </c>
      <c r="T12" s="17">
        <v>4058.7760748805399</v>
      </c>
      <c r="U12" s="17">
        <v>3649.2367086627496</v>
      </c>
      <c r="V12" s="17">
        <v>4722.7069336323702</v>
      </c>
      <c r="W12" s="17">
        <v>4480.0243467329801</v>
      </c>
      <c r="X12" s="17">
        <v>2911.48574076043</v>
      </c>
      <c r="Y12" s="17">
        <v>88.180437459353897</v>
      </c>
      <c r="Z12" s="17">
        <v>97.2588405218969</v>
      </c>
      <c r="AA12" s="17">
        <v>147.36301537225401</v>
      </c>
      <c r="AB12" s="17"/>
      <c r="AC12" s="17">
        <f t="shared" si="0"/>
        <v>16910.744063908642</v>
      </c>
      <c r="AD12" s="17">
        <f t="shared" si="1"/>
        <v>3244.2880341139348</v>
      </c>
      <c r="AE12" s="31">
        <f t="shared" si="2"/>
        <v>-0.80815225977915539</v>
      </c>
      <c r="AF12" s="33">
        <f>AC12/SUM(T$20:W$20)/10</f>
        <v>1.5110967402411788</v>
      </c>
      <c r="AG12" s="33">
        <f>AD12/SUM(X$20:AA$20)/10</f>
        <v>0.30603863575050966</v>
      </c>
    </row>
    <row r="13" spans="1:33" s="9" customFormat="1" ht="15.75" customHeight="1" x14ac:dyDescent="0.35">
      <c r="A13" s="5" t="s">
        <v>7</v>
      </c>
      <c r="B13" s="5" t="s">
        <v>345</v>
      </c>
      <c r="C13" s="10" t="s">
        <v>350</v>
      </c>
      <c r="D13" s="4" t="s">
        <v>57</v>
      </c>
      <c r="E13" s="5" t="s">
        <v>12</v>
      </c>
      <c r="F13" s="5" t="s">
        <v>12</v>
      </c>
      <c r="G13" s="11">
        <v>1061.07057544231</v>
      </c>
      <c r="H13" s="11">
        <v>937.123995039139</v>
      </c>
      <c r="I13" s="11">
        <v>732.951312490806</v>
      </c>
      <c r="J13" s="11">
        <v>949.24369316083096</v>
      </c>
      <c r="K13" s="11">
        <v>1144.4401579360001</v>
      </c>
      <c r="L13" s="11">
        <v>1026.6168218994101</v>
      </c>
      <c r="M13" s="11">
        <v>828.64715409216592</v>
      </c>
      <c r="N13" s="11">
        <v>1133.9710188748199</v>
      </c>
      <c r="O13" s="11">
        <v>1084.76516111152</v>
      </c>
      <c r="P13" s="11">
        <v>1342.8614461259301</v>
      </c>
      <c r="Q13" s="11">
        <v>1054.2352644107</v>
      </c>
      <c r="R13" s="11">
        <v>1416.0601702326001</v>
      </c>
      <c r="S13" s="11">
        <v>1489.5925728940599</v>
      </c>
      <c r="T13" s="11">
        <v>1399.4388398333299</v>
      </c>
      <c r="U13" s="11">
        <v>1051.58869983248</v>
      </c>
      <c r="V13" s="11">
        <v>1404.8330829976599</v>
      </c>
      <c r="W13" s="11">
        <v>1523.9827446428399</v>
      </c>
      <c r="X13" s="11">
        <v>957.44799541180396</v>
      </c>
      <c r="Y13" s="11">
        <v>6.3438487636521597</v>
      </c>
      <c r="Z13" s="11">
        <v>12.755350775400201</v>
      </c>
      <c r="AA13" s="11">
        <v>29.833322858916102</v>
      </c>
      <c r="AB13" s="11"/>
      <c r="AC13" s="11">
        <f t="shared" si="0"/>
        <v>5379.84336730631</v>
      </c>
      <c r="AD13" s="11">
        <f t="shared" si="1"/>
        <v>1006.3805178097724</v>
      </c>
      <c r="AE13" s="30">
        <f t="shared" si="2"/>
        <v>-0.81293497800965397</v>
      </c>
    </row>
    <row r="14" spans="1:33" s="9" customFormat="1" ht="15.75" customHeight="1" x14ac:dyDescent="0.35">
      <c r="A14" s="5" t="s">
        <v>7</v>
      </c>
      <c r="B14" s="5" t="s">
        <v>346</v>
      </c>
      <c r="C14" s="10" t="s">
        <v>350</v>
      </c>
      <c r="D14" s="4" t="s">
        <v>58</v>
      </c>
      <c r="E14" s="5" t="s">
        <v>12</v>
      </c>
      <c r="F14" s="5" t="s">
        <v>12</v>
      </c>
      <c r="G14" s="11">
        <v>1855.0841359578499</v>
      </c>
      <c r="H14" s="11">
        <v>1785.12800017173</v>
      </c>
      <c r="I14" s="11">
        <v>1625.84930470053</v>
      </c>
      <c r="J14" s="11">
        <v>2074.2416972340402</v>
      </c>
      <c r="K14" s="11">
        <v>1956.68688937157</v>
      </c>
      <c r="L14" s="11">
        <v>2224.7158339161001</v>
      </c>
      <c r="M14" s="11">
        <v>2126.7534424088099</v>
      </c>
      <c r="N14" s="11">
        <v>2607.4789639084602</v>
      </c>
      <c r="O14" s="11">
        <v>2106.42977159675</v>
      </c>
      <c r="P14" s="11">
        <v>2604.0594967341499</v>
      </c>
      <c r="Q14" s="11">
        <v>2579.7693039565502</v>
      </c>
      <c r="R14" s="11">
        <v>3231.42058022525</v>
      </c>
      <c r="S14" s="11">
        <v>2707.7950050179702</v>
      </c>
      <c r="T14" s="11">
        <v>2659.33723504721</v>
      </c>
      <c r="U14" s="11">
        <v>2597.6480088302596</v>
      </c>
      <c r="V14" s="11">
        <v>3317.8738506346999</v>
      </c>
      <c r="W14" s="11">
        <v>2956.0416020901498</v>
      </c>
      <c r="X14" s="11">
        <v>1954.0377453486199</v>
      </c>
      <c r="Y14" s="11">
        <v>81.836588695701707</v>
      </c>
      <c r="Z14" s="11">
        <v>84.503489746496598</v>
      </c>
      <c r="AA14" s="11">
        <v>117.52969251333801</v>
      </c>
      <c r="AB14" s="11"/>
      <c r="AC14" s="11">
        <f t="shared" si="0"/>
        <v>11530.900696602319</v>
      </c>
      <c r="AD14" s="11">
        <f t="shared" si="1"/>
        <v>2237.9075163041562</v>
      </c>
      <c r="AE14" s="30">
        <f t="shared" si="2"/>
        <v>-0.80592084042805301</v>
      </c>
    </row>
    <row r="15" spans="1:33" s="16" customFormat="1" ht="15.75" customHeight="1" x14ac:dyDescent="0.35">
      <c r="A15" s="13" t="s">
        <v>7</v>
      </c>
      <c r="B15" s="13" t="s">
        <v>347</v>
      </c>
      <c r="C15" s="14" t="s">
        <v>350</v>
      </c>
      <c r="D15" s="18" t="s">
        <v>59</v>
      </c>
      <c r="E15" s="13" t="s">
        <v>12</v>
      </c>
      <c r="F15" s="13" t="s">
        <v>12</v>
      </c>
      <c r="G15" s="17">
        <v>1941.9651191436801</v>
      </c>
      <c r="H15" s="17">
        <v>1632.9010941359602</v>
      </c>
      <c r="I15" s="17">
        <v>1769.2333020272501</v>
      </c>
      <c r="J15" s="17">
        <v>2174.4301100697398</v>
      </c>
      <c r="K15" s="17">
        <v>1989.8451695445799</v>
      </c>
      <c r="L15" s="17">
        <v>1719.2191511917099</v>
      </c>
      <c r="M15" s="17">
        <v>1978.5199547161501</v>
      </c>
      <c r="N15" s="17">
        <v>2529.27578915392</v>
      </c>
      <c r="O15" s="17">
        <v>2061.8795446947702</v>
      </c>
      <c r="P15" s="17">
        <v>2254.1005161355502</v>
      </c>
      <c r="Q15" s="17">
        <v>2392.0525480800197</v>
      </c>
      <c r="R15" s="17">
        <v>3042.7122593836698</v>
      </c>
      <c r="S15" s="17">
        <v>2624.6657446601098</v>
      </c>
      <c r="T15" s="17">
        <v>2468.2218816852696</v>
      </c>
      <c r="U15" s="17">
        <v>2584.0527735887799</v>
      </c>
      <c r="V15" s="17">
        <v>3373.3542410631298</v>
      </c>
      <c r="W15" s="17">
        <v>2882.0513909310598</v>
      </c>
      <c r="X15" s="17">
        <v>1511.6749491332</v>
      </c>
      <c r="Y15" s="17">
        <v>91.567536325130604</v>
      </c>
      <c r="Z15" s="17">
        <v>121.597054877109</v>
      </c>
      <c r="AA15" s="17">
        <v>135.138662302982</v>
      </c>
      <c r="AB15" s="17"/>
      <c r="AC15" s="17">
        <f>SUM(T15:W15)</f>
        <v>11307.68028726824</v>
      </c>
      <c r="AD15" s="17">
        <f>SUM(X15:AA15)</f>
        <v>1859.9782026384216</v>
      </c>
      <c r="AE15" s="31">
        <f t="shared" si="2"/>
        <v>-0.83551195688361979</v>
      </c>
      <c r="AF15" s="33">
        <f>AC15/SUM(T$20:W$20)/10</f>
        <v>1.0104226494828219</v>
      </c>
      <c r="AG15" s="33">
        <f>AD15/SUM(X$20:AA$20)/10</f>
        <v>0.17545457914824497</v>
      </c>
    </row>
    <row r="16" spans="1:33" s="9" customFormat="1" ht="15.75" customHeight="1" x14ac:dyDescent="0.35">
      <c r="A16" s="5" t="s">
        <v>7</v>
      </c>
      <c r="B16" s="5" t="s">
        <v>348</v>
      </c>
      <c r="C16" s="10" t="s">
        <v>350</v>
      </c>
      <c r="D16" s="4" t="s">
        <v>60</v>
      </c>
      <c r="E16" s="5" t="s">
        <v>12</v>
      </c>
      <c r="F16" s="5" t="s">
        <v>12</v>
      </c>
      <c r="G16" s="11">
        <v>524.66712805237694</v>
      </c>
      <c r="H16" s="11">
        <v>640.09722890129694</v>
      </c>
      <c r="I16" s="11">
        <v>460.000658527084</v>
      </c>
      <c r="J16" s="11">
        <v>518.05945758318296</v>
      </c>
      <c r="K16" s="11">
        <v>555.43952877350705</v>
      </c>
      <c r="L16" s="11">
        <v>673.93390726715006</v>
      </c>
      <c r="M16" s="11">
        <v>537.21124118299304</v>
      </c>
      <c r="N16" s="11">
        <v>524.91147499187002</v>
      </c>
      <c r="O16" s="11">
        <v>598.71541304604011</v>
      </c>
      <c r="P16" s="11">
        <v>574.09567563721998</v>
      </c>
      <c r="Q16" s="11">
        <v>607.554209562712</v>
      </c>
      <c r="R16" s="11">
        <v>514.832146388144</v>
      </c>
      <c r="S16" s="11">
        <v>663.85159434688399</v>
      </c>
      <c r="T16" s="11">
        <v>631.43381432915601</v>
      </c>
      <c r="U16" s="11">
        <v>657.58635994116696</v>
      </c>
      <c r="V16" s="11">
        <v>583.055023898591</v>
      </c>
      <c r="W16" s="11">
        <v>734.56370164396299</v>
      </c>
      <c r="X16" s="11">
        <v>381.47064896652103</v>
      </c>
      <c r="Y16" s="11">
        <v>16.1075187079682</v>
      </c>
      <c r="Z16" s="11">
        <v>20.040290206763402</v>
      </c>
      <c r="AA16" s="11">
        <v>22.822881147209902</v>
      </c>
      <c r="AB16" s="11"/>
      <c r="AC16" s="11">
        <f t="shared" ref="AC16:AC17" si="3">SUM(T16:W16)</f>
        <v>2606.6388998128768</v>
      </c>
      <c r="AD16" s="11">
        <f t="shared" ref="AD16:AD17" si="4">SUM(X16:AA16)</f>
        <v>440.44133902846255</v>
      </c>
      <c r="AE16" s="30">
        <f t="shared" si="2"/>
        <v>-0.83103093448805643</v>
      </c>
    </row>
    <row r="17" spans="1:33" s="9" customFormat="1" ht="15.75" customHeight="1" x14ac:dyDescent="0.35">
      <c r="A17" s="5" t="s">
        <v>7</v>
      </c>
      <c r="B17" s="5" t="s">
        <v>349</v>
      </c>
      <c r="C17" s="10" t="s">
        <v>350</v>
      </c>
      <c r="D17" s="4" t="s">
        <v>61</v>
      </c>
      <c r="E17" s="5" t="s">
        <v>12</v>
      </c>
      <c r="F17" s="5" t="s">
        <v>12</v>
      </c>
      <c r="G17" s="11">
        <v>1417.2979910913</v>
      </c>
      <c r="H17" s="11">
        <v>992.80386523466507</v>
      </c>
      <c r="I17" s="11">
        <v>1309.2326435001601</v>
      </c>
      <c r="J17" s="11">
        <v>1656.3706524865602</v>
      </c>
      <c r="K17" s="11">
        <v>1434.40564077108</v>
      </c>
      <c r="L17" s="11">
        <v>1045.2852439245601</v>
      </c>
      <c r="M17" s="11">
        <v>1441.30871353316</v>
      </c>
      <c r="N17" s="11">
        <v>2004.3643141620501</v>
      </c>
      <c r="O17" s="11">
        <v>1463.1641316487301</v>
      </c>
      <c r="P17" s="11">
        <v>1680.0048404983302</v>
      </c>
      <c r="Q17" s="11">
        <v>1784.49833851731</v>
      </c>
      <c r="R17" s="11">
        <v>2527.88011299552</v>
      </c>
      <c r="S17" s="11">
        <v>1960.8141503132301</v>
      </c>
      <c r="T17" s="11">
        <v>1836.7880673561201</v>
      </c>
      <c r="U17" s="11">
        <v>1926.4664136476099</v>
      </c>
      <c r="V17" s="11">
        <v>2790.2992171645396</v>
      </c>
      <c r="W17" s="11">
        <v>2147.4876892870998</v>
      </c>
      <c r="X17" s="11">
        <v>1130.20430016668</v>
      </c>
      <c r="Y17" s="11">
        <v>75.460017617162407</v>
      </c>
      <c r="Z17" s="11">
        <v>101.55676467034601</v>
      </c>
      <c r="AA17" s="11">
        <v>112.315781155772</v>
      </c>
      <c r="AB17" s="11"/>
      <c r="AC17" s="11">
        <f t="shared" si="3"/>
        <v>8701.0413874553687</v>
      </c>
      <c r="AD17" s="11">
        <f t="shared" si="4"/>
        <v>1419.5368636099602</v>
      </c>
      <c r="AE17" s="30">
        <f t="shared" si="2"/>
        <v>-0.836854371747207</v>
      </c>
    </row>
    <row r="18" spans="1:33" x14ac:dyDescent="0.35"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spans="1:33" x14ac:dyDescent="0.35"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D19" s="12"/>
      <c r="AE19" s="30"/>
      <c r="AF19" s="34">
        <f>SUM(AF12,AF5)</f>
        <v>1.6446254338344724</v>
      </c>
      <c r="AG19" s="34">
        <f>SUM(AG12,AG5)</f>
        <v>0.32687722355645421</v>
      </c>
    </row>
    <row r="20" spans="1:33" x14ac:dyDescent="0.35">
      <c r="D20" s="10" t="s">
        <v>1253</v>
      </c>
      <c r="G20" s="28">
        <f>[5]GDP!CM$15</f>
        <v>215.137</v>
      </c>
      <c r="H20" s="28">
        <f>[5]GDP!CN$15</f>
        <v>220.971</v>
      </c>
      <c r="I20" s="28">
        <f>[5]GDP!CO$15</f>
        <v>230.041</v>
      </c>
      <c r="J20" s="28">
        <f>[5]GDP!CP$15</f>
        <v>238.191</v>
      </c>
      <c r="K20" s="28">
        <f>[5]GDP!CQ$15</f>
        <v>242.756</v>
      </c>
      <c r="L20" s="28">
        <f>[5]GDP!CR$15</f>
        <v>246.95500000000001</v>
      </c>
      <c r="M20" s="28">
        <f>[5]GDP!CS$15</f>
        <v>252.07900000000001</v>
      </c>
      <c r="N20" s="28">
        <f>[5]GDP!CT$15</f>
        <v>256.81700000000001</v>
      </c>
      <c r="O20" s="28">
        <f>[5]GDP!CU$15</f>
        <v>259.58100000000002</v>
      </c>
      <c r="P20" s="28">
        <f>[5]GDP!CV$15</f>
        <v>263.99299999999999</v>
      </c>
      <c r="Q20" s="28">
        <f>[5]GDP!CW$15</f>
        <v>262.92099999999999</v>
      </c>
      <c r="R20" s="28">
        <f>[5]GDP!CX$15</f>
        <v>256.94900000000001</v>
      </c>
      <c r="S20" s="28">
        <f>[5]GDP!CY$15</f>
        <v>258.57600000000002</v>
      </c>
      <c r="T20" s="28">
        <f>[5]GDP!CZ$15</f>
        <v>273.15499999999997</v>
      </c>
      <c r="U20" s="28">
        <f>[5]GDP!DA$15</f>
        <v>276.99099999999999</v>
      </c>
      <c r="V20" s="28">
        <f>[5]GDP!DB$15</f>
        <v>281.25700000000001</v>
      </c>
      <c r="W20" s="28">
        <f>[5]GDP!DC$15</f>
        <v>287.70100000000002</v>
      </c>
      <c r="X20" s="28">
        <f>[5]GDP!DD$15</f>
        <v>281.27499999999998</v>
      </c>
      <c r="Y20" s="28">
        <f>[5]GDP!DE$15</f>
        <v>244.97</v>
      </c>
      <c r="Z20" s="28">
        <f>[5]GDP!DF$15</f>
        <v>258.57799999999997</v>
      </c>
      <c r="AA20" s="28">
        <f>[5]GDP!DG$15</f>
        <v>275.26799999999997</v>
      </c>
      <c r="AB20" s="28"/>
      <c r="AC20" s="11">
        <f t="shared" ref="AC20" si="5">SUM(T20:W20)</f>
        <v>1119.104</v>
      </c>
      <c r="AD20" s="11">
        <f t="shared" ref="AD20" si="6">SUM(X20:AA20)</f>
        <v>1060.0909999999999</v>
      </c>
      <c r="AE20" s="30"/>
      <c r="AF20" s="34">
        <f>SUM(AF9,AF15)</f>
        <v>1.2910877708163755</v>
      </c>
      <c r="AG20" s="34">
        <f>SUM(AG9,AG15)</f>
        <v>0.20953126812364772</v>
      </c>
    </row>
    <row r="21" spans="1:33" x14ac:dyDescent="0.35"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F21" s="34">
        <f>AF19-AF20</f>
        <v>0.35353766301809686</v>
      </c>
      <c r="AG21" s="34">
        <f>AG19-AG20</f>
        <v>0.11734595543280649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0.58167352534473682</v>
      </c>
      <c r="AD22" s="12">
        <f>(AD12+AD5)/AD2</f>
        <v>0.23300110706204863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0.3678141650470938</v>
      </c>
      <c r="AD23" s="12">
        <f>(AD9+AD15)/AD3</f>
        <v>8.9872298842350498E-2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-0.6827603290464368</v>
      </c>
      <c r="AD25" s="34">
        <f>(AD2-AD3)/AD20/10</f>
        <v>-0.92853340291759989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-0.18616486656568246</v>
      </c>
      <c r="AD26" s="34">
        <f>(AD4+AD12-AD8-AD15)/AD20/10</f>
        <v>-0.33085142116906341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1.8644081702165558</v>
      </c>
      <c r="AD27" s="34">
        <f>(AD4+AD12)/AD20/10</f>
        <v>0.53824234767084023</v>
      </c>
    </row>
    <row r="28" spans="1:33" ht="16.5" x14ac:dyDescent="0.35">
      <c r="D28" s="47" t="s">
        <v>1721</v>
      </c>
      <c r="AC28" s="34">
        <f>(AC8+AC15)/AC20/10</f>
        <v>2.0505730367822381</v>
      </c>
      <c r="AD28" s="34">
        <f>(AD8+AD15)/AD20/10</f>
        <v>0.86909376883990375</v>
      </c>
    </row>
    <row r="29" spans="1:33" x14ac:dyDescent="0.35"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33" x14ac:dyDescent="0.35"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33" x14ac:dyDescent="0.35"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33" x14ac:dyDescent="0.35"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7:28" x14ac:dyDescent="0.35"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7:28" x14ac:dyDescent="0.35"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7:28" x14ac:dyDescent="0.35"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7:28" x14ac:dyDescent="0.35"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7:28" x14ac:dyDescent="0.35"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7:28" x14ac:dyDescent="0.35"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7:28" x14ac:dyDescent="0.35"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7:28" x14ac:dyDescent="0.35"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7:28" x14ac:dyDescent="0.35"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7:28" x14ac:dyDescent="0.35"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7:28" x14ac:dyDescent="0.35"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7:28" x14ac:dyDescent="0.35"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</sheetData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885E-3BCA-4514-9C42-31E5C62227A9}">
  <dimension ref="A1:AG28"/>
  <sheetViews>
    <sheetView topLeftCell="C1" workbookViewId="0">
      <pane xSplit="4" ySplit="1" topLeftCell="Y8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198</v>
      </c>
      <c r="C2" s="10" t="s">
        <v>214</v>
      </c>
      <c r="D2" s="2" t="s">
        <v>46</v>
      </c>
      <c r="E2" s="5" t="s">
        <v>12</v>
      </c>
      <c r="F2" s="5" t="s">
        <v>12</v>
      </c>
      <c r="G2" s="11">
        <v>24263.200000000001</v>
      </c>
      <c r="H2" s="11">
        <v>23816.1</v>
      </c>
      <c r="I2" s="11">
        <v>23269.7</v>
      </c>
      <c r="J2" s="11">
        <v>23727.3</v>
      </c>
      <c r="K2" s="11">
        <v>23996</v>
      </c>
      <c r="L2" s="11">
        <v>21595.7</v>
      </c>
      <c r="M2" s="11">
        <v>21911.200000000001</v>
      </c>
      <c r="N2" s="11">
        <v>22931.9</v>
      </c>
      <c r="O2" s="11">
        <v>23262.5</v>
      </c>
      <c r="P2" s="11">
        <v>24409.7</v>
      </c>
      <c r="Q2" s="11">
        <v>25858.799999999999</v>
      </c>
      <c r="R2" s="11">
        <v>25722.400000000001</v>
      </c>
      <c r="S2" s="11">
        <v>27686.6</v>
      </c>
      <c r="T2" s="11">
        <v>24719.599999999999</v>
      </c>
      <c r="U2" s="11">
        <v>26968.1</v>
      </c>
      <c r="V2" s="11">
        <v>25745.200000000001</v>
      </c>
      <c r="W2" s="11">
        <v>26406</v>
      </c>
      <c r="X2" s="11">
        <v>23242.1</v>
      </c>
      <c r="Y2" s="11">
        <v>20192.900000000001</v>
      </c>
      <c r="Z2" s="11">
        <v>20918.3</v>
      </c>
      <c r="AA2" s="11">
        <v>25752.7</v>
      </c>
      <c r="AB2" s="11"/>
      <c r="AC2" s="11">
        <f t="shared" ref="AC2:AC17" si="0">SUM(T2:W2)</f>
        <v>103838.9</v>
      </c>
      <c r="AD2" s="11">
        <f t="shared" ref="AD2:AD17" si="1">SUM(X2:AA2)</f>
        <v>90106</v>
      </c>
      <c r="AE2" s="30">
        <f>AD2/AC2-1</f>
        <v>-0.13225197878636996</v>
      </c>
    </row>
    <row r="3" spans="1:33" s="9" customFormat="1" ht="15.75" customHeight="1" x14ac:dyDescent="0.35">
      <c r="A3" s="5" t="s">
        <v>7</v>
      </c>
      <c r="B3" s="5" t="s">
        <v>199</v>
      </c>
      <c r="C3" s="10" t="s">
        <v>214</v>
      </c>
      <c r="D3" s="2" t="s">
        <v>47</v>
      </c>
      <c r="E3" s="5" t="s">
        <v>12</v>
      </c>
      <c r="F3" s="5" t="s">
        <v>12</v>
      </c>
      <c r="G3" s="11">
        <v>28198.799999999999</v>
      </c>
      <c r="H3" s="11">
        <v>27527.1</v>
      </c>
      <c r="I3" s="11">
        <v>27349.9</v>
      </c>
      <c r="J3" s="11">
        <v>29144.5</v>
      </c>
      <c r="K3" s="11">
        <v>28126</v>
      </c>
      <c r="L3" s="11">
        <v>30989.1</v>
      </c>
      <c r="M3" s="11">
        <v>30022.3</v>
      </c>
      <c r="N3" s="11">
        <v>31548</v>
      </c>
      <c r="O3" s="11">
        <v>33876</v>
      </c>
      <c r="P3" s="11">
        <v>34101.599999999999</v>
      </c>
      <c r="Q3" s="11">
        <v>31990.1</v>
      </c>
      <c r="R3" s="11">
        <v>33166.6</v>
      </c>
      <c r="S3" s="11">
        <v>33788.6</v>
      </c>
      <c r="T3" s="11">
        <v>32939.599999999999</v>
      </c>
      <c r="U3" s="11">
        <v>32401.9</v>
      </c>
      <c r="V3" s="11">
        <v>32346.2</v>
      </c>
      <c r="W3" s="11">
        <v>32996.5</v>
      </c>
      <c r="X3" s="11">
        <v>29318.9</v>
      </c>
      <c r="Y3" s="11">
        <v>23702.799999999999</v>
      </c>
      <c r="Z3" s="11">
        <v>25179.8</v>
      </c>
      <c r="AA3" s="11">
        <v>28094.6</v>
      </c>
      <c r="AB3" s="11"/>
      <c r="AC3" s="11">
        <f t="shared" si="0"/>
        <v>130684.2</v>
      </c>
      <c r="AD3" s="11">
        <f t="shared" si="1"/>
        <v>106296.1</v>
      </c>
      <c r="AE3" s="30">
        <f t="shared" ref="AE3:AE17" si="2">AD3/AC3-1</f>
        <v>-0.18661858128220543</v>
      </c>
    </row>
    <row r="4" spans="1:33" s="9" customFormat="1" ht="15.75" customHeight="1" x14ac:dyDescent="0.35">
      <c r="A4" s="5" t="s">
        <v>7</v>
      </c>
      <c r="B4" s="5" t="s">
        <v>200</v>
      </c>
      <c r="C4" s="10" t="s">
        <v>214</v>
      </c>
      <c r="D4" s="3" t="s">
        <v>48</v>
      </c>
      <c r="E4" s="5" t="s">
        <v>12</v>
      </c>
      <c r="F4" s="5" t="s">
        <v>12</v>
      </c>
      <c r="G4" s="11">
        <v>7734.2</v>
      </c>
      <c r="H4" s="11">
        <v>7030.5</v>
      </c>
      <c r="I4" s="11">
        <v>6948.5</v>
      </c>
      <c r="J4" s="11">
        <v>7142</v>
      </c>
      <c r="K4" s="11">
        <v>6306</v>
      </c>
      <c r="L4" s="11">
        <v>5778.1</v>
      </c>
      <c r="M4" s="11">
        <v>6162.8</v>
      </c>
      <c r="N4" s="11">
        <v>6404.5</v>
      </c>
      <c r="O4" s="11">
        <v>6439.1</v>
      </c>
      <c r="P4" s="11">
        <v>6396.2</v>
      </c>
      <c r="Q4" s="11">
        <v>6847.2</v>
      </c>
      <c r="R4" s="11">
        <v>7396.8</v>
      </c>
      <c r="S4" s="11">
        <v>7338.3</v>
      </c>
      <c r="T4" s="11">
        <v>6697.1</v>
      </c>
      <c r="U4" s="11">
        <v>6763.2</v>
      </c>
      <c r="V4" s="11">
        <v>6898.3</v>
      </c>
      <c r="W4" s="11">
        <v>6706.7</v>
      </c>
      <c r="X4" s="11">
        <v>5881.4</v>
      </c>
      <c r="Y4" s="11">
        <v>5634.5</v>
      </c>
      <c r="Z4" s="11">
        <v>6046.6</v>
      </c>
      <c r="AA4" s="11">
        <v>7577</v>
      </c>
      <c r="AB4" s="11"/>
      <c r="AC4" s="11">
        <f t="shared" si="0"/>
        <v>27065.3</v>
      </c>
      <c r="AD4" s="11">
        <f t="shared" si="1"/>
        <v>25139.5</v>
      </c>
      <c r="AE4" s="30">
        <f t="shared" si="2"/>
        <v>-7.1153839048523349E-2</v>
      </c>
    </row>
    <row r="5" spans="1:33" s="16" customFormat="1" ht="15.75" customHeight="1" x14ac:dyDescent="0.35">
      <c r="A5" s="13" t="s">
        <v>7</v>
      </c>
      <c r="B5" s="13" t="s">
        <v>201</v>
      </c>
      <c r="C5" s="14" t="s">
        <v>214</v>
      </c>
      <c r="D5" s="15" t="s">
        <v>49</v>
      </c>
      <c r="E5" s="13" t="s">
        <v>12</v>
      </c>
      <c r="F5" s="13" t="s">
        <v>12</v>
      </c>
      <c r="G5" s="17">
        <v>929.9</v>
      </c>
      <c r="H5" s="17">
        <v>947.6</v>
      </c>
      <c r="I5" s="17">
        <v>979.5</v>
      </c>
      <c r="J5" s="17">
        <v>1163.2</v>
      </c>
      <c r="K5" s="17">
        <v>947.2</v>
      </c>
      <c r="L5" s="17">
        <v>932.5</v>
      </c>
      <c r="M5" s="17">
        <v>879.1</v>
      </c>
      <c r="N5" s="17">
        <v>1041.5</v>
      </c>
      <c r="O5" s="17">
        <v>952.3</v>
      </c>
      <c r="P5" s="17">
        <v>1093.5999999999999</v>
      </c>
      <c r="Q5" s="17">
        <v>1071.2</v>
      </c>
      <c r="R5" s="17">
        <v>1238.2</v>
      </c>
      <c r="S5" s="17">
        <v>1133.7</v>
      </c>
      <c r="T5" s="17">
        <v>1115.2</v>
      </c>
      <c r="U5" s="17">
        <v>1121.2</v>
      </c>
      <c r="V5" s="17">
        <v>1242.9000000000001</v>
      </c>
      <c r="W5" s="17">
        <v>1110</v>
      </c>
      <c r="X5" s="17">
        <v>765.8</v>
      </c>
      <c r="Y5" s="17">
        <v>144.5</v>
      </c>
      <c r="Z5" s="17">
        <v>197.7</v>
      </c>
      <c r="AA5" s="17">
        <v>139.6</v>
      </c>
      <c r="AB5" s="17"/>
      <c r="AC5" s="17">
        <f t="shared" si="0"/>
        <v>4589.3</v>
      </c>
      <c r="AD5" s="17">
        <f t="shared" si="1"/>
        <v>1247.5999999999999</v>
      </c>
      <c r="AE5" s="31">
        <f t="shared" si="2"/>
        <v>-0.72815026256727611</v>
      </c>
      <c r="AF5" s="33">
        <f>AC5/SUM(T$20:W$20)/10</f>
        <v>0.27851378398356097</v>
      </c>
      <c r="AG5" s="33">
        <f>AD5/SUM(X$20:AA$20)/10</f>
        <v>7.6345547437840736E-2</v>
      </c>
    </row>
    <row r="6" spans="1:33" s="9" customFormat="1" ht="15.75" customHeight="1" x14ac:dyDescent="0.35">
      <c r="A6" s="5" t="s">
        <v>7</v>
      </c>
      <c r="B6" s="5" t="s">
        <v>202</v>
      </c>
      <c r="C6" s="10" t="s">
        <v>214</v>
      </c>
      <c r="D6" s="4" t="s">
        <v>50</v>
      </c>
      <c r="E6" s="5" t="s">
        <v>12</v>
      </c>
      <c r="F6" s="5" t="s">
        <v>12</v>
      </c>
      <c r="G6" s="11">
        <v>6006</v>
      </c>
      <c r="H6" s="11">
        <v>5333.5</v>
      </c>
      <c r="I6" s="11">
        <v>5059.1000000000004</v>
      </c>
      <c r="J6" s="11">
        <v>4993</v>
      </c>
      <c r="K6" s="11">
        <v>4352.6000000000004</v>
      </c>
      <c r="L6" s="11">
        <v>3911.2</v>
      </c>
      <c r="M6" s="11">
        <v>4275.3</v>
      </c>
      <c r="N6" s="11">
        <v>4395.5</v>
      </c>
      <c r="O6" s="11">
        <v>4507.1000000000004</v>
      </c>
      <c r="P6" s="11">
        <v>4323.3</v>
      </c>
      <c r="Q6" s="11">
        <v>4762.2</v>
      </c>
      <c r="R6" s="11">
        <v>4919.3</v>
      </c>
      <c r="S6" s="11">
        <v>4925.2</v>
      </c>
      <c r="T6" s="11">
        <v>4347.8</v>
      </c>
      <c r="U6" s="11">
        <v>4425.6000000000004</v>
      </c>
      <c r="V6" s="11">
        <v>4485.3</v>
      </c>
      <c r="W6" s="11">
        <v>4463.3</v>
      </c>
      <c r="X6" s="11">
        <v>4149.3</v>
      </c>
      <c r="Y6" s="11">
        <v>4532.2</v>
      </c>
      <c r="Z6" s="11">
        <v>4830</v>
      </c>
      <c r="AA6" s="11">
        <v>6229.4</v>
      </c>
      <c r="AB6" s="11"/>
      <c r="AC6" s="11">
        <f t="shared" si="0"/>
        <v>17722</v>
      </c>
      <c r="AD6" s="11">
        <f t="shared" si="1"/>
        <v>19740.900000000001</v>
      </c>
      <c r="AE6" s="30">
        <f t="shared" si="2"/>
        <v>0.11392055072790885</v>
      </c>
    </row>
    <row r="7" spans="1:33" s="9" customFormat="1" ht="15.75" customHeight="1" x14ac:dyDescent="0.35">
      <c r="A7" s="5" t="s">
        <v>7</v>
      </c>
      <c r="B7" s="5" t="s">
        <v>203</v>
      </c>
      <c r="C7" s="10" t="s">
        <v>214</v>
      </c>
      <c r="D7" s="4" t="s">
        <v>51</v>
      </c>
      <c r="E7" s="5" t="s">
        <v>12</v>
      </c>
      <c r="F7" s="5" t="s">
        <v>12</v>
      </c>
      <c r="G7" s="11">
        <v>798.3</v>
      </c>
      <c r="H7" s="11">
        <v>749.4</v>
      </c>
      <c r="I7" s="11">
        <v>909.9</v>
      </c>
      <c r="J7" s="11">
        <v>985.8</v>
      </c>
      <c r="K7" s="11">
        <v>1006.2</v>
      </c>
      <c r="L7" s="11">
        <v>934.4</v>
      </c>
      <c r="M7" s="11">
        <v>1008.4</v>
      </c>
      <c r="N7" s="11">
        <v>967.5</v>
      </c>
      <c r="O7" s="11">
        <v>979.7</v>
      </c>
      <c r="P7" s="11">
        <v>979.3</v>
      </c>
      <c r="Q7" s="11">
        <v>1013.8</v>
      </c>
      <c r="R7" s="11">
        <v>1239.3</v>
      </c>
      <c r="S7" s="11">
        <v>1279.4000000000001</v>
      </c>
      <c r="T7" s="11">
        <v>1234.0999999999999</v>
      </c>
      <c r="U7" s="11">
        <v>1216.4000000000001</v>
      </c>
      <c r="V7" s="11">
        <v>1170.0999999999999</v>
      </c>
      <c r="W7" s="11">
        <v>1133.4000000000001</v>
      </c>
      <c r="X7" s="11">
        <v>966.3</v>
      </c>
      <c r="Y7" s="11">
        <v>957.8</v>
      </c>
      <c r="Z7" s="11">
        <v>1018.9</v>
      </c>
      <c r="AA7" s="11">
        <v>1208</v>
      </c>
      <c r="AB7" s="11"/>
      <c r="AC7" s="11">
        <f t="shared" si="0"/>
        <v>4754</v>
      </c>
      <c r="AD7" s="11">
        <f t="shared" si="1"/>
        <v>4151</v>
      </c>
      <c r="AE7" s="30">
        <f t="shared" si="2"/>
        <v>-0.12684055532183425</v>
      </c>
    </row>
    <row r="8" spans="1:33" s="9" customFormat="1" ht="15" customHeight="1" x14ac:dyDescent="0.35">
      <c r="A8" s="5" t="s">
        <v>7</v>
      </c>
      <c r="B8" s="5" t="s">
        <v>204</v>
      </c>
      <c r="C8" s="10" t="s">
        <v>214</v>
      </c>
      <c r="D8" s="3" t="s">
        <v>52</v>
      </c>
      <c r="E8" s="5" t="s">
        <v>12</v>
      </c>
      <c r="F8" s="5" t="s">
        <v>12</v>
      </c>
      <c r="G8" s="11">
        <v>6981.1</v>
      </c>
      <c r="H8" s="11">
        <v>6916.1</v>
      </c>
      <c r="I8" s="11">
        <v>7271.3</v>
      </c>
      <c r="J8" s="11">
        <v>7544.3</v>
      </c>
      <c r="K8" s="11">
        <v>7023.8</v>
      </c>
      <c r="L8" s="11">
        <v>7147</v>
      </c>
      <c r="M8" s="11">
        <v>7552.1</v>
      </c>
      <c r="N8" s="11">
        <v>7692.4</v>
      </c>
      <c r="O8" s="11">
        <v>7811.4</v>
      </c>
      <c r="P8" s="11">
        <v>7528</v>
      </c>
      <c r="Q8" s="11">
        <v>7791.6</v>
      </c>
      <c r="R8" s="11">
        <v>7610.3</v>
      </c>
      <c r="S8" s="11">
        <v>7556.4</v>
      </c>
      <c r="T8" s="11">
        <v>7200.4</v>
      </c>
      <c r="U8" s="11">
        <v>7140.4</v>
      </c>
      <c r="V8" s="11">
        <v>7265.3</v>
      </c>
      <c r="W8" s="11">
        <v>7193.5</v>
      </c>
      <c r="X8" s="11">
        <v>6112.1</v>
      </c>
      <c r="Y8" s="11">
        <v>5495.6</v>
      </c>
      <c r="Z8" s="11">
        <v>5328.7</v>
      </c>
      <c r="AA8" s="11">
        <v>6071</v>
      </c>
      <c r="AB8" s="11"/>
      <c r="AC8" s="11">
        <f t="shared" si="0"/>
        <v>28799.599999999999</v>
      </c>
      <c r="AD8" s="11">
        <f t="shared" si="1"/>
        <v>23007.4</v>
      </c>
      <c r="AE8" s="30">
        <f t="shared" si="2"/>
        <v>-0.20112084890067905</v>
      </c>
    </row>
    <row r="9" spans="1:33" s="16" customFormat="1" ht="15" customHeight="1" x14ac:dyDescent="0.35">
      <c r="A9" s="13" t="s">
        <v>7</v>
      </c>
      <c r="B9" s="13" t="s">
        <v>205</v>
      </c>
      <c r="C9" s="14" t="s">
        <v>214</v>
      </c>
      <c r="D9" s="15" t="s">
        <v>53</v>
      </c>
      <c r="E9" s="13" t="s">
        <v>12</v>
      </c>
      <c r="F9" s="13" t="s">
        <v>12</v>
      </c>
      <c r="G9" s="17">
        <v>645.29999999999995</v>
      </c>
      <c r="H9" s="17">
        <v>650.6</v>
      </c>
      <c r="I9" s="17">
        <v>623.5</v>
      </c>
      <c r="J9" s="17">
        <v>644.1</v>
      </c>
      <c r="K9" s="17">
        <v>655.9</v>
      </c>
      <c r="L9" s="17">
        <v>752.7</v>
      </c>
      <c r="M9" s="17">
        <v>689.1</v>
      </c>
      <c r="N9" s="17">
        <v>674.6</v>
      </c>
      <c r="O9" s="17">
        <v>645.29999999999995</v>
      </c>
      <c r="P9" s="17">
        <v>770.7</v>
      </c>
      <c r="Q9" s="17">
        <v>771.8</v>
      </c>
      <c r="R9" s="17">
        <v>676.8</v>
      </c>
      <c r="S9" s="17">
        <v>669.3</v>
      </c>
      <c r="T9" s="17">
        <v>674.3</v>
      </c>
      <c r="U9" s="17">
        <v>684</v>
      </c>
      <c r="V9" s="17">
        <v>609.6</v>
      </c>
      <c r="W9" s="17">
        <v>632.20000000000005</v>
      </c>
      <c r="X9" s="17">
        <v>373.4</v>
      </c>
      <c r="Y9" s="17">
        <v>45.6</v>
      </c>
      <c r="Z9" s="17">
        <v>46.7</v>
      </c>
      <c r="AA9" s="17">
        <v>82</v>
      </c>
      <c r="AB9" s="17"/>
      <c r="AC9" s="17">
        <f t="shared" si="0"/>
        <v>2600.1000000000004</v>
      </c>
      <c r="AD9" s="17">
        <f t="shared" si="1"/>
        <v>547.70000000000005</v>
      </c>
      <c r="AE9" s="31">
        <f t="shared" si="2"/>
        <v>-0.78935425560555361</v>
      </c>
      <c r="AF9" s="33">
        <f>AC9/SUM(T$20:W$20)/10</f>
        <v>0.1577939314788</v>
      </c>
      <c r="AG9" s="33">
        <f>AD9/SUM(X$20:AA$20)/10</f>
        <v>3.3515915623361155E-2</v>
      </c>
    </row>
    <row r="10" spans="1:33" s="9" customFormat="1" ht="15.75" customHeight="1" x14ac:dyDescent="0.35">
      <c r="A10" s="5" t="s">
        <v>7</v>
      </c>
      <c r="B10" s="5" t="s">
        <v>206</v>
      </c>
      <c r="C10" s="10" t="s">
        <v>214</v>
      </c>
      <c r="D10" s="4" t="s">
        <v>54</v>
      </c>
      <c r="E10" s="5" t="s">
        <v>12</v>
      </c>
      <c r="F10" s="5" t="s">
        <v>12</v>
      </c>
      <c r="G10" s="11">
        <v>2960.2</v>
      </c>
      <c r="H10" s="11">
        <v>3044</v>
      </c>
      <c r="I10" s="11">
        <v>3134.7</v>
      </c>
      <c r="J10" s="11">
        <v>3240.9</v>
      </c>
      <c r="K10" s="11">
        <v>3484.4</v>
      </c>
      <c r="L10" s="11">
        <v>3488.5</v>
      </c>
      <c r="M10" s="11">
        <v>3847.2</v>
      </c>
      <c r="N10" s="11">
        <v>3987.2</v>
      </c>
      <c r="O10" s="11">
        <v>4227.3999999999996</v>
      </c>
      <c r="P10" s="11">
        <v>3833.4</v>
      </c>
      <c r="Q10" s="11">
        <v>4022</v>
      </c>
      <c r="R10" s="11">
        <v>3912.8</v>
      </c>
      <c r="S10" s="11">
        <v>3675.4</v>
      </c>
      <c r="T10" s="11">
        <v>3538.9</v>
      </c>
      <c r="U10" s="11">
        <v>3458.3</v>
      </c>
      <c r="V10" s="11">
        <v>3485.1</v>
      </c>
      <c r="W10" s="11">
        <v>3361.8</v>
      </c>
      <c r="X10" s="11">
        <v>2907.7</v>
      </c>
      <c r="Y10" s="11">
        <v>3043.8</v>
      </c>
      <c r="Z10" s="11">
        <v>2795.6</v>
      </c>
      <c r="AA10" s="11">
        <v>3309.5</v>
      </c>
      <c r="AB10" s="11"/>
      <c r="AC10" s="11">
        <f t="shared" si="0"/>
        <v>13844.100000000002</v>
      </c>
      <c r="AD10" s="11">
        <f t="shared" si="1"/>
        <v>12056.6</v>
      </c>
      <c r="AE10" s="30">
        <f t="shared" si="2"/>
        <v>-0.12911637448443758</v>
      </c>
    </row>
    <row r="11" spans="1:33" s="9" customFormat="1" ht="15.75" customHeight="1" x14ac:dyDescent="0.35">
      <c r="A11" s="5" t="s">
        <v>7</v>
      </c>
      <c r="B11" s="5" t="s">
        <v>207</v>
      </c>
      <c r="C11" s="10" t="s">
        <v>214</v>
      </c>
      <c r="D11" s="4" t="s">
        <v>55</v>
      </c>
      <c r="E11" s="5" t="s">
        <v>12</v>
      </c>
      <c r="F11" s="5" t="s">
        <v>12</v>
      </c>
      <c r="G11" s="11">
        <v>3375.6</v>
      </c>
      <c r="H11" s="11">
        <v>3221.5</v>
      </c>
      <c r="I11" s="11">
        <v>3513.1</v>
      </c>
      <c r="J11" s="11">
        <v>3659.3</v>
      </c>
      <c r="K11" s="11">
        <v>2883.5</v>
      </c>
      <c r="L11" s="11">
        <v>2905.8</v>
      </c>
      <c r="M11" s="11">
        <v>3015.8</v>
      </c>
      <c r="N11" s="11">
        <v>3030.6</v>
      </c>
      <c r="O11" s="11">
        <v>2938.7</v>
      </c>
      <c r="P11" s="11">
        <v>2923.9</v>
      </c>
      <c r="Q11" s="11">
        <v>2997.8</v>
      </c>
      <c r="R11" s="11">
        <v>3020.7</v>
      </c>
      <c r="S11" s="11">
        <v>3211.7</v>
      </c>
      <c r="T11" s="11">
        <v>2987.2</v>
      </c>
      <c r="U11" s="11">
        <v>2998.1</v>
      </c>
      <c r="V11" s="11">
        <v>3170.6</v>
      </c>
      <c r="W11" s="11">
        <v>3199.5</v>
      </c>
      <c r="X11" s="11">
        <v>2831</v>
      </c>
      <c r="Y11" s="11">
        <v>2406.1999999999998</v>
      </c>
      <c r="Z11" s="11">
        <v>2486.4</v>
      </c>
      <c r="AA11" s="11">
        <v>2679.5</v>
      </c>
      <c r="AB11" s="11"/>
      <c r="AC11" s="11">
        <f t="shared" si="0"/>
        <v>12355.4</v>
      </c>
      <c r="AD11" s="11">
        <f t="shared" si="1"/>
        <v>10403.1</v>
      </c>
      <c r="AE11" s="30">
        <f t="shared" si="2"/>
        <v>-0.15801188144455047</v>
      </c>
    </row>
    <row r="12" spans="1:33" s="16" customFormat="1" ht="15.75" customHeight="1" x14ac:dyDescent="0.35">
      <c r="A12" s="13" t="s">
        <v>7</v>
      </c>
      <c r="B12" s="13" t="s">
        <v>208</v>
      </c>
      <c r="C12" s="14" t="s">
        <v>214</v>
      </c>
      <c r="D12" s="18" t="s">
        <v>56</v>
      </c>
      <c r="E12" s="13" t="s">
        <v>12</v>
      </c>
      <c r="F12" s="13" t="s">
        <v>12</v>
      </c>
      <c r="G12" s="17">
        <v>3707.1</v>
      </c>
      <c r="H12" s="17">
        <v>4158.6000000000004</v>
      </c>
      <c r="I12" s="17">
        <v>4529.8</v>
      </c>
      <c r="J12" s="17">
        <v>3995</v>
      </c>
      <c r="K12" s="17">
        <v>4202.3999999999996</v>
      </c>
      <c r="L12" s="17">
        <v>3604.1</v>
      </c>
      <c r="M12" s="17">
        <v>3009.4</v>
      </c>
      <c r="N12" s="17">
        <v>3579.7</v>
      </c>
      <c r="O12" s="17">
        <v>3174.5</v>
      </c>
      <c r="P12" s="17">
        <v>4131.3</v>
      </c>
      <c r="Q12" s="17">
        <v>5024.8999999999996</v>
      </c>
      <c r="R12" s="17">
        <v>4602.8</v>
      </c>
      <c r="S12" s="17">
        <v>4808.3999999999996</v>
      </c>
      <c r="T12" s="17">
        <v>4987.7</v>
      </c>
      <c r="U12" s="17">
        <v>5411.1</v>
      </c>
      <c r="V12" s="17">
        <v>5132.3999999999996</v>
      </c>
      <c r="W12" s="17">
        <v>5336.2</v>
      </c>
      <c r="X12" s="17">
        <v>3433.8</v>
      </c>
      <c r="Y12" s="17">
        <v>1989.4</v>
      </c>
      <c r="Z12" s="17">
        <v>2590</v>
      </c>
      <c r="AA12" s="17">
        <v>2514.5</v>
      </c>
      <c r="AB12" s="17"/>
      <c r="AC12" s="17">
        <f t="shared" si="0"/>
        <v>20867.399999999998</v>
      </c>
      <c r="AD12" s="17">
        <f t="shared" si="1"/>
        <v>10527.7</v>
      </c>
      <c r="AE12" s="31">
        <f t="shared" si="2"/>
        <v>-0.49549536597755339</v>
      </c>
      <c r="AF12" s="33">
        <f>AC12/SUM(T$20:W$20)/10</f>
        <v>1.2663932486214802</v>
      </c>
      <c r="AG12" s="33">
        <f>AD12/SUM(X$20:AA$20)/10</f>
        <v>0.64423133998185</v>
      </c>
    </row>
    <row r="13" spans="1:33" s="9" customFormat="1" ht="15.75" customHeight="1" x14ac:dyDescent="0.35">
      <c r="A13" s="5" t="s">
        <v>7</v>
      </c>
      <c r="B13" s="5" t="s">
        <v>209</v>
      </c>
      <c r="C13" s="10" t="s">
        <v>214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210</v>
      </c>
      <c r="C14" s="10" t="s">
        <v>214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211</v>
      </c>
      <c r="C15" s="14" t="s">
        <v>214</v>
      </c>
      <c r="D15" s="18" t="s">
        <v>59</v>
      </c>
      <c r="E15" s="13" t="s">
        <v>12</v>
      </c>
      <c r="F15" s="13" t="s">
        <v>12</v>
      </c>
      <c r="G15" s="17">
        <v>6505.7</v>
      </c>
      <c r="H15" s="17">
        <v>6254.4</v>
      </c>
      <c r="I15" s="17">
        <v>6357.8</v>
      </c>
      <c r="J15" s="17">
        <v>8042.2</v>
      </c>
      <c r="K15" s="17">
        <v>6588.8</v>
      </c>
      <c r="L15" s="17">
        <v>7746.3</v>
      </c>
      <c r="M15" s="17">
        <v>7401.9</v>
      </c>
      <c r="N15" s="17">
        <v>8225</v>
      </c>
      <c r="O15" s="17">
        <v>8318.2000000000007</v>
      </c>
      <c r="P15" s="17">
        <v>9445.6</v>
      </c>
      <c r="Q15" s="17">
        <v>8451.1</v>
      </c>
      <c r="R15" s="17">
        <v>8768.1</v>
      </c>
      <c r="S15" s="17">
        <v>8468.2999999999993</v>
      </c>
      <c r="T15" s="17">
        <v>8016.8</v>
      </c>
      <c r="U15" s="17">
        <v>8040.6</v>
      </c>
      <c r="V15" s="17">
        <v>8412</v>
      </c>
      <c r="W15" s="17">
        <v>8270</v>
      </c>
      <c r="X15" s="17">
        <v>5681</v>
      </c>
      <c r="Y15" s="17">
        <v>2810</v>
      </c>
      <c r="Z15" s="17">
        <v>3724.3</v>
      </c>
      <c r="AA15" s="17">
        <v>3942.1</v>
      </c>
      <c r="AB15" s="17"/>
      <c r="AC15" s="17">
        <f>SUM(T15:W15)</f>
        <v>32739.4</v>
      </c>
      <c r="AD15" s="17">
        <f>SUM(X15:AA15)</f>
        <v>16157.4</v>
      </c>
      <c r="AE15" s="31">
        <f t="shared" si="2"/>
        <v>-0.50648454156154354</v>
      </c>
      <c r="AF15" s="33">
        <f>AC15/SUM(T$20:W$20)/10</f>
        <v>1.9868769048332851</v>
      </c>
      <c r="AG15" s="33">
        <f>AD15/SUM(X$20:AA$20)/10</f>
        <v>0.98873480937172809</v>
      </c>
    </row>
    <row r="16" spans="1:33" s="9" customFormat="1" ht="15.75" customHeight="1" x14ac:dyDescent="0.35">
      <c r="A16" s="5" t="s">
        <v>7</v>
      </c>
      <c r="B16" s="5" t="s">
        <v>212</v>
      </c>
      <c r="C16" s="10" t="s">
        <v>214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213</v>
      </c>
      <c r="C17" s="10" t="s">
        <v>214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1.5449070326050411</v>
      </c>
      <c r="AG19" s="34">
        <f>SUM(AG12,AG5)</f>
        <v>0.72057688741969073</v>
      </c>
    </row>
    <row r="20" spans="1:33" s="40" customFormat="1" ht="16.5" x14ac:dyDescent="0.35">
      <c r="D20" s="45" t="s">
        <v>1253</v>
      </c>
      <c r="G20" s="34">
        <f>[5]GDP!CM$16</f>
        <v>363.92700000000002</v>
      </c>
      <c r="H20" s="34">
        <f>[5]GDP!CN$16</f>
        <v>357.29599999999999</v>
      </c>
      <c r="I20" s="34">
        <f>[5]GDP!CO$16</f>
        <v>374.55399999999997</v>
      </c>
      <c r="J20" s="34">
        <f>[5]GDP!CP$16</f>
        <v>388.13600000000002</v>
      </c>
      <c r="K20" s="34">
        <f>[5]GDP!CQ$16</f>
        <v>381.86700000000002</v>
      </c>
      <c r="L20" s="34">
        <f>[5]GDP!CR$16</f>
        <v>390.95</v>
      </c>
      <c r="M20" s="34">
        <f>[5]GDP!CS$16</f>
        <v>402.10399999999998</v>
      </c>
      <c r="N20" s="34">
        <f>[5]GDP!CT$16</f>
        <v>413.66199999999998</v>
      </c>
      <c r="O20" s="34">
        <f>[5]GDP!CU$16</f>
        <v>419.47300000000001</v>
      </c>
      <c r="P20" s="34">
        <f>[5]GDP!CV$16</f>
        <v>436.70699999999999</v>
      </c>
      <c r="Q20" s="34">
        <f>[5]GDP!CW$16</f>
        <v>438.00700000000001</v>
      </c>
      <c r="R20" s="34">
        <f>[5]GDP!CX$16</f>
        <v>427.95499999999998</v>
      </c>
      <c r="S20" s="34">
        <f>[5]GDP!CY$16</f>
        <v>424.12</v>
      </c>
      <c r="T20" s="34">
        <f>[5]GDP!CZ$16</f>
        <v>420.72199999999998</v>
      </c>
      <c r="U20" s="34">
        <f>[5]GDP!DA$16</f>
        <v>411.50299999999999</v>
      </c>
      <c r="V20" s="34">
        <f>[5]GDP!DB$16</f>
        <v>403.22300000000001</v>
      </c>
      <c r="W20" s="34">
        <f>[5]GDP!DC$16</f>
        <v>412.334</v>
      </c>
      <c r="X20" s="34">
        <f>[5]GDP!DD$16</f>
        <v>399.447</v>
      </c>
      <c r="Y20" s="34">
        <f>[5]GDP!DE$16</f>
        <v>387.25700000000001</v>
      </c>
      <c r="Z20" s="34">
        <f>[5]GDP!DF$16</f>
        <v>408.99299999999999</v>
      </c>
      <c r="AA20" s="34">
        <f>[5]GDP!DG$16</f>
        <v>438.452</v>
      </c>
      <c r="AB20" s="34"/>
      <c r="AC20" s="11">
        <f t="shared" ref="AC20" si="5">SUM(T20:W20)</f>
        <v>1647.7819999999999</v>
      </c>
      <c r="AD20" s="11">
        <f t="shared" ref="AD20" si="6">SUM(X20:AA20)</f>
        <v>1634.1489999999999</v>
      </c>
      <c r="AE20" s="30"/>
      <c r="AF20" s="34">
        <f>SUM(AF9,AF15)</f>
        <v>2.144670836312085</v>
      </c>
      <c r="AG20" s="34">
        <f>SUM(AG9,AG15)</f>
        <v>1.0222507249950892</v>
      </c>
    </row>
    <row r="21" spans="1:33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-0.59976380370704385</v>
      </c>
      <c r="AG21" s="34">
        <f>AG19-AG20</f>
        <v>-0.30167383757539845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0.24515571717342921</v>
      </c>
      <c r="AD22" s="12">
        <f>(AD12+AD5)/AD2</f>
        <v>0.13068275142609817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0.27041907131849147</v>
      </c>
      <c r="AD23" s="12">
        <f>(AD9+AD15)/AD3</f>
        <v>0.15715628325027914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-1.6291778888226722</v>
      </c>
      <c r="AD25" s="34">
        <f>(AD2-AD3)/AD20/10</f>
        <v>-0.990735850892422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-0.82573422940655994</v>
      </c>
      <c r="AD26" s="34">
        <f>(AD4+AD12-AD8-AD15)/AD20/10</f>
        <v>-0.21403189060483493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2.9089224181354085</v>
      </c>
      <c r="AD27" s="34">
        <f>(AD4+AD12)/AD20/10</f>
        <v>2.1826161506692476</v>
      </c>
    </row>
    <row r="28" spans="1:33" ht="16.5" x14ac:dyDescent="0.35">
      <c r="D28" s="47" t="s">
        <v>1721</v>
      </c>
      <c r="AC28" s="34">
        <f>(AC8+AC15)/AC20/10</f>
        <v>3.7346566475419687</v>
      </c>
      <c r="AD28" s="34">
        <f>(AD8+AD15)/AD20/10</f>
        <v>2.3966480412740827</v>
      </c>
    </row>
  </sheetData>
  <pageMargins left="0.7" right="0.7" top="0.75" bottom="0.75" header="0.3" footer="0.3"/>
  <legacy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DBE0-7DBC-423D-98C3-956D97D036C9}">
  <dimension ref="A1:AJ28"/>
  <sheetViews>
    <sheetView topLeftCell="C1" workbookViewId="0">
      <pane xSplit="4" ySplit="1" topLeftCell="AB12" activePane="bottomRight" state="frozen"/>
      <selection activeCell="C1" sqref="C1"/>
      <selection pane="topRight" activeCell="G1" sqref="G1"/>
      <selection pane="bottomLeft" activeCell="C2" sqref="C2"/>
      <selection pane="bottomRight" activeCell="AB12" sqref="AB12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436</v>
      </c>
      <c r="C2" s="10" t="s">
        <v>452</v>
      </c>
      <c r="D2" s="2" t="s">
        <v>46</v>
      </c>
      <c r="E2" s="5" t="s">
        <v>12</v>
      </c>
      <c r="F2" s="5" t="s">
        <v>12</v>
      </c>
      <c r="G2" s="11">
        <v>8356.8699128172011</v>
      </c>
      <c r="H2" s="11">
        <v>8611.0696122131267</v>
      </c>
      <c r="I2" s="11">
        <v>9178.3441142939937</v>
      </c>
      <c r="J2" s="11">
        <v>9026.2010992865271</v>
      </c>
      <c r="K2" s="11">
        <v>8784.9183019074535</v>
      </c>
      <c r="L2" s="11">
        <v>8343.7910637548575</v>
      </c>
      <c r="M2" s="11">
        <v>9285.6427427899125</v>
      </c>
      <c r="N2" s="11">
        <v>9657.2263086688417</v>
      </c>
      <c r="O2" s="11">
        <v>9829.125832127831</v>
      </c>
      <c r="P2" s="11">
        <v>9815.1409910893617</v>
      </c>
      <c r="Q2" s="11">
        <v>10101.585204308849</v>
      </c>
      <c r="R2" s="11">
        <v>10200.554970837282</v>
      </c>
      <c r="S2" s="11">
        <v>10113.24510760341</v>
      </c>
      <c r="T2" s="11">
        <v>10184.031706609081</v>
      </c>
      <c r="U2" s="11">
        <v>9975.8666436078693</v>
      </c>
      <c r="V2" s="11">
        <v>10624.566143833583</v>
      </c>
      <c r="W2" s="11">
        <v>10206.553902842301</v>
      </c>
      <c r="X2" s="11">
        <v>7908.7763538621293</v>
      </c>
      <c r="Y2" s="11">
        <v>4264.8001408062037</v>
      </c>
      <c r="Z2" s="11">
        <v>4697.9839062853025</v>
      </c>
      <c r="AA2" s="11">
        <v>4987.6302820687579</v>
      </c>
      <c r="AB2" s="11"/>
      <c r="AC2" s="11">
        <f t="shared" ref="AC2:AC17" si="0">SUM(T2:W2)</f>
        <v>40991.018396892832</v>
      </c>
      <c r="AD2" s="11">
        <f t="shared" ref="AD2:AD17" si="1">SUM(X2:AA2)</f>
        <v>21859.190683022396</v>
      </c>
      <c r="AE2" s="30">
        <f>AD2/AC2-1</f>
        <v>-0.46673218822298523</v>
      </c>
    </row>
    <row r="3" spans="1:33" s="9" customFormat="1" ht="15.75" customHeight="1" x14ac:dyDescent="0.35">
      <c r="A3" s="5" t="s">
        <v>7</v>
      </c>
      <c r="B3" s="5" t="s">
        <v>437</v>
      </c>
      <c r="C3" s="10" t="s">
        <v>452</v>
      </c>
      <c r="D3" s="2" t="s">
        <v>47</v>
      </c>
      <c r="E3" s="5" t="s">
        <v>12</v>
      </c>
      <c r="F3" s="5" t="s">
        <v>12</v>
      </c>
      <c r="G3" s="11">
        <v>9865.6920675900328</v>
      </c>
      <c r="H3" s="11">
        <v>9916.7208053664472</v>
      </c>
      <c r="I3" s="11">
        <v>10111.690356135068</v>
      </c>
      <c r="J3" s="11">
        <v>10073.571987549296</v>
      </c>
      <c r="K3" s="11">
        <v>10042.731430491947</v>
      </c>
      <c r="L3" s="11">
        <v>9693.3100895322987</v>
      </c>
      <c r="M3" s="11">
        <v>10376.400919087826</v>
      </c>
      <c r="N3" s="11">
        <v>10829.453747773387</v>
      </c>
      <c r="O3" s="11">
        <v>11544.324531209801</v>
      </c>
      <c r="P3" s="11">
        <v>11282.259458933084</v>
      </c>
      <c r="Q3" s="11">
        <v>11482.981596723834</v>
      </c>
      <c r="R3" s="11">
        <v>10874.084979686739</v>
      </c>
      <c r="S3" s="11">
        <v>10962.547127862003</v>
      </c>
      <c r="T3" s="11">
        <v>10592.37983460211</v>
      </c>
      <c r="U3" s="11">
        <v>10803.215715407505</v>
      </c>
      <c r="V3" s="11">
        <v>11060.116817081313</v>
      </c>
      <c r="W3" s="11">
        <v>11168.032633809935</v>
      </c>
      <c r="X3" s="11">
        <v>9811.4311189079908</v>
      </c>
      <c r="Y3" s="11">
        <v>7147.346608741017</v>
      </c>
      <c r="Z3" s="11">
        <v>7867.5014100789931</v>
      </c>
      <c r="AA3" s="11">
        <v>8456.4535855828472</v>
      </c>
      <c r="AB3" s="11"/>
      <c r="AC3" s="11">
        <f t="shared" si="0"/>
        <v>43623.745000900861</v>
      </c>
      <c r="AD3" s="11">
        <f t="shared" si="1"/>
        <v>33282.732723310852</v>
      </c>
      <c r="AE3" s="30">
        <f t="shared" ref="AE3:AE17" si="2">AD3/AC3-1</f>
        <v>-0.23705008080751577</v>
      </c>
    </row>
    <row r="4" spans="1:33" s="9" customFormat="1" ht="15.75" customHeight="1" x14ac:dyDescent="0.35">
      <c r="A4" s="5" t="s">
        <v>7</v>
      </c>
      <c r="B4" s="5" t="s">
        <v>438</v>
      </c>
      <c r="C4" s="10" t="s">
        <v>452</v>
      </c>
      <c r="D4" s="3" t="s">
        <v>48</v>
      </c>
      <c r="E4" s="5" t="s">
        <v>12</v>
      </c>
      <c r="F4" s="5" t="s">
        <v>12</v>
      </c>
      <c r="G4" s="11">
        <v>1010.3154172306043</v>
      </c>
      <c r="H4" s="11">
        <v>1031.7135840467886</v>
      </c>
      <c r="I4" s="11">
        <v>1055.7836897022332</v>
      </c>
      <c r="J4" s="11">
        <v>1043.2785399459408</v>
      </c>
      <c r="K4" s="11">
        <v>1028.9695960549066</v>
      </c>
      <c r="L4" s="11">
        <v>1019.6972545174127</v>
      </c>
      <c r="M4" s="11">
        <v>1102.643902930027</v>
      </c>
      <c r="N4" s="11">
        <v>1155.2156814782225</v>
      </c>
      <c r="O4" s="11">
        <v>1206.9651977917167</v>
      </c>
      <c r="P4" s="11">
        <v>1271.9097328499993</v>
      </c>
      <c r="Q4" s="11">
        <v>1281.1442494037017</v>
      </c>
      <c r="R4" s="11">
        <v>1262.2859256247114</v>
      </c>
      <c r="S4" s="11">
        <v>1271.4259970069268</v>
      </c>
      <c r="T4" s="11">
        <v>1295.4049867297467</v>
      </c>
      <c r="U4" s="11">
        <v>1307.4183476809678</v>
      </c>
      <c r="V4" s="11">
        <v>1288.7041070412017</v>
      </c>
      <c r="W4" s="11">
        <v>1339.1815274516387</v>
      </c>
      <c r="X4" s="11">
        <v>1023.8657957547554</v>
      </c>
      <c r="Y4" s="11">
        <v>666.60323607745602</v>
      </c>
      <c r="Z4" s="11">
        <v>728.00255445248843</v>
      </c>
      <c r="AA4" s="11">
        <v>783.45649884592399</v>
      </c>
      <c r="AB4" s="11"/>
      <c r="AC4" s="11">
        <f t="shared" si="0"/>
        <v>5230.7089689035547</v>
      </c>
      <c r="AD4" s="11">
        <f t="shared" si="1"/>
        <v>3201.9280851306239</v>
      </c>
      <c r="AE4" s="30">
        <f t="shared" si="2"/>
        <v>-0.38785963735202755</v>
      </c>
    </row>
    <row r="5" spans="1:33" s="16" customFormat="1" ht="15.75" customHeight="1" x14ac:dyDescent="0.35">
      <c r="A5" s="13" t="s">
        <v>7</v>
      </c>
      <c r="B5" s="13" t="s">
        <v>439</v>
      </c>
      <c r="C5" s="14" t="s">
        <v>452</v>
      </c>
      <c r="D5" s="15" t="s">
        <v>49</v>
      </c>
      <c r="E5" s="13" t="s">
        <v>12</v>
      </c>
      <c r="F5" s="13" t="s">
        <v>12</v>
      </c>
      <c r="G5" s="17">
        <v>362.03503755280036</v>
      </c>
      <c r="H5" s="17">
        <v>384.52404412862313</v>
      </c>
      <c r="I5" s="17">
        <v>377.27755158367552</v>
      </c>
      <c r="J5" s="17">
        <v>413.88804572422617</v>
      </c>
      <c r="K5" s="17">
        <v>421.20672646435099</v>
      </c>
      <c r="L5" s="17">
        <v>433.75655824740181</v>
      </c>
      <c r="M5" s="17">
        <v>455.52834967681838</v>
      </c>
      <c r="N5" s="17">
        <v>500.2792055987079</v>
      </c>
      <c r="O5" s="17">
        <v>536.52011416170251</v>
      </c>
      <c r="P5" s="17">
        <v>541.01447707128796</v>
      </c>
      <c r="Q5" s="17">
        <v>553.29467303774277</v>
      </c>
      <c r="R5" s="17">
        <v>542.66778326039071</v>
      </c>
      <c r="S5" s="17">
        <v>530.01173002957864</v>
      </c>
      <c r="T5" s="17">
        <v>588.79179701871044</v>
      </c>
      <c r="U5" s="17">
        <v>587.61106932538576</v>
      </c>
      <c r="V5" s="17">
        <v>589.92706238060487</v>
      </c>
      <c r="W5" s="17">
        <v>610.96390936032412</v>
      </c>
      <c r="X5" s="17">
        <v>354.05157641940446</v>
      </c>
      <c r="Y5" s="17">
        <v>6.8574503411086187</v>
      </c>
      <c r="Z5" s="17">
        <v>5.8431525661970705</v>
      </c>
      <c r="AA5" s="17">
        <v>5.1037433650567499</v>
      </c>
      <c r="AB5" s="17"/>
      <c r="AC5" s="17">
        <f t="shared" si="0"/>
        <v>2377.2938380850255</v>
      </c>
      <c r="AD5" s="17">
        <f t="shared" si="1"/>
        <v>371.85592269176692</v>
      </c>
      <c r="AE5" s="31">
        <f t="shared" si="2"/>
        <v>-0.84358015961909572</v>
      </c>
      <c r="AF5" s="33">
        <f>AC5/SUM(T$20:W$20)/10</f>
        <v>0.65176693866006086</v>
      </c>
      <c r="AG5" s="33">
        <f>AD5/SUM(X$20:AA$20)/10</f>
        <v>0.11025238088922959</v>
      </c>
    </row>
    <row r="6" spans="1:33" s="9" customFormat="1" ht="15.75" customHeight="1" x14ac:dyDescent="0.35">
      <c r="A6" s="5" t="s">
        <v>7</v>
      </c>
      <c r="B6" s="5" t="s">
        <v>440</v>
      </c>
      <c r="C6" s="10" t="s">
        <v>452</v>
      </c>
      <c r="D6" s="4" t="s">
        <v>50</v>
      </c>
      <c r="E6" s="5" t="s">
        <v>12</v>
      </c>
      <c r="F6" s="5" t="s">
        <v>12</v>
      </c>
      <c r="G6" s="11">
        <v>251.16417070798198</v>
      </c>
      <c r="H6" s="11">
        <v>251.76704491388335</v>
      </c>
      <c r="I6" s="11">
        <v>274.711639871079</v>
      </c>
      <c r="J6" s="11">
        <v>240.30293508774267</v>
      </c>
      <c r="K6" s="11">
        <v>226.76918934750216</v>
      </c>
      <c r="L6" s="11">
        <v>178.51482059293662</v>
      </c>
      <c r="M6" s="11">
        <v>184.27227108925629</v>
      </c>
      <c r="N6" s="11">
        <v>187.52101030666836</v>
      </c>
      <c r="O6" s="11">
        <v>184.65172787966387</v>
      </c>
      <c r="P6" s="11">
        <v>198.10243012917837</v>
      </c>
      <c r="Q6" s="11">
        <v>204.40284544919285</v>
      </c>
      <c r="R6" s="11">
        <v>203.72678222115027</v>
      </c>
      <c r="S6" s="11">
        <v>218.52721572652317</v>
      </c>
      <c r="T6" s="11">
        <v>198.19201419633498</v>
      </c>
      <c r="U6" s="11">
        <v>197.82285911097796</v>
      </c>
      <c r="V6" s="11">
        <v>182.48536819197668</v>
      </c>
      <c r="W6" s="11">
        <v>203.68688847604599</v>
      </c>
      <c r="X6" s="11">
        <v>181.3594906683478</v>
      </c>
      <c r="Y6" s="11">
        <v>249.88888527608469</v>
      </c>
      <c r="Z6" s="11">
        <v>239.41172448718831</v>
      </c>
      <c r="AA6" s="11">
        <v>264.06296846287557</v>
      </c>
      <c r="AB6" s="11"/>
      <c r="AC6" s="11">
        <f t="shared" si="0"/>
        <v>782.18712997533555</v>
      </c>
      <c r="AD6" s="11">
        <f t="shared" si="1"/>
        <v>934.72306889449635</v>
      </c>
      <c r="AE6" s="30">
        <f t="shared" si="2"/>
        <v>0.19501207968478163</v>
      </c>
    </row>
    <row r="7" spans="1:33" s="9" customFormat="1" ht="15.75" customHeight="1" x14ac:dyDescent="0.35">
      <c r="A7" s="5" t="s">
        <v>7</v>
      </c>
      <c r="B7" s="5" t="s">
        <v>441</v>
      </c>
      <c r="C7" s="10" t="s">
        <v>452</v>
      </c>
      <c r="D7" s="4" t="s">
        <v>51</v>
      </c>
      <c r="E7" s="5" t="s">
        <v>12</v>
      </c>
      <c r="F7" s="5" t="s">
        <v>12</v>
      </c>
      <c r="G7" s="11">
        <v>397.11620896982203</v>
      </c>
      <c r="H7" s="11">
        <v>395.42249500428204</v>
      </c>
      <c r="I7" s="11">
        <v>403.79449824747883</v>
      </c>
      <c r="J7" s="11">
        <v>389.08755913397226</v>
      </c>
      <c r="K7" s="11">
        <v>380.9936802430538</v>
      </c>
      <c r="L7" s="11">
        <v>407.4258756770742</v>
      </c>
      <c r="M7" s="11">
        <v>462.84328216395227</v>
      </c>
      <c r="N7" s="11">
        <v>467.41546557284602</v>
      </c>
      <c r="O7" s="11">
        <v>485.79335575035049</v>
      </c>
      <c r="P7" s="11">
        <v>532.7928256495328</v>
      </c>
      <c r="Q7" s="11">
        <v>523.44673091676611</v>
      </c>
      <c r="R7" s="11">
        <v>515.89136014317035</v>
      </c>
      <c r="S7" s="11">
        <v>522.88705125082504</v>
      </c>
      <c r="T7" s="11">
        <v>509.73807734678502</v>
      </c>
      <c r="U7" s="11">
        <v>523.62535062948564</v>
      </c>
      <c r="V7" s="11">
        <v>517.68101884359317</v>
      </c>
      <c r="W7" s="11">
        <v>525.94125541776577</v>
      </c>
      <c r="X7" s="11">
        <v>488.45472866700305</v>
      </c>
      <c r="Y7" s="11">
        <v>409.85690046026264</v>
      </c>
      <c r="Z7" s="11">
        <v>482.747677399103</v>
      </c>
      <c r="AA7" s="11">
        <v>514.28978701799167</v>
      </c>
      <c r="AB7" s="11"/>
      <c r="AC7" s="11">
        <f t="shared" si="0"/>
        <v>2076.9857022376295</v>
      </c>
      <c r="AD7" s="11">
        <f t="shared" si="1"/>
        <v>1895.3490935443601</v>
      </c>
      <c r="AE7" s="30">
        <f t="shared" si="2"/>
        <v>-8.7452026510141168E-2</v>
      </c>
    </row>
    <row r="8" spans="1:33" s="9" customFormat="1" ht="15" customHeight="1" x14ac:dyDescent="0.35">
      <c r="A8" s="5" t="s">
        <v>7</v>
      </c>
      <c r="B8" s="5" t="s">
        <v>442</v>
      </c>
      <c r="C8" s="10" t="s">
        <v>452</v>
      </c>
      <c r="D8" s="3" t="s">
        <v>52</v>
      </c>
      <c r="E8" s="5" t="s">
        <v>12</v>
      </c>
      <c r="F8" s="5" t="s">
        <v>12</v>
      </c>
      <c r="G8" s="11">
        <v>2541.9926255443465</v>
      </c>
      <c r="H8" s="11">
        <v>2277.090488495197</v>
      </c>
      <c r="I8" s="11">
        <v>2479.2982067638209</v>
      </c>
      <c r="J8" s="11">
        <v>2476.0580329508043</v>
      </c>
      <c r="K8" s="11">
        <v>2579.5189114644927</v>
      </c>
      <c r="L8" s="11">
        <v>2658.4091251678424</v>
      </c>
      <c r="M8" s="11">
        <v>2826.2510675111321</v>
      </c>
      <c r="N8" s="11">
        <v>2901.0613298482076</v>
      </c>
      <c r="O8" s="11">
        <v>2991.9767748294771</v>
      </c>
      <c r="P8" s="11">
        <v>2968.046231589813</v>
      </c>
      <c r="Q8" s="11">
        <v>3005.7207089536937</v>
      </c>
      <c r="R8" s="11">
        <v>2996.69630379197</v>
      </c>
      <c r="S8" s="11">
        <v>2977.7365966242605</v>
      </c>
      <c r="T8" s="11">
        <v>2752.2659034439657</v>
      </c>
      <c r="U8" s="11">
        <v>2901.9064091547853</v>
      </c>
      <c r="V8" s="11">
        <v>2864.9552782098972</v>
      </c>
      <c r="W8" s="11">
        <v>2962.7248165972142</v>
      </c>
      <c r="X8" s="11">
        <v>2649.7123859746075</v>
      </c>
      <c r="Y8" s="11">
        <v>2134.4067990759163</v>
      </c>
      <c r="Z8" s="11">
        <v>2364.863646111025</v>
      </c>
      <c r="AA8" s="11">
        <v>2613.3422836045056</v>
      </c>
      <c r="AB8" s="11"/>
      <c r="AC8" s="11">
        <f t="shared" si="0"/>
        <v>11481.852407405862</v>
      </c>
      <c r="AD8" s="11">
        <f t="shared" si="1"/>
        <v>9762.3251147660558</v>
      </c>
      <c r="AE8" s="30">
        <f t="shared" si="2"/>
        <v>-0.1497604420982368</v>
      </c>
    </row>
    <row r="9" spans="1:33" s="16" customFormat="1" ht="15" customHeight="1" x14ac:dyDescent="0.35">
      <c r="A9" s="13" t="s">
        <v>7</v>
      </c>
      <c r="B9" s="13" t="s">
        <v>443</v>
      </c>
      <c r="C9" s="14" t="s">
        <v>452</v>
      </c>
      <c r="D9" s="15" t="s">
        <v>53</v>
      </c>
      <c r="E9" s="13" t="s">
        <v>12</v>
      </c>
      <c r="F9" s="13" t="s">
        <v>12</v>
      </c>
      <c r="G9" s="17">
        <v>222.78360961308718</v>
      </c>
      <c r="H9" s="17">
        <v>175.99216821469929</v>
      </c>
      <c r="I9" s="17">
        <v>246.01376778223613</v>
      </c>
      <c r="J9" s="17">
        <v>194.26488844746396</v>
      </c>
      <c r="K9" s="17">
        <v>250.79637533174264</v>
      </c>
      <c r="L9" s="17">
        <v>287.3116803955516</v>
      </c>
      <c r="M9" s="17">
        <v>392.13411462739742</v>
      </c>
      <c r="N9" s="17">
        <v>332.77593448044558</v>
      </c>
      <c r="O9" s="17">
        <v>304.13890396812531</v>
      </c>
      <c r="P9" s="17">
        <v>247.86909398395801</v>
      </c>
      <c r="Q9" s="17">
        <v>280.44336223760826</v>
      </c>
      <c r="R9" s="17">
        <v>275.44245172687431</v>
      </c>
      <c r="S9" s="17">
        <v>276.38644234689139</v>
      </c>
      <c r="T9" s="17">
        <v>293.65810584721027</v>
      </c>
      <c r="U9" s="17">
        <v>329.34996920985373</v>
      </c>
      <c r="V9" s="17">
        <v>327.7839843572076</v>
      </c>
      <c r="W9" s="17">
        <v>351.85500118680568</v>
      </c>
      <c r="X9" s="17">
        <v>285.54299927255227</v>
      </c>
      <c r="Y9" s="17">
        <v>58.188540700077887</v>
      </c>
      <c r="Z9" s="17">
        <v>46.701673515949437</v>
      </c>
      <c r="AA9" s="17">
        <v>45.839960978339079</v>
      </c>
      <c r="AB9" s="17"/>
      <c r="AC9" s="17">
        <f t="shared" si="0"/>
        <v>1302.6470606010771</v>
      </c>
      <c r="AD9" s="17">
        <f t="shared" si="1"/>
        <v>436.2731744669187</v>
      </c>
      <c r="AE9" s="31">
        <f t="shared" si="2"/>
        <v>-0.66508720000825838</v>
      </c>
      <c r="AF9" s="33">
        <f>AC9/SUM(T$20:W$20)/10</f>
        <v>0.35713813464741961</v>
      </c>
      <c r="AG9" s="33">
        <f>AD9/SUM(X$20:AA$20)/10</f>
        <v>0.12935159363577081</v>
      </c>
    </row>
    <row r="10" spans="1:33" s="9" customFormat="1" ht="15.75" customHeight="1" x14ac:dyDescent="0.35">
      <c r="A10" s="5" t="s">
        <v>7</v>
      </c>
      <c r="B10" s="5" t="s">
        <v>444</v>
      </c>
      <c r="C10" s="10" t="s">
        <v>452</v>
      </c>
      <c r="D10" s="4" t="s">
        <v>54</v>
      </c>
      <c r="E10" s="5" t="s">
        <v>12</v>
      </c>
      <c r="F10" s="5" t="s">
        <v>12</v>
      </c>
      <c r="G10" s="11">
        <v>1954.8658874577018</v>
      </c>
      <c r="H10" s="11">
        <v>1782.4526426257448</v>
      </c>
      <c r="I10" s="11">
        <v>1909.2202275016552</v>
      </c>
      <c r="J10" s="11">
        <v>1932.3717878447965</v>
      </c>
      <c r="K10" s="11">
        <v>1951.3826799130393</v>
      </c>
      <c r="L10" s="11">
        <v>2030.2793589312703</v>
      </c>
      <c r="M10" s="11">
        <v>2075.8025141286334</v>
      </c>
      <c r="N10" s="11">
        <v>2187.375034139116</v>
      </c>
      <c r="O10" s="11">
        <v>2285.7557344445036</v>
      </c>
      <c r="P10" s="11">
        <v>2352.7130200674665</v>
      </c>
      <c r="Q10" s="11">
        <v>2364.1229940033031</v>
      </c>
      <c r="R10" s="11">
        <v>2351.8239810323239</v>
      </c>
      <c r="S10" s="11">
        <v>2337.6368483913848</v>
      </c>
      <c r="T10" s="11">
        <v>2112.1635913914752</v>
      </c>
      <c r="U10" s="11">
        <v>2221.2431054905792</v>
      </c>
      <c r="V10" s="11">
        <v>2193.153511150731</v>
      </c>
      <c r="W10" s="11">
        <v>2258.9425472846156</v>
      </c>
      <c r="X10" s="11">
        <v>2036.6214846985035</v>
      </c>
      <c r="Y10" s="11">
        <v>1818.896787730205</v>
      </c>
      <c r="Z10" s="11">
        <v>2020.6535347310169</v>
      </c>
      <c r="AA10" s="11">
        <v>2261.3561125069414</v>
      </c>
      <c r="AB10" s="11"/>
      <c r="AC10" s="11">
        <f t="shared" si="0"/>
        <v>8785.5027553174004</v>
      </c>
      <c r="AD10" s="11">
        <f t="shared" si="1"/>
        <v>8137.527919666667</v>
      </c>
      <c r="AE10" s="30">
        <f t="shared" si="2"/>
        <v>-7.3755009098204205E-2</v>
      </c>
    </row>
    <row r="11" spans="1:33" s="9" customFormat="1" ht="15.75" customHeight="1" x14ac:dyDescent="0.35">
      <c r="A11" s="5" t="s">
        <v>7</v>
      </c>
      <c r="B11" s="5" t="s">
        <v>445</v>
      </c>
      <c r="C11" s="10" t="s">
        <v>452</v>
      </c>
      <c r="D11" s="4" t="s">
        <v>55</v>
      </c>
      <c r="E11" s="5" t="s">
        <v>12</v>
      </c>
      <c r="F11" s="5" t="s">
        <v>12</v>
      </c>
      <c r="G11" s="11">
        <v>364.34312847355733</v>
      </c>
      <c r="H11" s="11">
        <v>318.64567765475311</v>
      </c>
      <c r="I11" s="11">
        <v>324.06421147992961</v>
      </c>
      <c r="J11" s="11">
        <v>349.42135665855363</v>
      </c>
      <c r="K11" s="11">
        <v>377.33985621970669</v>
      </c>
      <c r="L11" s="11">
        <v>340.81808584102009</v>
      </c>
      <c r="M11" s="11">
        <v>358.31443875510132</v>
      </c>
      <c r="N11" s="11">
        <v>380.91036122864614</v>
      </c>
      <c r="O11" s="11">
        <v>402.08213641684802</v>
      </c>
      <c r="P11" s="11">
        <v>367.4641175383889</v>
      </c>
      <c r="Q11" s="11">
        <v>361.15435271278221</v>
      </c>
      <c r="R11" s="11">
        <v>369.42987103277147</v>
      </c>
      <c r="S11" s="11">
        <v>363.71330588598425</v>
      </c>
      <c r="T11" s="11">
        <v>346.44420620528058</v>
      </c>
      <c r="U11" s="11">
        <v>351.31309342447776</v>
      </c>
      <c r="V11" s="11">
        <v>344.01778270195854</v>
      </c>
      <c r="W11" s="11">
        <v>351.9272681257932</v>
      </c>
      <c r="X11" s="11">
        <v>327.54790200355166</v>
      </c>
      <c r="Y11" s="11">
        <v>257.3214706456335</v>
      </c>
      <c r="Z11" s="11">
        <v>297.50843786405869</v>
      </c>
      <c r="AA11" s="11">
        <v>306.14621011922503</v>
      </c>
      <c r="AB11" s="11"/>
      <c r="AC11" s="11">
        <f t="shared" si="0"/>
        <v>1393.7023504575102</v>
      </c>
      <c r="AD11" s="11">
        <f t="shared" si="1"/>
        <v>1188.5240206324688</v>
      </c>
      <c r="AE11" s="30">
        <f t="shared" si="2"/>
        <v>-0.14721818454111635</v>
      </c>
    </row>
    <row r="12" spans="1:33" s="16" customFormat="1" ht="15.75" customHeight="1" x14ac:dyDescent="0.35">
      <c r="A12" s="13" t="s">
        <v>7</v>
      </c>
      <c r="B12" s="13" t="s">
        <v>446</v>
      </c>
      <c r="C12" s="14" t="s">
        <v>452</v>
      </c>
      <c r="D12" s="18" t="s">
        <v>56</v>
      </c>
      <c r="E12" s="13" t="s">
        <v>12</v>
      </c>
      <c r="F12" s="13" t="s">
        <v>12</v>
      </c>
      <c r="G12" s="17">
        <v>4057.9032650817157</v>
      </c>
      <c r="H12" s="17">
        <v>4370.8559330098005</v>
      </c>
      <c r="I12" s="17">
        <v>4634.3391916809205</v>
      </c>
      <c r="J12" s="17">
        <v>4618.728803529084</v>
      </c>
      <c r="K12" s="17">
        <v>4461.4070198325244</v>
      </c>
      <c r="L12" s="17">
        <v>4077.8428157171738</v>
      </c>
      <c r="M12" s="17">
        <v>4576.4952314509937</v>
      </c>
      <c r="N12" s="17">
        <v>4916.8839706993194</v>
      </c>
      <c r="O12" s="17">
        <v>4814.0350498357875</v>
      </c>
      <c r="P12" s="17">
        <v>4659.9178680997829</v>
      </c>
      <c r="Q12" s="17">
        <v>4838.6439047059239</v>
      </c>
      <c r="R12" s="17">
        <v>5118.5254431070061</v>
      </c>
      <c r="S12" s="17">
        <v>4990.9778020326285</v>
      </c>
      <c r="T12" s="17">
        <v>4981.6403595153806</v>
      </c>
      <c r="U12" s="17">
        <v>4770.1320989790393</v>
      </c>
      <c r="V12" s="17">
        <v>5397.2977191674017</v>
      </c>
      <c r="W12" s="17">
        <v>4673.1425699857155</v>
      </c>
      <c r="X12" s="17">
        <v>2929.4488842715978</v>
      </c>
      <c r="Y12" s="17">
        <v>9.2278299315838925</v>
      </c>
      <c r="Z12" s="17">
        <v>29.592218435128039</v>
      </c>
      <c r="AA12" s="17">
        <v>21.314044450837311</v>
      </c>
      <c r="AB12" s="17"/>
      <c r="AC12" s="17">
        <f t="shared" si="0"/>
        <v>19822.212747647536</v>
      </c>
      <c r="AD12" s="17">
        <f t="shared" si="1"/>
        <v>2989.5829770891469</v>
      </c>
      <c r="AE12" s="31">
        <f t="shared" si="2"/>
        <v>-0.8491801588879655</v>
      </c>
      <c r="AF12" s="33">
        <f>AC12/SUM(T$20:W$20)/10</f>
        <v>5.4345250524056565</v>
      </c>
      <c r="AG12" s="33">
        <f>AD12/SUM(X$20:AA$20)/10</f>
        <v>0.8863880362696378</v>
      </c>
    </row>
    <row r="13" spans="1:33" s="9" customFormat="1" ht="15.75" customHeight="1" x14ac:dyDescent="0.35">
      <c r="A13" s="5" t="s">
        <v>7</v>
      </c>
      <c r="B13" s="5" t="s">
        <v>447</v>
      </c>
      <c r="C13" s="10" t="s">
        <v>452</v>
      </c>
      <c r="D13" s="4" t="s">
        <v>57</v>
      </c>
      <c r="E13" s="5" t="s">
        <v>12</v>
      </c>
      <c r="F13" s="5" t="s">
        <v>12</v>
      </c>
      <c r="G13" s="11">
        <v>586.31291105636831</v>
      </c>
      <c r="H13" s="11">
        <v>510.28998953278148</v>
      </c>
      <c r="I13" s="11">
        <v>540.78115915546732</v>
      </c>
      <c r="J13" s="11">
        <v>539.89630601635599</v>
      </c>
      <c r="K13" s="11">
        <v>522.13278505407629</v>
      </c>
      <c r="L13" s="11">
        <v>477.01974435559561</v>
      </c>
      <c r="M13" s="11">
        <v>534.7028227762321</v>
      </c>
      <c r="N13" s="11">
        <v>573.39151099165224</v>
      </c>
      <c r="O13" s="11">
        <v>563.01552522034933</v>
      </c>
      <c r="P13" s="11">
        <v>545.88580235347285</v>
      </c>
      <c r="Q13" s="11">
        <v>554.19241261348247</v>
      </c>
      <c r="R13" s="11">
        <v>595.09372830114739</v>
      </c>
      <c r="S13" s="11">
        <v>585.77350336622897</v>
      </c>
      <c r="T13" s="11">
        <v>525.1716973699547</v>
      </c>
      <c r="U13" s="11">
        <v>504.73632143289581</v>
      </c>
      <c r="V13" s="11">
        <v>518.40593487199988</v>
      </c>
      <c r="W13" s="11">
        <v>424.69191264327975</v>
      </c>
      <c r="X13" s="11">
        <v>169.83237803944183</v>
      </c>
      <c r="Y13" s="11">
        <v>0.4923451851826206</v>
      </c>
      <c r="Z13" s="11">
        <v>1.2490616094468916</v>
      </c>
      <c r="AA13" s="11">
        <v>1.367230620976851</v>
      </c>
      <c r="AB13" s="11"/>
      <c r="AC13" s="11">
        <f t="shared" si="0"/>
        <v>1973.0058663181301</v>
      </c>
      <c r="AD13" s="11">
        <f t="shared" si="1"/>
        <v>172.94101545504819</v>
      </c>
      <c r="AE13" s="30">
        <f t="shared" si="2"/>
        <v>-0.91234642612706607</v>
      </c>
    </row>
    <row r="14" spans="1:33" s="9" customFormat="1" ht="15.75" customHeight="1" x14ac:dyDescent="0.35">
      <c r="A14" s="5" t="s">
        <v>7</v>
      </c>
      <c r="B14" s="5" t="s">
        <v>448</v>
      </c>
      <c r="C14" s="10" t="s">
        <v>452</v>
      </c>
      <c r="D14" s="4" t="s">
        <v>58</v>
      </c>
      <c r="E14" s="5" t="s">
        <v>12</v>
      </c>
      <c r="F14" s="5" t="s">
        <v>12</v>
      </c>
      <c r="G14" s="11">
        <v>3471.5903540253471</v>
      </c>
      <c r="H14" s="11">
        <v>3860.5659434770196</v>
      </c>
      <c r="I14" s="11">
        <v>4093.5580325254537</v>
      </c>
      <c r="J14" s="11">
        <v>4078.8324975127289</v>
      </c>
      <c r="K14" s="11">
        <v>3939.2742347784474</v>
      </c>
      <c r="L14" s="11">
        <v>3600.8230713615785</v>
      </c>
      <c r="M14" s="11">
        <v>4041.7924086747612</v>
      </c>
      <c r="N14" s="11">
        <v>4343.492459707667</v>
      </c>
      <c r="O14" s="11">
        <v>4251.019524615439</v>
      </c>
      <c r="P14" s="11">
        <v>4114.0320657463099</v>
      </c>
      <c r="Q14" s="11">
        <v>4284.4514920924412</v>
      </c>
      <c r="R14" s="11">
        <v>4523.431714805859</v>
      </c>
      <c r="S14" s="11">
        <v>4405.2042986663992</v>
      </c>
      <c r="T14" s="11">
        <v>4456.4686621454257</v>
      </c>
      <c r="U14" s="11">
        <v>4265.3957775461431</v>
      </c>
      <c r="V14" s="11">
        <v>4878.8917842954015</v>
      </c>
      <c r="W14" s="11">
        <v>4248.450657342436</v>
      </c>
      <c r="X14" s="11">
        <v>2759.6165062321556</v>
      </c>
      <c r="Y14" s="11">
        <v>8.7354847464012728</v>
      </c>
      <c r="Z14" s="11">
        <v>28.343156825681149</v>
      </c>
      <c r="AA14" s="11">
        <v>19.94681382986046</v>
      </c>
      <c r="AB14" s="11"/>
      <c r="AC14" s="11">
        <f t="shared" si="0"/>
        <v>17849.206881329406</v>
      </c>
      <c r="AD14" s="11">
        <f t="shared" si="1"/>
        <v>2816.6419616340982</v>
      </c>
      <c r="AE14" s="30">
        <f t="shared" si="2"/>
        <v>-0.84219792059330345</v>
      </c>
    </row>
    <row r="15" spans="1:33" s="16" customFormat="1" ht="15.75" customHeight="1" x14ac:dyDescent="0.35">
      <c r="A15" s="13" t="s">
        <v>7</v>
      </c>
      <c r="B15" s="13" t="s">
        <v>449</v>
      </c>
      <c r="C15" s="14" t="s">
        <v>452</v>
      </c>
      <c r="D15" s="18" t="s">
        <v>59</v>
      </c>
      <c r="E15" s="13" t="s">
        <v>12</v>
      </c>
      <c r="F15" s="13" t="s">
        <v>12</v>
      </c>
      <c r="G15" s="17">
        <v>2553.1009211958726</v>
      </c>
      <c r="H15" s="17">
        <v>2600.0430583309544</v>
      </c>
      <c r="I15" s="17">
        <v>2559.3121148191808</v>
      </c>
      <c r="J15" s="17">
        <v>2601.0634532463669</v>
      </c>
      <c r="K15" s="17">
        <v>2711.2246356393357</v>
      </c>
      <c r="L15" s="17">
        <v>2377.1336717540785</v>
      </c>
      <c r="M15" s="17">
        <v>2647.5843262206436</v>
      </c>
      <c r="N15" s="17">
        <v>2795.5811575686539</v>
      </c>
      <c r="O15" s="17">
        <v>3009.1062990773917</v>
      </c>
      <c r="P15" s="17">
        <v>2968.8071133857329</v>
      </c>
      <c r="Q15" s="17">
        <v>2977.2679847689556</v>
      </c>
      <c r="R15" s="17">
        <v>3042.9012070381532</v>
      </c>
      <c r="S15" s="17">
        <v>3137.9310290932322</v>
      </c>
      <c r="T15" s="17">
        <v>3041.7576507284753</v>
      </c>
      <c r="U15" s="17">
        <v>3051.0706874886178</v>
      </c>
      <c r="V15" s="17">
        <v>3156.2267784621454</v>
      </c>
      <c r="W15" s="17">
        <v>3132.7506772329689</v>
      </c>
      <c r="X15" s="17">
        <v>2431.5530290492743</v>
      </c>
      <c r="Y15" s="17">
        <v>721.35553576925361</v>
      </c>
      <c r="Z15" s="17">
        <v>861.21977003073482</v>
      </c>
      <c r="AA15" s="17">
        <v>815.63949113748629</v>
      </c>
      <c r="AB15" s="17"/>
      <c r="AC15" s="17">
        <f>SUM(T15:W15)</f>
        <v>12381.805793912208</v>
      </c>
      <c r="AD15" s="17">
        <f>SUM(X15:AA15)</f>
        <v>4829.7678259867489</v>
      </c>
      <c r="AE15" s="31">
        <f t="shared" si="2"/>
        <v>-0.60993025521677846</v>
      </c>
      <c r="AF15" s="33">
        <f>AC15/SUM(T$20:W$20)/10</f>
        <v>3.3946378559085524</v>
      </c>
      <c r="AG15" s="33">
        <f>AD15/SUM(X$20:AA$20)/10</f>
        <v>1.4319884919477901</v>
      </c>
    </row>
    <row r="16" spans="1:33" s="9" customFormat="1" ht="15.75" customHeight="1" x14ac:dyDescent="0.35">
      <c r="A16" s="5" t="s">
        <v>7</v>
      </c>
      <c r="B16" s="5" t="s">
        <v>450</v>
      </c>
      <c r="C16" s="10" t="s">
        <v>452</v>
      </c>
      <c r="D16" s="4" t="s">
        <v>60</v>
      </c>
      <c r="E16" s="5" t="s">
        <v>12</v>
      </c>
      <c r="F16" s="5" t="s">
        <v>12</v>
      </c>
      <c r="G16" s="11">
        <v>427.09749876996693</v>
      </c>
      <c r="H16" s="11">
        <v>435.42106765629467</v>
      </c>
      <c r="I16" s="11">
        <v>471.71522782770438</v>
      </c>
      <c r="J16" s="11">
        <v>430.06818882558832</v>
      </c>
      <c r="K16" s="11">
        <v>433.85887408948685</v>
      </c>
      <c r="L16" s="11">
        <v>385.39390571878147</v>
      </c>
      <c r="M16" s="11">
        <v>458.40197423395631</v>
      </c>
      <c r="N16" s="11">
        <v>449.87943885372323</v>
      </c>
      <c r="O16" s="11">
        <v>506.03771047584843</v>
      </c>
      <c r="P16" s="11">
        <v>516.15942976524684</v>
      </c>
      <c r="Q16" s="11">
        <v>525.22550087140439</v>
      </c>
      <c r="R16" s="11">
        <v>521.77137569313379</v>
      </c>
      <c r="S16" s="11">
        <v>572.80054391076476</v>
      </c>
      <c r="T16" s="11">
        <v>599.61210405120869</v>
      </c>
      <c r="U16" s="11">
        <v>531.41856955830019</v>
      </c>
      <c r="V16" s="11">
        <v>545.53579721591211</v>
      </c>
      <c r="W16" s="11">
        <v>595.47381510917285</v>
      </c>
      <c r="X16" s="11">
        <v>239.0015134554958</v>
      </c>
      <c r="Y16" s="11">
        <v>65.900021463393841</v>
      </c>
      <c r="Z16" s="11">
        <v>71.138687015459752</v>
      </c>
      <c r="AA16" s="11">
        <v>119.36731584244299</v>
      </c>
      <c r="AB16" s="11"/>
      <c r="AC16" s="11">
        <f t="shared" ref="AC16:AC17" si="3">SUM(T16:W16)</f>
        <v>2272.0402859345941</v>
      </c>
      <c r="AD16" s="11">
        <f t="shared" ref="AD16:AD17" si="4">SUM(X16:AA16)</f>
        <v>495.40753777679242</v>
      </c>
      <c r="AE16" s="30">
        <f t="shared" si="2"/>
        <v>-0.78195477393438528</v>
      </c>
    </row>
    <row r="17" spans="1:36" s="9" customFormat="1" ht="15.75" customHeight="1" x14ac:dyDescent="0.35">
      <c r="A17" s="5" t="s">
        <v>7</v>
      </c>
      <c r="B17" s="5" t="s">
        <v>451</v>
      </c>
      <c r="C17" s="10" t="s">
        <v>452</v>
      </c>
      <c r="D17" s="4" t="s">
        <v>61</v>
      </c>
      <c r="E17" s="5" t="s">
        <v>12</v>
      </c>
      <c r="F17" s="5" t="s">
        <v>12</v>
      </c>
      <c r="G17" s="11">
        <v>2126.0034224259061</v>
      </c>
      <c r="H17" s="11">
        <v>2164.6219906746596</v>
      </c>
      <c r="I17" s="11">
        <v>2087.5968869914764</v>
      </c>
      <c r="J17" s="11">
        <v>2170.9952644207783</v>
      </c>
      <c r="K17" s="11">
        <v>2277.3657615498491</v>
      </c>
      <c r="L17" s="11">
        <v>1991.739766035297</v>
      </c>
      <c r="M17" s="11">
        <v>2189.1823519866871</v>
      </c>
      <c r="N17" s="11">
        <v>2345.7017187149304</v>
      </c>
      <c r="O17" s="11">
        <v>2503.0685886015431</v>
      </c>
      <c r="P17" s="11">
        <v>2452.6476836204861</v>
      </c>
      <c r="Q17" s="11">
        <v>2452.0424838975509</v>
      </c>
      <c r="R17" s="11">
        <v>2521.1298313450193</v>
      </c>
      <c r="S17" s="11">
        <v>2565.1304851824675</v>
      </c>
      <c r="T17" s="11">
        <v>2442.1455466772668</v>
      </c>
      <c r="U17" s="11">
        <v>2519.6521179303177</v>
      </c>
      <c r="V17" s="11">
        <v>2610.6909812462332</v>
      </c>
      <c r="W17" s="11">
        <v>2537.276862123796</v>
      </c>
      <c r="X17" s="11">
        <v>2192.5515155937787</v>
      </c>
      <c r="Y17" s="11">
        <v>655.45551430585977</v>
      </c>
      <c r="Z17" s="11">
        <v>790.08108301527511</v>
      </c>
      <c r="AA17" s="11">
        <v>696.27217529504333</v>
      </c>
      <c r="AB17" s="11"/>
      <c r="AC17" s="11">
        <f t="shared" si="3"/>
        <v>10109.765507977612</v>
      </c>
      <c r="AD17" s="11">
        <f t="shared" si="4"/>
        <v>4334.3602882099567</v>
      </c>
      <c r="AE17" s="30">
        <f t="shared" si="2"/>
        <v>-0.57126994836925604</v>
      </c>
    </row>
    <row r="19" spans="1:36" x14ac:dyDescent="0.35">
      <c r="AD19" s="12"/>
      <c r="AE19" s="30"/>
      <c r="AF19" s="34">
        <f>SUM(AF12,AF5)</f>
        <v>6.0862919910657176</v>
      </c>
      <c r="AG19" s="34">
        <f>SUM(AG12,AG5)</f>
        <v>0.99664041715886742</v>
      </c>
    </row>
    <row r="20" spans="1:36" s="40" customFormat="1" ht="16.5" x14ac:dyDescent="0.35">
      <c r="D20" s="45" t="s">
        <v>1253</v>
      </c>
      <c r="G20" s="34">
        <f>[5]GDP!CM$17</f>
        <v>70.081999999999994</v>
      </c>
      <c r="H20" s="34">
        <f>[5]GDP!CN$17</f>
        <v>71.894999999999996</v>
      </c>
      <c r="I20" s="34">
        <f>[5]GDP!CO$17</f>
        <v>76.988</v>
      </c>
      <c r="J20" s="34">
        <f>[5]GDP!CP$17</f>
        <v>77.863</v>
      </c>
      <c r="K20" s="34">
        <f>[5]GDP!CQ$17</f>
        <v>75.016000000000005</v>
      </c>
      <c r="L20" s="34">
        <f>[5]GDP!CR$17</f>
        <v>75.647999999999996</v>
      </c>
      <c r="M20" s="34">
        <f>[5]GDP!CS$17</f>
        <v>78.418000000000006</v>
      </c>
      <c r="N20" s="34">
        <f>[5]GDP!CT$17</f>
        <v>81.143000000000001</v>
      </c>
      <c r="O20" s="34">
        <f>[5]GDP!CU$17</f>
        <v>84.274000000000001</v>
      </c>
      <c r="P20" s="34">
        <f>[5]GDP!CV$17</f>
        <v>90.426000000000002</v>
      </c>
      <c r="Q20" s="34">
        <f>[5]GDP!CW$17</f>
        <v>90.994</v>
      </c>
      <c r="R20" s="34">
        <f>[5]GDP!CX$17</f>
        <v>89.257000000000005</v>
      </c>
      <c r="S20" s="34">
        <f>[5]GDP!CY$17</f>
        <v>88.272999999999996</v>
      </c>
      <c r="T20" s="34">
        <f>[5]GDP!CZ$17</f>
        <v>90.521000000000001</v>
      </c>
      <c r="U20" s="34">
        <f>[5]GDP!DA$17</f>
        <v>90.804000000000002</v>
      </c>
      <c r="V20" s="34">
        <f>[5]GDP!DB$17</f>
        <v>91.05</v>
      </c>
      <c r="W20" s="34">
        <f>[5]GDP!DC$17</f>
        <v>92.370999999999995</v>
      </c>
      <c r="X20" s="34">
        <f>[5]GDP!DD$17</f>
        <v>89.882000000000005</v>
      </c>
      <c r="Y20" s="34">
        <f>[5]GDP!DE$17</f>
        <v>70.891000000000005</v>
      </c>
      <c r="Z20" s="34">
        <f>[5]GDP!DF$17</f>
        <v>86.975999999999999</v>
      </c>
      <c r="AA20" s="34">
        <f>[5]GDP!DG$17</f>
        <v>89.528000000000006</v>
      </c>
      <c r="AB20" s="34"/>
      <c r="AC20" s="11">
        <f t="shared" ref="AC20" si="5">SUM(T20:W20)</f>
        <v>364.74599999999998</v>
      </c>
      <c r="AD20" s="11">
        <f t="shared" ref="AD20" si="6">SUM(X20:AA20)</f>
        <v>337.27700000000004</v>
      </c>
      <c r="AE20" s="30"/>
      <c r="AF20" s="34">
        <f>SUM(AF9,AF15)</f>
        <v>3.7517759905559718</v>
      </c>
      <c r="AG20" s="34">
        <f>SUM(AG9,AG15)</f>
        <v>1.5613400855835609</v>
      </c>
    </row>
    <row r="21" spans="1:36" s="40" customFormat="1" ht="13" x14ac:dyDescent="0.3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32"/>
      <c r="AF21" s="34">
        <f>AF19-AF20</f>
        <v>2.3345160005097458</v>
      </c>
      <c r="AG21" s="34">
        <f>AG19-AG20</f>
        <v>-0.56469966842469344</v>
      </c>
    </row>
    <row r="22" spans="1:36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0.54157001835834628</v>
      </c>
      <c r="AD22" s="12">
        <f>(AD12+AD5)/AD2</f>
        <v>0.15377691464083698</v>
      </c>
      <c r="AE22" s="32"/>
      <c r="AF22" s="10"/>
      <c r="AG22" s="10"/>
      <c r="AH22" s="10"/>
      <c r="AI22" s="10"/>
      <c r="AJ22" s="10"/>
    </row>
    <row r="23" spans="1:36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0.31369275733274832</v>
      </c>
      <c r="AD23" s="12">
        <f>(AD9+AD15)/AD3</f>
        <v>0.15822141301412404</v>
      </c>
      <c r="AE23" s="32"/>
      <c r="AF23" s="10"/>
      <c r="AG23" s="10"/>
      <c r="AH23" s="10"/>
      <c r="AI23" s="10"/>
      <c r="AJ23" s="10"/>
    </row>
    <row r="24" spans="1:36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  <c r="AH24" s="10"/>
      <c r="AI24" s="10"/>
      <c r="AJ24" s="10"/>
    </row>
    <row r="25" spans="1:36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-0.72179725178837573</v>
      </c>
      <c r="AD25" s="34">
        <f>(AD2-AD3)/AD20/10</f>
        <v>-3.3869911201441112</v>
      </c>
      <c r="AE25" s="32"/>
      <c r="AF25" s="10"/>
      <c r="AG25" s="10"/>
      <c r="AH25" s="10"/>
      <c r="AI25" s="10"/>
      <c r="AJ25" s="10"/>
    </row>
    <row r="26" spans="1:36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0.32605251743213698</v>
      </c>
      <c r="AD26" s="34">
        <f>(AD4+AD12-AD8-AD15)/AD20/10</f>
        <v>-2.4907070089371741</v>
      </c>
      <c r="AE26" s="32"/>
      <c r="AF26" s="10"/>
      <c r="AG26" s="10"/>
      <c r="AH26" s="10"/>
      <c r="AI26" s="10"/>
      <c r="AJ26" s="10"/>
    </row>
    <row r="27" spans="1:36" ht="16.5" x14ac:dyDescent="0.35">
      <c r="D27" s="47" t="s">
        <v>1720</v>
      </c>
      <c r="AC27" s="34">
        <f>(AC4+AC12)/AC20/10</f>
        <v>6.8685939575899653</v>
      </c>
      <c r="AD27" s="34">
        <f>(AD4+AD12)/AD20/10</f>
        <v>1.8357347409458011</v>
      </c>
    </row>
    <row r="28" spans="1:36" ht="16.5" x14ac:dyDescent="0.35">
      <c r="D28" s="47" t="s">
        <v>1721</v>
      </c>
      <c r="AC28" s="34">
        <f>(AC8+AC15)/AC20/10</f>
        <v>6.5425414401578283</v>
      </c>
      <c r="AD28" s="34">
        <f>(AD8+AD15)/AD20/10</f>
        <v>4.3264417498829761</v>
      </c>
    </row>
  </sheetData>
  <pageMargins left="0.7" right="0.7" top="0.75" bottom="0.75" header="0.3" footer="0.3"/>
  <legacy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CBBBD-B92A-4BC0-A003-17361970C1A9}">
  <dimension ref="A1:AG28"/>
  <sheetViews>
    <sheetView topLeftCell="C1" workbookViewId="0">
      <pane xSplit="4" ySplit="1" topLeftCell="X10" activePane="bottomRight" state="frozen"/>
      <selection activeCell="C1" sqref="C1"/>
      <selection pane="topRight" activeCell="G1" sqref="G1"/>
      <selection pane="bottomLeft" activeCell="C2" sqref="C2"/>
      <selection pane="bottomRight" activeCell="AA20" sqref="AA20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13.2695312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453</v>
      </c>
      <c r="C2" s="10" t="s">
        <v>469</v>
      </c>
      <c r="D2" s="2" t="s">
        <v>46</v>
      </c>
      <c r="E2" s="5" t="s">
        <v>12</v>
      </c>
      <c r="F2" s="5" t="s">
        <v>12</v>
      </c>
      <c r="G2" s="11">
        <v>7606.4640327818697</v>
      </c>
      <c r="H2" s="11">
        <v>7947.7451188893301</v>
      </c>
      <c r="I2" s="11">
        <v>7942.1758939812498</v>
      </c>
      <c r="J2" s="11">
        <v>8076.2069349405301</v>
      </c>
      <c r="K2" s="11">
        <v>7237.4771462279305</v>
      </c>
      <c r="L2" s="11">
        <v>7488.2895675155896</v>
      </c>
      <c r="M2" s="11">
        <v>8123.3886543827002</v>
      </c>
      <c r="N2" s="11">
        <v>9880.4285915354685</v>
      </c>
      <c r="O2" s="11">
        <v>9339.5404433415115</v>
      </c>
      <c r="P2" s="11">
        <v>9060.9320991778604</v>
      </c>
      <c r="Q2" s="11">
        <v>8925.9121522297592</v>
      </c>
      <c r="R2" s="11">
        <v>10244.5244254219</v>
      </c>
      <c r="S2" s="11">
        <v>10165.713996283599</v>
      </c>
      <c r="T2" s="11">
        <v>9578.1166424367511</v>
      </c>
      <c r="U2" s="11">
        <v>9841.5896591748296</v>
      </c>
      <c r="V2" s="11">
        <v>10848.659704713498</v>
      </c>
      <c r="W2" s="11">
        <v>10995.652629802798</v>
      </c>
      <c r="X2" s="11">
        <v>8959.3044539059301</v>
      </c>
      <c r="Y2" s="11">
        <v>6159.2402846424402</v>
      </c>
      <c r="Z2" s="11">
        <v>8017.0460226687701</v>
      </c>
      <c r="AA2" s="11">
        <v>8274.8085981713593</v>
      </c>
      <c r="AB2" s="11"/>
      <c r="AC2" s="11">
        <f t="shared" ref="AC2:AC17" si="0">SUM(T2:W2)</f>
        <v>41264.018636127876</v>
      </c>
      <c r="AD2" s="11">
        <f t="shared" ref="AD2:AD17" si="1">SUM(X2:AA2)</f>
        <v>31410.399359388502</v>
      </c>
      <c r="AE2" s="30">
        <f>AD2/AC2-1</f>
        <v>-0.23879446555193817</v>
      </c>
    </row>
    <row r="3" spans="1:33" s="9" customFormat="1" ht="15.75" customHeight="1" x14ac:dyDescent="0.35">
      <c r="A3" s="5" t="s">
        <v>7</v>
      </c>
      <c r="B3" s="5" t="s">
        <v>454</v>
      </c>
      <c r="C3" s="10" t="s">
        <v>469</v>
      </c>
      <c r="D3" s="2" t="s">
        <v>47</v>
      </c>
      <c r="E3" s="5" t="s">
        <v>12</v>
      </c>
      <c r="F3" s="5" t="s">
        <v>12</v>
      </c>
      <c r="G3" s="11">
        <v>5522.5681333612001</v>
      </c>
      <c r="H3" s="11">
        <v>5817.6700597387508</v>
      </c>
      <c r="I3" s="11">
        <v>6606.8316698248</v>
      </c>
      <c r="J3" s="11">
        <v>6013.6655106997805</v>
      </c>
      <c r="K3" s="11">
        <v>5722.29285616779</v>
      </c>
      <c r="L3" s="11">
        <v>6295.0874320891708</v>
      </c>
      <c r="M3" s="11">
        <v>6598.2032090826706</v>
      </c>
      <c r="N3" s="11">
        <v>6228.6483580170207</v>
      </c>
      <c r="O3" s="11">
        <v>7016.5720920055401</v>
      </c>
      <c r="P3" s="11">
        <v>6560.7315841546297</v>
      </c>
      <c r="Q3" s="11">
        <v>6753.9567078379896</v>
      </c>
      <c r="R3" s="11">
        <v>6372.9295701229094</v>
      </c>
      <c r="S3" s="11">
        <v>7101.3476679484793</v>
      </c>
      <c r="T3" s="11">
        <v>7044.0054035016701</v>
      </c>
      <c r="U3" s="11">
        <v>6404.0654069824104</v>
      </c>
      <c r="V3" s="11">
        <v>6996.8544426080798</v>
      </c>
      <c r="W3" s="11">
        <v>7779.7266806292901</v>
      </c>
      <c r="X3" s="11">
        <v>6208.0817994323097</v>
      </c>
      <c r="Y3" s="11">
        <v>3433.05547004347</v>
      </c>
      <c r="Z3" s="11">
        <v>4311.6858699940703</v>
      </c>
      <c r="AA3" s="11">
        <v>4377.9473401226796</v>
      </c>
      <c r="AB3" s="11"/>
      <c r="AC3" s="11">
        <f t="shared" si="0"/>
        <v>28224.651933721452</v>
      </c>
      <c r="AD3" s="11">
        <f t="shared" si="1"/>
        <v>18330.770479592527</v>
      </c>
      <c r="AE3" s="30">
        <f t="shared" ref="AE3:AE17" si="2">AD3/AC3-1</f>
        <v>-0.35054042393019536</v>
      </c>
    </row>
    <row r="4" spans="1:33" s="9" customFormat="1" ht="15.75" customHeight="1" x14ac:dyDescent="0.35">
      <c r="A4" s="5" t="s">
        <v>7</v>
      </c>
      <c r="B4" s="5" t="s">
        <v>455</v>
      </c>
      <c r="C4" s="10" t="s">
        <v>469</v>
      </c>
      <c r="D4" s="3" t="s">
        <v>48</v>
      </c>
      <c r="E4" s="5" t="s">
        <v>12</v>
      </c>
      <c r="F4" s="5" t="s">
        <v>12</v>
      </c>
      <c r="G4" s="11">
        <v>517.49573606560102</v>
      </c>
      <c r="H4" s="11">
        <v>491.72317076861503</v>
      </c>
      <c r="I4" s="11">
        <v>465.794878478653</v>
      </c>
      <c r="J4" s="11">
        <v>481.94213869188502</v>
      </c>
      <c r="K4" s="11">
        <v>457.297905512932</v>
      </c>
      <c r="L4" s="11">
        <v>592.46685804564095</v>
      </c>
      <c r="M4" s="11">
        <v>606.99810713369402</v>
      </c>
      <c r="N4" s="11">
        <v>648.41509841919992</v>
      </c>
      <c r="O4" s="11">
        <v>636.93486611261596</v>
      </c>
      <c r="P4" s="11">
        <v>712.10084256409505</v>
      </c>
      <c r="Q4" s="11">
        <v>680.94056365521396</v>
      </c>
      <c r="R4" s="11">
        <v>642.58442422708401</v>
      </c>
      <c r="S4" s="11">
        <v>667.15084834695494</v>
      </c>
      <c r="T4" s="11">
        <v>731.58946261832705</v>
      </c>
      <c r="U4" s="11">
        <v>703.529189027239</v>
      </c>
      <c r="V4" s="11">
        <v>700.974421913573</v>
      </c>
      <c r="W4" s="11">
        <v>747.23504548032793</v>
      </c>
      <c r="X4" s="11">
        <v>670.76613153988808</v>
      </c>
      <c r="Y4" s="11">
        <v>255.70555070135998</v>
      </c>
      <c r="Z4" s="11">
        <v>366.21987801719803</v>
      </c>
      <c r="AA4" s="11">
        <v>385.58235125330594</v>
      </c>
      <c r="AB4" s="11"/>
      <c r="AC4" s="11">
        <f t="shared" si="0"/>
        <v>2883.3281190394673</v>
      </c>
      <c r="AD4" s="11">
        <f t="shared" si="1"/>
        <v>1678.273911511752</v>
      </c>
      <c r="AE4" s="30">
        <f t="shared" si="2"/>
        <v>-0.41793863125406594</v>
      </c>
    </row>
    <row r="5" spans="1:33" s="16" customFormat="1" ht="15.75" customHeight="1" x14ac:dyDescent="0.35">
      <c r="A5" s="13" t="s">
        <v>7</v>
      </c>
      <c r="B5" s="13" t="s">
        <v>456</v>
      </c>
      <c r="C5" s="14" t="s">
        <v>469</v>
      </c>
      <c r="D5" s="15" t="s">
        <v>49</v>
      </c>
      <c r="E5" s="13" t="s">
        <v>12</v>
      </c>
      <c r="F5" s="13" t="s">
        <v>12</v>
      </c>
      <c r="G5" s="17">
        <v>366.184946274433</v>
      </c>
      <c r="H5" s="17">
        <v>329.35837401603101</v>
      </c>
      <c r="I5" s="17">
        <v>287.20337062232397</v>
      </c>
      <c r="J5" s="17">
        <v>294.99532616868004</v>
      </c>
      <c r="K5" s="17">
        <v>234.71975817928299</v>
      </c>
      <c r="L5" s="17">
        <v>310.28234057574497</v>
      </c>
      <c r="M5" s="17">
        <v>338.47292261936701</v>
      </c>
      <c r="N5" s="17">
        <v>363.40274482159299</v>
      </c>
      <c r="O5" s="17">
        <v>348.42200993720002</v>
      </c>
      <c r="P5" s="17">
        <v>426.18516326837403</v>
      </c>
      <c r="Q5" s="17">
        <v>367.079611840116</v>
      </c>
      <c r="R5" s="17">
        <v>327.86082593125496</v>
      </c>
      <c r="S5" s="17">
        <v>354.15331188925001</v>
      </c>
      <c r="T5" s="17">
        <v>440.31976567816196</v>
      </c>
      <c r="U5" s="17">
        <v>416.47453421007697</v>
      </c>
      <c r="V5" s="17">
        <v>395.94571087191702</v>
      </c>
      <c r="W5" s="17">
        <v>421.68450459231502</v>
      </c>
      <c r="X5" s="17">
        <v>413.37966991169799</v>
      </c>
      <c r="Y5" s="17">
        <v>97.304640882106597</v>
      </c>
      <c r="Z5" s="17">
        <v>117.89094334954099</v>
      </c>
      <c r="AA5" s="17">
        <v>130.79560721670902</v>
      </c>
      <c r="AB5" s="17"/>
      <c r="AC5" s="17">
        <f t="shared" si="0"/>
        <v>1674.424515352471</v>
      </c>
      <c r="AD5" s="17">
        <f t="shared" si="1"/>
        <v>759.3708613600545</v>
      </c>
      <c r="AE5" s="31">
        <f t="shared" si="2"/>
        <v>-0.54648844758450943</v>
      </c>
      <c r="AF5" s="33">
        <f>AC5/SUM(T$20:W$20)/10</f>
        <v>0.44479688119508748</v>
      </c>
      <c r="AG5" s="33">
        <f>AD5/SUM(X$20:AA$20)/10</f>
        <v>0.20951802971552422</v>
      </c>
    </row>
    <row r="6" spans="1:33" s="9" customFormat="1" ht="15.75" customHeight="1" x14ac:dyDescent="0.35">
      <c r="A6" s="5" t="s">
        <v>7</v>
      </c>
      <c r="B6" s="5" t="s">
        <v>457</v>
      </c>
      <c r="C6" s="10" t="s">
        <v>469</v>
      </c>
      <c r="D6" s="4" t="s">
        <v>50</v>
      </c>
      <c r="E6" s="5" t="s">
        <v>12</v>
      </c>
      <c r="F6" s="5" t="s">
        <v>12</v>
      </c>
      <c r="G6" s="11">
        <v>103.74196766584801</v>
      </c>
      <c r="H6" s="11">
        <v>99.391746240563393</v>
      </c>
      <c r="I6" s="11">
        <v>103.88305388529301</v>
      </c>
      <c r="J6" s="11">
        <v>112.94161805858199</v>
      </c>
      <c r="K6" s="11">
        <v>111.127814923117</v>
      </c>
      <c r="L6" s="11">
        <v>167.92646257995798</v>
      </c>
      <c r="M6" s="11">
        <v>170.35414122635402</v>
      </c>
      <c r="N6" s="11">
        <v>175.699177474127</v>
      </c>
      <c r="O6" s="11">
        <v>172.61315953025903</v>
      </c>
      <c r="P6" s="11">
        <v>189.50442571155901</v>
      </c>
      <c r="Q6" s="11">
        <v>193.640495880451</v>
      </c>
      <c r="R6" s="11">
        <v>187.234970890971</v>
      </c>
      <c r="S6" s="11">
        <v>193.313439092653</v>
      </c>
      <c r="T6" s="11">
        <v>173.802687231269</v>
      </c>
      <c r="U6" s="11">
        <v>181.96558416046801</v>
      </c>
      <c r="V6" s="11">
        <v>200.12831551745501</v>
      </c>
      <c r="W6" s="11">
        <v>206.95086149849001</v>
      </c>
      <c r="X6" s="11">
        <v>155.55615602042002</v>
      </c>
      <c r="Y6" s="11">
        <v>95.792848900178399</v>
      </c>
      <c r="Z6" s="11">
        <v>141.50044696344798</v>
      </c>
      <c r="AA6" s="11">
        <v>154.312630212405</v>
      </c>
      <c r="AB6" s="11"/>
      <c r="AC6" s="11">
        <f t="shared" si="0"/>
        <v>762.84744840768201</v>
      </c>
      <c r="AD6" s="11">
        <f t="shared" si="1"/>
        <v>547.1620820964514</v>
      </c>
      <c r="AE6" s="30">
        <f t="shared" si="2"/>
        <v>-0.28273721929782702</v>
      </c>
    </row>
    <row r="7" spans="1:33" s="9" customFormat="1" ht="15.75" customHeight="1" x14ac:dyDescent="0.35">
      <c r="A7" s="5" t="s">
        <v>7</v>
      </c>
      <c r="B7" s="5" t="s">
        <v>458</v>
      </c>
      <c r="C7" s="10" t="s">
        <v>469</v>
      </c>
      <c r="D7" s="4" t="s">
        <v>51</v>
      </c>
      <c r="E7" s="5" t="s">
        <v>12</v>
      </c>
      <c r="F7" s="5" t="s">
        <v>12</v>
      </c>
      <c r="G7" s="11">
        <v>47.568822125319699</v>
      </c>
      <c r="H7" s="11">
        <v>63.656525322020798</v>
      </c>
      <c r="I7" s="11">
        <v>75.738492951036193</v>
      </c>
      <c r="J7" s="11">
        <v>77.830893144623502</v>
      </c>
      <c r="K7" s="11">
        <v>115.75340364053299</v>
      </c>
      <c r="L7" s="11">
        <v>115.144960859938</v>
      </c>
      <c r="M7" s="11">
        <v>99.0432170479733</v>
      </c>
      <c r="N7" s="11">
        <v>110.74042747348101</v>
      </c>
      <c r="O7" s="11">
        <v>118.53395883515699</v>
      </c>
      <c r="P7" s="11">
        <v>97.052406254161696</v>
      </c>
      <c r="Q7" s="11">
        <v>123.13120022464601</v>
      </c>
      <c r="R7" s="11">
        <v>131.002414544858</v>
      </c>
      <c r="S7" s="11">
        <v>122.487166345052</v>
      </c>
      <c r="T7" s="11">
        <v>120.467032058896</v>
      </c>
      <c r="U7" s="11">
        <v>114.79402439669499</v>
      </c>
      <c r="V7" s="11">
        <v>107.457796994201</v>
      </c>
      <c r="W7" s="11">
        <v>120.077300829523</v>
      </c>
      <c r="X7" s="11">
        <v>102.08788616776999</v>
      </c>
      <c r="Y7" s="11">
        <v>62.873378549074701</v>
      </c>
      <c r="Z7" s="11">
        <v>107.17341570420901</v>
      </c>
      <c r="AA7" s="11">
        <v>102.981402234192</v>
      </c>
      <c r="AB7" s="11"/>
      <c r="AC7" s="11">
        <f t="shared" si="0"/>
        <v>462.79615427931498</v>
      </c>
      <c r="AD7" s="11">
        <f t="shared" si="1"/>
        <v>375.11608265524569</v>
      </c>
      <c r="AE7" s="30">
        <f t="shared" si="2"/>
        <v>-0.18945721742352906</v>
      </c>
    </row>
    <row r="8" spans="1:33" s="9" customFormat="1" ht="15" customHeight="1" x14ac:dyDescent="0.35">
      <c r="A8" s="5" t="s">
        <v>7</v>
      </c>
      <c r="B8" s="5" t="s">
        <v>459</v>
      </c>
      <c r="C8" s="10" t="s">
        <v>469</v>
      </c>
      <c r="D8" s="3" t="s">
        <v>52</v>
      </c>
      <c r="E8" s="5" t="s">
        <v>12</v>
      </c>
      <c r="F8" s="5" t="s">
        <v>12</v>
      </c>
      <c r="G8" s="11">
        <v>990.09267355226007</v>
      </c>
      <c r="H8" s="11">
        <v>1002.88994371099</v>
      </c>
      <c r="I8" s="11">
        <v>1096.5704558155701</v>
      </c>
      <c r="J8" s="11">
        <v>1126.8390871393099</v>
      </c>
      <c r="K8" s="11">
        <v>1111.8373207785298</v>
      </c>
      <c r="L8" s="11">
        <v>1203.8082726871901</v>
      </c>
      <c r="M8" s="11">
        <v>1255.3323796126299</v>
      </c>
      <c r="N8" s="11">
        <v>1246.0000070541998</v>
      </c>
      <c r="O8" s="11">
        <v>1312.4425288481</v>
      </c>
      <c r="P8" s="11">
        <v>1181.20991562259</v>
      </c>
      <c r="Q8" s="11">
        <v>1331.4748674909101</v>
      </c>
      <c r="R8" s="11">
        <v>1313.64204479779</v>
      </c>
      <c r="S8" s="11">
        <v>1529.44097012463</v>
      </c>
      <c r="T8" s="11">
        <v>1355.9790201185401</v>
      </c>
      <c r="U8" s="11">
        <v>1307.5990637647401</v>
      </c>
      <c r="V8" s="11">
        <v>1276.68171130166</v>
      </c>
      <c r="W8" s="11">
        <v>1223.4386606575899</v>
      </c>
      <c r="X8" s="11">
        <v>1278.0983155927402</v>
      </c>
      <c r="Y8" s="11">
        <v>713.853546851842</v>
      </c>
      <c r="Z8" s="11">
        <v>1013.24464060586</v>
      </c>
      <c r="AA8" s="11">
        <v>1024.45514154424</v>
      </c>
      <c r="AB8" s="11"/>
      <c r="AC8" s="11">
        <f t="shared" si="0"/>
        <v>5163.6984558425302</v>
      </c>
      <c r="AD8" s="11">
        <f t="shared" si="1"/>
        <v>4029.6516445946827</v>
      </c>
      <c r="AE8" s="30">
        <f t="shared" si="2"/>
        <v>-0.21961910071737756</v>
      </c>
    </row>
    <row r="9" spans="1:33" s="16" customFormat="1" ht="15" customHeight="1" x14ac:dyDescent="0.35">
      <c r="A9" s="13" t="s">
        <v>7</v>
      </c>
      <c r="B9" s="13" t="s">
        <v>460</v>
      </c>
      <c r="C9" s="14" t="s">
        <v>469</v>
      </c>
      <c r="D9" s="15" t="s">
        <v>53</v>
      </c>
      <c r="E9" s="13" t="s">
        <v>12</v>
      </c>
      <c r="F9" s="13" t="s">
        <v>12</v>
      </c>
      <c r="G9" s="17">
        <v>125.344347589694</v>
      </c>
      <c r="H9" s="17">
        <v>131.33584130421301</v>
      </c>
      <c r="I9" s="17">
        <v>140.79195028081799</v>
      </c>
      <c r="J9" s="17">
        <v>142.11785593271802</v>
      </c>
      <c r="K9" s="17">
        <v>131.78100615745399</v>
      </c>
      <c r="L9" s="17">
        <v>145.79643958598899</v>
      </c>
      <c r="M9" s="17">
        <v>147.32203790376602</v>
      </c>
      <c r="N9" s="17">
        <v>146.63269146287098</v>
      </c>
      <c r="O9" s="17">
        <v>152.58238434384302</v>
      </c>
      <c r="P9" s="17">
        <v>163.41495976091798</v>
      </c>
      <c r="Q9" s="17">
        <v>150.38074322968399</v>
      </c>
      <c r="R9" s="17">
        <v>160.243523698373</v>
      </c>
      <c r="S9" s="17">
        <v>136.659165942752</v>
      </c>
      <c r="T9" s="17">
        <v>240.61203733892</v>
      </c>
      <c r="U9" s="17">
        <v>241.39731165478901</v>
      </c>
      <c r="V9" s="17">
        <v>233.18447325162199</v>
      </c>
      <c r="W9" s="17">
        <v>172.301353365273</v>
      </c>
      <c r="X9" s="17">
        <v>175.48521249901501</v>
      </c>
      <c r="Y9" s="17">
        <v>26.149213317217903</v>
      </c>
      <c r="Z9" s="17">
        <v>46.564340497322199</v>
      </c>
      <c r="AA9" s="17">
        <v>55.480202263685797</v>
      </c>
      <c r="AB9" s="17"/>
      <c r="AC9" s="17">
        <f t="shared" si="0"/>
        <v>887.49517561060406</v>
      </c>
      <c r="AD9" s="17">
        <f t="shared" si="1"/>
        <v>303.67896857724094</v>
      </c>
      <c r="AE9" s="31">
        <f t="shared" si="2"/>
        <v>-0.65782465423735148</v>
      </c>
      <c r="AF9" s="33">
        <f>AC9/SUM(T$20:W$20)/10</f>
        <v>0.23575567758824062</v>
      </c>
      <c r="AG9" s="33">
        <f>AD9/SUM(X$20:AA$20)/10</f>
        <v>8.37880703618121E-2</v>
      </c>
    </row>
    <row r="10" spans="1:33" s="9" customFormat="1" ht="15.75" customHeight="1" x14ac:dyDescent="0.35">
      <c r="A10" s="5" t="s">
        <v>7</v>
      </c>
      <c r="B10" s="5" t="s">
        <v>461</v>
      </c>
      <c r="C10" s="10" t="s">
        <v>469</v>
      </c>
      <c r="D10" s="4" t="s">
        <v>54</v>
      </c>
      <c r="E10" s="5" t="s">
        <v>12</v>
      </c>
      <c r="F10" s="5" t="s">
        <v>12</v>
      </c>
      <c r="G10" s="11">
        <v>727.96185512834006</v>
      </c>
      <c r="H10" s="11">
        <v>721.18683169586211</v>
      </c>
      <c r="I10" s="11">
        <v>804.08404639222101</v>
      </c>
      <c r="J10" s="11">
        <v>827.75798263895001</v>
      </c>
      <c r="K10" s="11">
        <v>841.526088068842</v>
      </c>
      <c r="L10" s="11">
        <v>906.02548999999999</v>
      </c>
      <c r="M10" s="11">
        <v>958.26975600000003</v>
      </c>
      <c r="N10" s="11">
        <v>974.94257800000003</v>
      </c>
      <c r="O10" s="11">
        <v>1035.820559</v>
      </c>
      <c r="P10" s="11">
        <v>882.20175300000005</v>
      </c>
      <c r="Q10" s="11">
        <v>1059.331179</v>
      </c>
      <c r="R10" s="11">
        <v>1024.818522</v>
      </c>
      <c r="S10" s="11">
        <v>1230.8896219999999</v>
      </c>
      <c r="T10" s="11">
        <v>996.84679400000005</v>
      </c>
      <c r="U10" s="11">
        <v>955.65650900000003</v>
      </c>
      <c r="V10" s="11">
        <v>923.69805399999996</v>
      </c>
      <c r="W10" s="11">
        <v>932.43265299999996</v>
      </c>
      <c r="X10" s="11">
        <v>1005.662988</v>
      </c>
      <c r="Y10" s="11">
        <v>649.89124800000002</v>
      </c>
      <c r="Z10" s="11">
        <v>915.34386199999994</v>
      </c>
      <c r="AA10" s="11">
        <v>912.80870300000004</v>
      </c>
      <c r="AB10" s="11"/>
      <c r="AC10" s="11">
        <f t="shared" si="0"/>
        <v>3808.6340099999998</v>
      </c>
      <c r="AD10" s="11">
        <f t="shared" si="1"/>
        <v>3483.7068009999998</v>
      </c>
      <c r="AE10" s="30">
        <f t="shared" si="2"/>
        <v>-8.5313319197083959E-2</v>
      </c>
    </row>
    <row r="11" spans="1:33" s="9" customFormat="1" ht="15.75" customHeight="1" x14ac:dyDescent="0.35">
      <c r="A11" s="5" t="s">
        <v>7</v>
      </c>
      <c r="B11" s="5" t="s">
        <v>462</v>
      </c>
      <c r="C11" s="10" t="s">
        <v>469</v>
      </c>
      <c r="D11" s="4" t="s">
        <v>55</v>
      </c>
      <c r="E11" s="5" t="s">
        <v>12</v>
      </c>
      <c r="F11" s="5" t="s">
        <v>12</v>
      </c>
      <c r="G11" s="11">
        <v>136.78647083422598</v>
      </c>
      <c r="H11" s="11">
        <v>151.36422604092002</v>
      </c>
      <c r="I11" s="11">
        <v>151.83719656253101</v>
      </c>
      <c r="J11" s="11">
        <v>157.47201698764198</v>
      </c>
      <c r="K11" s="11">
        <v>139.151105592232</v>
      </c>
      <c r="L11" s="11">
        <v>152.98371458120201</v>
      </c>
      <c r="M11" s="11">
        <v>149.97659950886703</v>
      </c>
      <c r="N11" s="11">
        <v>125.17292730132699</v>
      </c>
      <c r="O11" s="11">
        <v>124.67158573426001</v>
      </c>
      <c r="P11" s="11">
        <v>136.34723652167202</v>
      </c>
      <c r="Q11" s="11">
        <v>122.39506867122201</v>
      </c>
      <c r="R11" s="11">
        <v>128.98378136941199</v>
      </c>
      <c r="S11" s="11">
        <v>162.80423627187901</v>
      </c>
      <c r="T11" s="11">
        <v>118.84459223961599</v>
      </c>
      <c r="U11" s="11">
        <v>110.63714189994801</v>
      </c>
      <c r="V11" s="11">
        <v>120.046435890043</v>
      </c>
      <c r="W11" s="11">
        <v>118.801385082313</v>
      </c>
      <c r="X11" s="11">
        <v>97.659396513723408</v>
      </c>
      <c r="Y11" s="11">
        <v>37.8752110346243</v>
      </c>
      <c r="Z11" s="11">
        <v>51.429127068542201</v>
      </c>
      <c r="AA11" s="11">
        <v>56.320188380553105</v>
      </c>
      <c r="AB11" s="11"/>
      <c r="AC11" s="11">
        <f t="shared" si="0"/>
        <v>468.32955511192</v>
      </c>
      <c r="AD11" s="11">
        <f t="shared" si="1"/>
        <v>243.283922997443</v>
      </c>
      <c r="AE11" s="30">
        <f t="shared" si="2"/>
        <v>-0.48052835798649574</v>
      </c>
    </row>
    <row r="12" spans="1:33" s="16" customFormat="1" ht="15.75" customHeight="1" x14ac:dyDescent="0.35">
      <c r="A12" s="13" t="s">
        <v>7</v>
      </c>
      <c r="B12" s="13" t="s">
        <v>463</v>
      </c>
      <c r="C12" s="14" t="s">
        <v>469</v>
      </c>
      <c r="D12" s="18" t="s">
        <v>56</v>
      </c>
      <c r="E12" s="13" t="s">
        <v>12</v>
      </c>
      <c r="F12" s="13" t="s">
        <v>12</v>
      </c>
      <c r="G12" s="17">
        <v>1333.2875760372801</v>
      </c>
      <c r="H12" s="17">
        <v>1492.3257290782499</v>
      </c>
      <c r="I12" s="17">
        <v>1356.71103963875</v>
      </c>
      <c r="J12" s="17">
        <v>1157.1985166602599</v>
      </c>
      <c r="K12" s="17">
        <v>1136.43756413443</v>
      </c>
      <c r="L12" s="17">
        <v>1378.02845704431</v>
      </c>
      <c r="M12" s="17">
        <v>1702.3140351112199</v>
      </c>
      <c r="N12" s="17">
        <v>1985.13932573947</v>
      </c>
      <c r="O12" s="17">
        <v>1922.61226057163</v>
      </c>
      <c r="P12" s="17">
        <v>2320.2585727701803</v>
      </c>
      <c r="Q12" s="17">
        <v>1887.1639423993101</v>
      </c>
      <c r="R12" s="17">
        <v>1976.2328159305</v>
      </c>
      <c r="S12" s="17">
        <v>2056.0953293835801</v>
      </c>
      <c r="T12" s="17">
        <v>2631.16113304911</v>
      </c>
      <c r="U12" s="17">
        <v>2278.1108146796196</v>
      </c>
      <c r="V12" s="17">
        <v>2401.6592477134</v>
      </c>
      <c r="W12" s="17">
        <v>2469.6592157789501</v>
      </c>
      <c r="X12" s="17">
        <v>1633.2214612083499</v>
      </c>
      <c r="Y12" s="17">
        <v>96.912433986967102</v>
      </c>
      <c r="Z12" s="17">
        <v>121.744544010751</v>
      </c>
      <c r="AA12" s="17">
        <v>157.733032167479</v>
      </c>
      <c r="AB12" s="17"/>
      <c r="AC12" s="17">
        <f t="shared" si="0"/>
        <v>9780.590411221081</v>
      </c>
      <c r="AD12" s="17">
        <f t="shared" si="1"/>
        <v>2009.6114713735469</v>
      </c>
      <c r="AE12" s="31">
        <f t="shared" si="2"/>
        <v>-0.79453065848990478</v>
      </c>
      <c r="AF12" s="33">
        <f>AC12/SUM(T$20:W$20)/10</f>
        <v>2.5981321171960676</v>
      </c>
      <c r="AG12" s="33">
        <f>AD12/SUM(X$20:AA$20)/10</f>
        <v>0.55447194170946867</v>
      </c>
    </row>
    <row r="13" spans="1:33" s="9" customFormat="1" ht="15.75" customHeight="1" x14ac:dyDescent="0.35">
      <c r="A13" s="5" t="s">
        <v>7</v>
      </c>
      <c r="B13" s="5" t="s">
        <v>464</v>
      </c>
      <c r="C13" s="10" t="s">
        <v>469</v>
      </c>
      <c r="D13" s="4" t="s">
        <v>57</v>
      </c>
      <c r="E13" s="5" t="s">
        <v>12</v>
      </c>
      <c r="F13" s="5" t="s">
        <v>12</v>
      </c>
      <c r="G13" s="11">
        <v>5.1868689699999999</v>
      </c>
      <c r="H13" s="11">
        <v>3.4217667599999997</v>
      </c>
      <c r="I13" s="11">
        <v>7.9572769800000005</v>
      </c>
      <c r="J13" s="11">
        <v>7.5850001499999999</v>
      </c>
      <c r="K13" s="11">
        <v>5.7595793499999992</v>
      </c>
      <c r="L13" s="11">
        <v>8.3504591700000006</v>
      </c>
      <c r="M13" s="11">
        <v>10.662432730000001</v>
      </c>
      <c r="N13" s="11">
        <v>13.08114484</v>
      </c>
      <c r="O13" s="11">
        <v>10.661682390000001</v>
      </c>
      <c r="P13" s="11">
        <v>12.39202631</v>
      </c>
      <c r="Q13" s="11">
        <v>14.291573099999999</v>
      </c>
      <c r="R13" s="11">
        <v>12.19738926</v>
      </c>
      <c r="S13" s="11">
        <v>10.753857759999999</v>
      </c>
      <c r="T13" s="11">
        <v>10.8312794</v>
      </c>
      <c r="U13" s="11">
        <v>10.491544230000001</v>
      </c>
      <c r="V13" s="11">
        <v>10.269885220000001</v>
      </c>
      <c r="W13" s="11">
        <v>8.9286699700000014</v>
      </c>
      <c r="X13" s="11">
        <v>4.86592483</v>
      </c>
      <c r="Y13" s="11">
        <v>3.4266439399999999</v>
      </c>
      <c r="Z13" s="11">
        <v>5.7524759300000001</v>
      </c>
      <c r="AA13" s="11">
        <v>13.48550902</v>
      </c>
      <c r="AB13" s="11"/>
      <c r="AC13" s="11">
        <f t="shared" si="0"/>
        <v>40.521378820000002</v>
      </c>
      <c r="AD13" s="11">
        <f t="shared" si="1"/>
        <v>27.53055372</v>
      </c>
      <c r="AE13" s="30">
        <f t="shared" si="2"/>
        <v>-0.32059188207061118</v>
      </c>
    </row>
    <row r="14" spans="1:33" s="9" customFormat="1" ht="15.75" customHeight="1" x14ac:dyDescent="0.35">
      <c r="A14" s="5" t="s">
        <v>7</v>
      </c>
      <c r="B14" s="5" t="s">
        <v>465</v>
      </c>
      <c r="C14" s="10" t="s">
        <v>469</v>
      </c>
      <c r="D14" s="4" t="s">
        <v>58</v>
      </c>
      <c r="E14" s="5" t="s">
        <v>12</v>
      </c>
      <c r="F14" s="5" t="s">
        <v>12</v>
      </c>
      <c r="G14" s="11">
        <v>1328.1007070672802</v>
      </c>
      <c r="H14" s="11">
        <v>1488.90396231825</v>
      </c>
      <c r="I14" s="11">
        <v>1348.75376265875</v>
      </c>
      <c r="J14" s="11">
        <v>1149.6135165102601</v>
      </c>
      <c r="K14" s="11">
        <v>1130.67798478443</v>
      </c>
      <c r="L14" s="11">
        <v>1369.67799787431</v>
      </c>
      <c r="M14" s="11">
        <v>1691.6516023812201</v>
      </c>
      <c r="N14" s="11">
        <v>1972.05818089947</v>
      </c>
      <c r="O14" s="11">
        <v>1911.9505781816299</v>
      </c>
      <c r="P14" s="11">
        <v>2307.86654646018</v>
      </c>
      <c r="Q14" s="11">
        <v>1872.8723692993099</v>
      </c>
      <c r="R14" s="11">
        <v>1964.0354266705001</v>
      </c>
      <c r="S14" s="11">
        <v>2045.34147162358</v>
      </c>
      <c r="T14" s="11">
        <v>2620.3298536491097</v>
      </c>
      <c r="U14" s="11">
        <v>2267.6192704496198</v>
      </c>
      <c r="V14" s="11">
        <v>2391.3893624934003</v>
      </c>
      <c r="W14" s="11">
        <v>2460.73054580895</v>
      </c>
      <c r="X14" s="11">
        <v>1628.3555363783501</v>
      </c>
      <c r="Y14" s="11">
        <v>93.485790046967111</v>
      </c>
      <c r="Z14" s="11">
        <v>115.992068080751</v>
      </c>
      <c r="AA14" s="11">
        <v>144.247523147479</v>
      </c>
      <c r="AB14" s="11"/>
      <c r="AC14" s="11">
        <f t="shared" si="0"/>
        <v>9740.0690324010811</v>
      </c>
      <c r="AD14" s="11">
        <f t="shared" si="1"/>
        <v>1982.0809176535472</v>
      </c>
      <c r="AE14" s="30">
        <f t="shared" si="2"/>
        <v>-0.79650237477167729</v>
      </c>
    </row>
    <row r="15" spans="1:33" s="16" customFormat="1" ht="15.75" customHeight="1" x14ac:dyDescent="0.35">
      <c r="A15" s="13" t="s">
        <v>7</v>
      </c>
      <c r="B15" s="13" t="s">
        <v>466</v>
      </c>
      <c r="C15" s="14" t="s">
        <v>469</v>
      </c>
      <c r="D15" s="18" t="s">
        <v>59</v>
      </c>
      <c r="E15" s="13" t="s">
        <v>12</v>
      </c>
      <c r="F15" s="13" t="s">
        <v>12</v>
      </c>
      <c r="G15" s="17">
        <v>2144.8007840094401</v>
      </c>
      <c r="H15" s="17">
        <v>2693.9052214140502</v>
      </c>
      <c r="I15" s="17">
        <v>3128.7393874939098</v>
      </c>
      <c r="J15" s="17">
        <v>2672.4895121719901</v>
      </c>
      <c r="K15" s="17">
        <v>2640.0071682631697</v>
      </c>
      <c r="L15" s="17">
        <v>2829.3523716910199</v>
      </c>
      <c r="M15" s="17">
        <v>3166.7544296537299</v>
      </c>
      <c r="N15" s="17">
        <v>2727.8971247293402</v>
      </c>
      <c r="O15" s="17">
        <v>3125.58118220193</v>
      </c>
      <c r="P15" s="17">
        <v>3058.3419090981397</v>
      </c>
      <c r="Q15" s="17">
        <v>3095.0406078191099</v>
      </c>
      <c r="R15" s="17">
        <v>2765.4035455224398</v>
      </c>
      <c r="S15" s="17">
        <v>2944.2386336098898</v>
      </c>
      <c r="T15" s="17">
        <v>3172.4963903574999</v>
      </c>
      <c r="U15" s="17">
        <v>2571.8736856234104</v>
      </c>
      <c r="V15" s="17">
        <v>3042.0644697819398</v>
      </c>
      <c r="W15" s="17">
        <v>3251.1893841456899</v>
      </c>
      <c r="X15" s="17">
        <v>2214.3330484753301</v>
      </c>
      <c r="Y15" s="17">
        <v>685.84825268106704</v>
      </c>
      <c r="Z15" s="17">
        <v>834.97436456495905</v>
      </c>
      <c r="AA15" s="17">
        <v>832.72464791549692</v>
      </c>
      <c r="AB15" s="17"/>
      <c r="AC15" s="17">
        <f>SUM(T15:W15)</f>
        <v>12037.623929908541</v>
      </c>
      <c r="AD15" s="17">
        <f>SUM(X15:AA15)</f>
        <v>4567.8803136368533</v>
      </c>
      <c r="AE15" s="31">
        <f t="shared" si="2"/>
        <v>-0.62053306032533961</v>
      </c>
      <c r="AF15" s="33">
        <f>AC15/SUM(T$20:W$20)/10</f>
        <v>3.197694211909921</v>
      </c>
      <c r="AG15" s="33">
        <f>AD15/SUM(X$20:AA$20)/10</f>
        <v>1.2603239497172898</v>
      </c>
    </row>
    <row r="16" spans="1:33" s="9" customFormat="1" ht="15.75" customHeight="1" x14ac:dyDescent="0.35">
      <c r="A16" s="5" t="s">
        <v>7</v>
      </c>
      <c r="B16" s="5" t="s">
        <v>467</v>
      </c>
      <c r="C16" s="10" t="s">
        <v>469</v>
      </c>
      <c r="D16" s="4" t="s">
        <v>60</v>
      </c>
      <c r="E16" s="5" t="s">
        <v>12</v>
      </c>
      <c r="F16" s="5" t="s">
        <v>12</v>
      </c>
      <c r="G16" s="11">
        <v>34.905306369999998</v>
      </c>
      <c r="H16" s="11">
        <v>33.104062059999997</v>
      </c>
      <c r="I16" s="11">
        <v>52.533527090000007</v>
      </c>
      <c r="J16" s="11">
        <v>44.802421320000001</v>
      </c>
      <c r="K16" s="11">
        <v>52.444788609999996</v>
      </c>
      <c r="L16" s="11">
        <v>50.199413649999997</v>
      </c>
      <c r="M16" s="11">
        <v>64.178095929999998</v>
      </c>
      <c r="N16" s="11">
        <v>59.428480640000004</v>
      </c>
      <c r="O16" s="11">
        <v>50.796256649999997</v>
      </c>
      <c r="P16" s="11">
        <v>53.203907310000005</v>
      </c>
      <c r="Q16" s="11">
        <v>60.908043229999997</v>
      </c>
      <c r="R16" s="11">
        <v>58.773209630000004</v>
      </c>
      <c r="S16" s="11">
        <v>67.194801120000008</v>
      </c>
      <c r="T16" s="11">
        <v>61.635645950000004</v>
      </c>
      <c r="U16" s="11">
        <v>68.794542150000012</v>
      </c>
      <c r="V16" s="11">
        <v>64.72753286999999</v>
      </c>
      <c r="W16" s="11">
        <v>79.65305884</v>
      </c>
      <c r="X16" s="11">
        <v>26.832189750000001</v>
      </c>
      <c r="Y16" s="11">
        <v>18.4617723</v>
      </c>
      <c r="Z16" s="11">
        <v>16.849369039999999</v>
      </c>
      <c r="AA16" s="11">
        <v>21.172291600000001</v>
      </c>
      <c r="AB16" s="11"/>
      <c r="AC16" s="11">
        <f t="shared" ref="AC16:AC17" si="3">SUM(T16:W16)</f>
        <v>274.81077980999999</v>
      </c>
      <c r="AD16" s="11">
        <f t="shared" ref="AD16:AD17" si="4">SUM(X16:AA16)</f>
        <v>83.315622689999998</v>
      </c>
      <c r="AE16" s="30">
        <f t="shared" si="2"/>
        <v>-0.69682549298974683</v>
      </c>
    </row>
    <row r="17" spans="1:33" s="9" customFormat="1" ht="15.75" customHeight="1" x14ac:dyDescent="0.35">
      <c r="A17" s="5" t="s">
        <v>7</v>
      </c>
      <c r="B17" s="5" t="s">
        <v>468</v>
      </c>
      <c r="C17" s="10" t="s">
        <v>469</v>
      </c>
      <c r="D17" s="4" t="s">
        <v>61</v>
      </c>
      <c r="E17" s="5" t="s">
        <v>12</v>
      </c>
      <c r="F17" s="5" t="s">
        <v>12</v>
      </c>
      <c r="G17" s="11">
        <v>2109.8954776394403</v>
      </c>
      <c r="H17" s="11">
        <v>2660.80115935405</v>
      </c>
      <c r="I17" s="11">
        <v>3076.2058604039103</v>
      </c>
      <c r="J17" s="11">
        <v>2627.6870908519904</v>
      </c>
      <c r="K17" s="11">
        <v>2587.56237965317</v>
      </c>
      <c r="L17" s="11">
        <v>2779.1529580410297</v>
      </c>
      <c r="M17" s="11">
        <v>3102.5763337237299</v>
      </c>
      <c r="N17" s="11">
        <v>2668.4686440893402</v>
      </c>
      <c r="O17" s="11">
        <v>3074.78492555193</v>
      </c>
      <c r="P17" s="11">
        <v>3005.1380017881397</v>
      </c>
      <c r="Q17" s="11">
        <v>3034.1325645891097</v>
      </c>
      <c r="R17" s="11">
        <v>2706.6303358924397</v>
      </c>
      <c r="S17" s="11">
        <v>2877.0438324898901</v>
      </c>
      <c r="T17" s="11">
        <v>3110.8607444074996</v>
      </c>
      <c r="U17" s="11">
        <v>2503.0791434734101</v>
      </c>
      <c r="V17" s="11">
        <v>2977.33693691194</v>
      </c>
      <c r="W17" s="11">
        <v>3171.5363253056898</v>
      </c>
      <c r="X17" s="11">
        <v>2187.5008587253301</v>
      </c>
      <c r="Y17" s="11">
        <v>667.38648038106703</v>
      </c>
      <c r="Z17" s="11">
        <v>818.12499552495899</v>
      </c>
      <c r="AA17" s="11">
        <v>811.55235631549704</v>
      </c>
      <c r="AB17" s="11"/>
      <c r="AC17" s="11">
        <f t="shared" si="3"/>
        <v>11762.81315009854</v>
      </c>
      <c r="AD17" s="11">
        <f t="shared" si="4"/>
        <v>4484.5646909468533</v>
      </c>
      <c r="AE17" s="30">
        <f t="shared" si="2"/>
        <v>-0.61875066502188858</v>
      </c>
    </row>
    <row r="19" spans="1:33" x14ac:dyDescent="0.35">
      <c r="AD19" s="12"/>
      <c r="AE19" s="30"/>
      <c r="AF19" s="34">
        <f>SUM(AF12,AF5)</f>
        <v>3.0429289983911549</v>
      </c>
      <c r="AG19" s="34">
        <f>SUM(AG12,AG5)</f>
        <v>0.76398997142499292</v>
      </c>
    </row>
    <row r="20" spans="1:33" x14ac:dyDescent="0.35">
      <c r="D20" s="10" t="s">
        <v>1253</v>
      </c>
      <c r="G20" s="34">
        <f>[5]GDP!CM$18</f>
        <v>76.438999999999993</v>
      </c>
      <c r="H20" s="34">
        <f>[5]GDP!CN$18</f>
        <v>77.361999999999995</v>
      </c>
      <c r="I20" s="34">
        <f>[5]GDP!CO$18</f>
        <v>80.484999999999999</v>
      </c>
      <c r="J20" s="34">
        <f>[5]GDP!CP$18</f>
        <v>81.06</v>
      </c>
      <c r="K20" s="34">
        <f>[5]GDP!CQ$18</f>
        <v>79.289000000000001</v>
      </c>
      <c r="L20" s="34">
        <f>[5]GDP!CR$18</f>
        <v>79.971999999999994</v>
      </c>
      <c r="M20" s="34">
        <f>[5]GDP!CS$18</f>
        <v>82.304000000000002</v>
      </c>
      <c r="N20" s="34">
        <f>[5]GDP!CT$18</f>
        <v>82.468000000000004</v>
      </c>
      <c r="O20" s="34">
        <f>[5]GDP!CU$18</f>
        <v>83.3</v>
      </c>
      <c r="P20" s="34">
        <f>[5]GDP!CV$18</f>
        <v>85.21</v>
      </c>
      <c r="Q20" s="34">
        <f>[5]GDP!CW$18</f>
        <v>86.155000000000001</v>
      </c>
      <c r="R20" s="34">
        <f>[5]GDP!CX$18</f>
        <v>86.533000000000001</v>
      </c>
      <c r="S20" s="34">
        <f>[5]GDP!CY$18</f>
        <v>88.385999999999996</v>
      </c>
      <c r="T20" s="34">
        <f>[5]GDP!CZ$18</f>
        <v>90.427000000000007</v>
      </c>
      <c r="U20" s="34">
        <f>[5]GDP!DA$18</f>
        <v>92.367999999999995</v>
      </c>
      <c r="V20" s="34">
        <f>[5]GDP!DB$18</f>
        <v>95.022999999999996</v>
      </c>
      <c r="W20" s="34">
        <f>[5]GDP!DC$18</f>
        <v>98.629000000000005</v>
      </c>
      <c r="X20" s="34">
        <f>[5]GDP!DD$18</f>
        <v>93.733000000000004</v>
      </c>
      <c r="Y20" s="34">
        <f>[5]GDP!DE$18</f>
        <v>81.075999999999993</v>
      </c>
      <c r="Z20" s="34">
        <f>[5]GDP!DF$18</f>
        <v>89.864999999999995</v>
      </c>
      <c r="AA20" s="34">
        <f>[5]GDP!DG$18</f>
        <v>97.763000000000005</v>
      </c>
      <c r="AB20" s="34"/>
      <c r="AC20" s="11">
        <f t="shared" ref="AC20" si="5">SUM(T20:W20)</f>
        <v>376.447</v>
      </c>
      <c r="AD20" s="11">
        <f t="shared" ref="AD20" si="6">SUM(X20:AA20)</f>
        <v>362.43700000000001</v>
      </c>
      <c r="AE20" s="30"/>
      <c r="AF20" s="34">
        <f>SUM(AF9,AF15)</f>
        <v>3.4334498894981618</v>
      </c>
      <c r="AG20" s="34">
        <f>SUM(AG9,AG15)</f>
        <v>1.3441120200791019</v>
      </c>
    </row>
    <row r="21" spans="1:33" x14ac:dyDescent="0.35">
      <c r="AF21" s="34">
        <f>AF19-AF20</f>
        <v>-0.39052089110700683</v>
      </c>
      <c r="AG21" s="34">
        <f>AG19-AG20</f>
        <v>-0.58012204865410899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0.2776029893643065</v>
      </c>
      <c r="AD22" s="12">
        <f>(AD12+AD5)/AD2</f>
        <v>8.8154954703113589E-2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0.45793723642263368</v>
      </c>
      <c r="AD23" s="12">
        <f>(AD9+AD15)/AD3</f>
        <v>0.26575856632090589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3.4637988089708309</v>
      </c>
      <c r="AD25" s="34">
        <f>(AD2-AD3)/AD20/10</f>
        <v>3.6088006687495962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-1.2053234201602148</v>
      </c>
      <c r="AD26" s="34">
        <f>(AD4+AD12-AD8-AD15)/AD20/10</f>
        <v>-1.3546206858974765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3.3640641392441823</v>
      </c>
      <c r="AD27" s="34">
        <f>(AD4+AD12)/AD20/10</f>
        <v>1.0175245305764309</v>
      </c>
    </row>
    <row r="28" spans="1:33" ht="16.5" x14ac:dyDescent="0.35">
      <c r="D28" s="47" t="s">
        <v>1721</v>
      </c>
      <c r="AC28" s="34">
        <f>(AC8+AC15)/AC20/10</f>
        <v>4.5693875594043973</v>
      </c>
      <c r="AD28" s="34">
        <f>(AD8+AD15)/AD20/10</f>
        <v>2.372145216473907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95A5-3D5C-4DC5-88DF-78848A02A0F3}">
  <dimension ref="A1:AG28"/>
  <sheetViews>
    <sheetView topLeftCell="C1" workbookViewId="0">
      <pane xSplit="4" ySplit="1" topLeftCell="AB17" activePane="bottomRight" state="frozen"/>
      <selection activeCell="C1" sqref="C1"/>
      <selection pane="topRight" activeCell="G1" sqref="G1"/>
      <selection pane="bottomLeft" activeCell="C2" sqref="C2"/>
      <selection pane="bottomRight" activeCell="AD20" sqref="AD20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1184</v>
      </c>
      <c r="C2" s="10" t="s">
        <v>1137</v>
      </c>
      <c r="D2" s="2" t="s">
        <v>46</v>
      </c>
      <c r="E2" s="5" t="s">
        <v>12</v>
      </c>
      <c r="F2" s="5" t="s">
        <v>12</v>
      </c>
      <c r="G2" s="11">
        <v>29944.702830769234</v>
      </c>
      <c r="H2" s="11">
        <v>25651.178912903273</v>
      </c>
      <c r="I2" s="11">
        <v>26750.457026153745</v>
      </c>
      <c r="J2" s="11">
        <v>27165.345151515194</v>
      </c>
      <c r="K2" s="11">
        <v>29311.707304687501</v>
      </c>
      <c r="L2" s="11">
        <v>26696.588455384554</v>
      </c>
      <c r="M2" s="11">
        <v>27556.572520967737</v>
      </c>
      <c r="N2" s="11">
        <v>29298.239669230727</v>
      </c>
      <c r="O2" s="11">
        <v>34234.844414285595</v>
      </c>
      <c r="P2" s="11">
        <v>31472.802571428681</v>
      </c>
      <c r="Q2" s="11">
        <v>29806.325752381035</v>
      </c>
      <c r="R2" s="11">
        <v>29600.495760000031</v>
      </c>
      <c r="S2" s="11">
        <v>33213.962337500008</v>
      </c>
      <c r="T2" s="11">
        <v>29791.284571428594</v>
      </c>
      <c r="U2" s="11">
        <v>28406.012300000002</v>
      </c>
      <c r="V2" s="11">
        <v>29396.421869697137</v>
      </c>
      <c r="W2" s="11">
        <v>34334.68613124999</v>
      </c>
      <c r="X2" s="11">
        <v>29568.955699999991</v>
      </c>
      <c r="Y2" s="11">
        <v>26845.838103225888</v>
      </c>
      <c r="Z2" s="11">
        <v>27912.416362121301</v>
      </c>
      <c r="AA2" s="11">
        <v>31717.97719384612</v>
      </c>
      <c r="AB2" s="11"/>
      <c r="AC2" s="11">
        <f t="shared" ref="AC2:AC17" si="0">SUM(T2:W2)</f>
        <v>121928.40487237572</v>
      </c>
      <c r="AD2" s="11">
        <f t="shared" ref="AD2:AD17" si="1">SUM(X2:AA2)</f>
        <v>116045.1873591933</v>
      </c>
      <c r="AE2" s="30">
        <f>AD2/AC2-1</f>
        <v>-4.8251410484213886E-2</v>
      </c>
    </row>
    <row r="3" spans="1:33" s="9" customFormat="1" ht="15.75" customHeight="1" x14ac:dyDescent="0.35">
      <c r="A3" s="5" t="s">
        <v>7</v>
      </c>
      <c r="B3" s="5" t="s">
        <v>1185</v>
      </c>
      <c r="C3" s="10" t="s">
        <v>1137</v>
      </c>
      <c r="D3" s="2" t="s">
        <v>47</v>
      </c>
      <c r="E3" s="5" t="s">
        <v>12</v>
      </c>
      <c r="F3" s="5" t="s">
        <v>12</v>
      </c>
      <c r="G3" s="11">
        <v>27766.209270769235</v>
      </c>
      <c r="H3" s="11">
        <v>23874.76011290327</v>
      </c>
      <c r="I3" s="11">
        <v>25289.226438461443</v>
      </c>
      <c r="J3" s="11">
        <v>26169.312272727315</v>
      </c>
      <c r="K3" s="11">
        <v>29785.364296874999</v>
      </c>
      <c r="L3" s="11">
        <v>25958.684187692244</v>
      </c>
      <c r="M3" s="11">
        <v>26944.890012903219</v>
      </c>
      <c r="N3" s="11">
        <v>29442.716415384573</v>
      </c>
      <c r="O3" s="11">
        <v>32884.382999999885</v>
      </c>
      <c r="P3" s="11">
        <v>30627.103142857246</v>
      </c>
      <c r="Q3" s="11">
        <v>30292.453866666747</v>
      </c>
      <c r="R3" s="11">
        <v>30597.102378461572</v>
      </c>
      <c r="S3" s="11">
        <v>33357.780312500006</v>
      </c>
      <c r="T3" s="11">
        <v>29288.137828571449</v>
      </c>
      <c r="U3" s="11">
        <v>29335.312200000008</v>
      </c>
      <c r="V3" s="11">
        <v>29916.810924242593</v>
      </c>
      <c r="W3" s="11">
        <v>33989.268981249996</v>
      </c>
      <c r="X3" s="11">
        <v>28186.218884374994</v>
      </c>
      <c r="Y3" s="11">
        <v>25575.90902580653</v>
      </c>
      <c r="Z3" s="11">
        <v>29187.697833333423</v>
      </c>
      <c r="AA3" s="11">
        <v>32438.487864615348</v>
      </c>
      <c r="AB3" s="11"/>
      <c r="AC3" s="11">
        <f t="shared" si="0"/>
        <v>122529.52993406405</v>
      </c>
      <c r="AD3" s="11">
        <f t="shared" si="1"/>
        <v>115388.31360813029</v>
      </c>
      <c r="AE3" s="30">
        <f t="shared" ref="AE3:AE17" si="2">AD3/AC3-1</f>
        <v>-5.8281594075947241E-2</v>
      </c>
    </row>
    <row r="4" spans="1:33" s="9" customFormat="1" ht="15.75" customHeight="1" x14ac:dyDescent="0.35">
      <c r="A4" s="5" t="s">
        <v>7</v>
      </c>
      <c r="B4" s="5" t="s">
        <v>1186</v>
      </c>
      <c r="C4" s="10" t="s">
        <v>1137</v>
      </c>
      <c r="D4" s="3" t="s">
        <v>48</v>
      </c>
      <c r="E4" s="5" t="s">
        <v>12</v>
      </c>
      <c r="F4" s="5" t="s">
        <v>12</v>
      </c>
      <c r="G4" s="11">
        <v>5789.6012861538466</v>
      </c>
      <c r="H4" s="11">
        <v>5502.2698935483977</v>
      </c>
      <c r="I4" s="11">
        <v>5620.204509230748</v>
      </c>
      <c r="J4" s="11">
        <v>5574.210909090918</v>
      </c>
      <c r="K4" s="11">
        <v>5594.3314453125004</v>
      </c>
      <c r="L4" s="11">
        <v>5551.8511569230632</v>
      </c>
      <c r="M4" s="11">
        <v>5818.14767580645</v>
      </c>
      <c r="N4" s="11">
        <v>6290.0241923076828</v>
      </c>
      <c r="O4" s="11">
        <v>6758.1939999999759</v>
      </c>
      <c r="P4" s="11">
        <v>6634.0695000000233</v>
      </c>
      <c r="Q4" s="11">
        <v>6633.0274809523989</v>
      </c>
      <c r="R4" s="11">
        <v>6432.0084092307761</v>
      </c>
      <c r="S4" s="11">
        <v>6629.3238000000019</v>
      </c>
      <c r="T4" s="11">
        <v>6105.9072000000042</v>
      </c>
      <c r="U4" s="11">
        <v>6006.1765000000014</v>
      </c>
      <c r="V4" s="11">
        <v>6006.7129757576095</v>
      </c>
      <c r="W4" s="11">
        <v>6852.9876874999982</v>
      </c>
      <c r="X4" s="11">
        <v>5936.7264874999983</v>
      </c>
      <c r="Y4" s="11">
        <v>5724.0428580645339</v>
      </c>
      <c r="Z4" s="11">
        <v>5715.9728636363816</v>
      </c>
      <c r="AA4" s="11">
        <v>6000.2792615384551</v>
      </c>
      <c r="AB4" s="11"/>
      <c r="AC4" s="11">
        <f t="shared" si="0"/>
        <v>24971.784363257611</v>
      </c>
      <c r="AD4" s="11">
        <f t="shared" si="1"/>
        <v>23377.021470739368</v>
      </c>
      <c r="AE4" s="30">
        <f t="shared" si="2"/>
        <v>-6.3862592649354566E-2</v>
      </c>
    </row>
    <row r="5" spans="1:33" s="16" customFormat="1" ht="15.75" customHeight="1" x14ac:dyDescent="0.35">
      <c r="A5" s="13" t="s">
        <v>7</v>
      </c>
      <c r="B5" s="13" t="s">
        <v>1187</v>
      </c>
      <c r="C5" s="14" t="s">
        <v>1137</v>
      </c>
      <c r="D5" s="15" t="s">
        <v>49</v>
      </c>
      <c r="E5" s="13" t="s">
        <v>12</v>
      </c>
      <c r="F5" s="13" t="s">
        <v>12</v>
      </c>
      <c r="G5" s="17">
        <v>257.38863076923082</v>
      </c>
      <c r="H5" s="17">
        <v>307.45710000000059</v>
      </c>
      <c r="I5" s="17">
        <v>271.01649230769129</v>
      </c>
      <c r="J5" s="17">
        <v>293.67337121212165</v>
      </c>
      <c r="K5" s="17">
        <v>264.34160156249999</v>
      </c>
      <c r="L5" s="17">
        <v>308.79110769230692</v>
      </c>
      <c r="M5" s="17">
        <v>299.77953548387086</v>
      </c>
      <c r="N5" s="17">
        <v>315.96946923076882</v>
      </c>
      <c r="O5" s="17">
        <v>315.53937142857035</v>
      </c>
      <c r="P5" s="17">
        <v>397.03621428571563</v>
      </c>
      <c r="Q5" s="17">
        <v>340.76627619047713</v>
      </c>
      <c r="R5" s="17">
        <v>329.1011353846157</v>
      </c>
      <c r="S5" s="17">
        <v>402.91861250000011</v>
      </c>
      <c r="T5" s="17">
        <v>436.13622857142889</v>
      </c>
      <c r="U5" s="17">
        <v>406.77940000000007</v>
      </c>
      <c r="V5" s="17">
        <v>376.94848181818395</v>
      </c>
      <c r="W5" s="17">
        <v>479.37700624999991</v>
      </c>
      <c r="X5" s="17">
        <v>364.98077031249994</v>
      </c>
      <c r="Y5" s="17">
        <v>125.56107096774232</v>
      </c>
      <c r="Z5" s="17">
        <v>180.01223333333388</v>
      </c>
      <c r="AA5" s="17">
        <v>149.11230769230752</v>
      </c>
      <c r="AB5" s="17"/>
      <c r="AC5" s="17">
        <f t="shared" si="0"/>
        <v>1699.2411166396128</v>
      </c>
      <c r="AD5" s="17">
        <f t="shared" si="1"/>
        <v>819.66638230588364</v>
      </c>
      <c r="AE5" s="31">
        <f t="shared" si="2"/>
        <v>-0.51762797269945982</v>
      </c>
      <c r="AF5" s="33">
        <f>AC5/SUM(T$20:W$20)/10</f>
        <v>0.31873998646431012</v>
      </c>
      <c r="AG5" s="33">
        <f>AD5/SUM(X$20:AA$20)/10</f>
        <v>0.15945451796069665</v>
      </c>
    </row>
    <row r="6" spans="1:33" s="9" customFormat="1" ht="15.75" customHeight="1" x14ac:dyDescent="0.35">
      <c r="A6" s="5" t="s">
        <v>7</v>
      </c>
      <c r="B6" s="5" t="s">
        <v>1188</v>
      </c>
      <c r="C6" s="10" t="s">
        <v>1137</v>
      </c>
      <c r="D6" s="4" t="s">
        <v>50</v>
      </c>
      <c r="E6" s="5" t="s">
        <v>12</v>
      </c>
      <c r="F6" s="5" t="s">
        <v>12</v>
      </c>
      <c r="G6" s="11">
        <v>2970.3743261538466</v>
      </c>
      <c r="H6" s="11">
        <v>2708.7080709677471</v>
      </c>
      <c r="I6" s="11">
        <v>2727.1034538461436</v>
      </c>
      <c r="J6" s="11">
        <v>2674.3259469697009</v>
      </c>
      <c r="K6" s="11">
        <v>2814.9683203125001</v>
      </c>
      <c r="L6" s="11">
        <v>2949.4874769230701</v>
      </c>
      <c r="M6" s="11">
        <v>2952.6079983870959</v>
      </c>
      <c r="N6" s="11">
        <v>3338.2350615384571</v>
      </c>
      <c r="O6" s="11">
        <v>3575.7204142857017</v>
      </c>
      <c r="P6" s="11">
        <v>3226.6875000000109</v>
      </c>
      <c r="Q6" s="11">
        <v>3231.3221714285801</v>
      </c>
      <c r="R6" s="11">
        <v>3164.2550861538493</v>
      </c>
      <c r="S6" s="11">
        <v>3474.4596500000011</v>
      </c>
      <c r="T6" s="11">
        <v>3173.3453714285738</v>
      </c>
      <c r="U6" s="11">
        <v>2973.3102000000003</v>
      </c>
      <c r="V6" s="11">
        <v>3076.7446878788051</v>
      </c>
      <c r="W6" s="11">
        <v>3418.744099999999</v>
      </c>
      <c r="X6" s="11">
        <v>3206.5380062499989</v>
      </c>
      <c r="Y6" s="11">
        <v>3140.1281870967837</v>
      </c>
      <c r="Z6" s="11">
        <v>2912.9252303030394</v>
      </c>
      <c r="AA6" s="11">
        <v>2940.4947076923045</v>
      </c>
      <c r="AB6" s="11"/>
      <c r="AC6" s="11">
        <f t="shared" si="0"/>
        <v>12642.144359307378</v>
      </c>
      <c r="AD6" s="11">
        <f t="shared" si="1"/>
        <v>12200.086131342126</v>
      </c>
      <c r="AE6" s="30">
        <f t="shared" si="2"/>
        <v>-3.4967028962914815E-2</v>
      </c>
    </row>
    <row r="7" spans="1:33" s="9" customFormat="1" ht="15.75" customHeight="1" x14ac:dyDescent="0.35">
      <c r="A7" s="5" t="s">
        <v>7</v>
      </c>
      <c r="B7" s="5" t="s">
        <v>1189</v>
      </c>
      <c r="C7" s="10" t="s">
        <v>1137</v>
      </c>
      <c r="D7" s="4" t="s">
        <v>51</v>
      </c>
      <c r="E7" s="5" t="s">
        <v>12</v>
      </c>
      <c r="F7" s="5" t="s">
        <v>12</v>
      </c>
      <c r="G7" s="11">
        <v>2765.5586923076926</v>
      </c>
      <c r="H7" s="11">
        <v>2709.8100677419407</v>
      </c>
      <c r="I7" s="11">
        <v>2843.4146984615277</v>
      </c>
      <c r="J7" s="11">
        <v>2817.2544318181858</v>
      </c>
      <c r="K7" s="11">
        <v>2686.5738281250001</v>
      </c>
      <c r="L7" s="11">
        <v>2422.4129999999941</v>
      </c>
      <c r="M7" s="11">
        <v>2705.7307338709675</v>
      </c>
      <c r="N7" s="11">
        <v>2790.8678769230728</v>
      </c>
      <c r="O7" s="11">
        <v>3040.0099142857039</v>
      </c>
      <c r="P7" s="11">
        <v>3226.6875000000109</v>
      </c>
      <c r="Q7" s="11">
        <v>3258.7264523809613</v>
      </c>
      <c r="R7" s="11">
        <v>3143.3228584615417</v>
      </c>
      <c r="S7" s="11">
        <v>2956.2583750000003</v>
      </c>
      <c r="T7" s="11">
        <v>2686.0994285714305</v>
      </c>
      <c r="U7" s="11">
        <v>2808.1263000000004</v>
      </c>
      <c r="V7" s="11">
        <v>2726.4828242424392</v>
      </c>
      <c r="W7" s="11">
        <v>3156.3599187499995</v>
      </c>
      <c r="X7" s="11">
        <v>2566.9946624999993</v>
      </c>
      <c r="Y7" s="11">
        <v>2707.2729161290408</v>
      </c>
      <c r="Z7" s="11">
        <v>2943.3169060606151</v>
      </c>
      <c r="AA7" s="11">
        <v>3230.3690338461506</v>
      </c>
      <c r="AB7" s="11"/>
      <c r="AC7" s="11">
        <f t="shared" si="0"/>
        <v>11377.068471563871</v>
      </c>
      <c r="AD7" s="11">
        <f t="shared" si="1"/>
        <v>11447.953518535805</v>
      </c>
      <c r="AE7" s="30">
        <f t="shared" si="2"/>
        <v>6.2305195006171488E-3</v>
      </c>
    </row>
    <row r="8" spans="1:33" s="9" customFormat="1" ht="15" customHeight="1" x14ac:dyDescent="0.35">
      <c r="A8" s="5" t="s">
        <v>7</v>
      </c>
      <c r="B8" s="5" t="s">
        <v>1190</v>
      </c>
      <c r="C8" s="10" t="s">
        <v>1137</v>
      </c>
      <c r="D8" s="3" t="s">
        <v>52</v>
      </c>
      <c r="E8" s="5" t="s">
        <v>12</v>
      </c>
      <c r="F8" s="5" t="s">
        <v>12</v>
      </c>
      <c r="G8" s="11">
        <v>5869.5560523076938</v>
      </c>
      <c r="H8" s="11">
        <v>5828.460938709688</v>
      </c>
      <c r="I8" s="11">
        <v>6048.1847199999775</v>
      </c>
      <c r="J8" s="11">
        <v>6112.4259848484944</v>
      </c>
      <c r="K8" s="11">
        <v>6215.8039453125002</v>
      </c>
      <c r="L8" s="11">
        <v>6291.885018461523</v>
      </c>
      <c r="M8" s="11">
        <v>6572.005037096772</v>
      </c>
      <c r="N8" s="11">
        <v>6825.6452999999901</v>
      </c>
      <c r="O8" s="11">
        <v>7311.5652857142604</v>
      </c>
      <c r="P8" s="11">
        <v>7052.002357142881</v>
      </c>
      <c r="Q8" s="11">
        <v>7202.5599285714479</v>
      </c>
      <c r="R8" s="11">
        <v>6921.5899569230842</v>
      </c>
      <c r="S8" s="11">
        <v>7221.7168875000016</v>
      </c>
      <c r="T8" s="11">
        <v>6532.9572571428616</v>
      </c>
      <c r="U8" s="11">
        <v>6650.0566000000008</v>
      </c>
      <c r="V8" s="11">
        <v>6197.9670727273069</v>
      </c>
      <c r="W8" s="11">
        <v>6938.234868749998</v>
      </c>
      <c r="X8" s="11">
        <v>6262.0114640624979</v>
      </c>
      <c r="Y8" s="11">
        <v>5503.760277419372</v>
      </c>
      <c r="Z8" s="11">
        <v>5895.9850969697154</v>
      </c>
      <c r="AA8" s="11">
        <v>6414.2150276923012</v>
      </c>
      <c r="AB8" s="11"/>
      <c r="AC8" s="11">
        <f t="shared" si="0"/>
        <v>26319.215798620167</v>
      </c>
      <c r="AD8" s="11">
        <f t="shared" si="1"/>
        <v>24075.971866143886</v>
      </c>
      <c r="AE8" s="30">
        <f t="shared" si="2"/>
        <v>-8.5232172175657595E-2</v>
      </c>
    </row>
    <row r="9" spans="1:33" s="16" customFormat="1" ht="15" customHeight="1" x14ac:dyDescent="0.35">
      <c r="A9" s="13" t="s">
        <v>7</v>
      </c>
      <c r="B9" s="13" t="s">
        <v>1191</v>
      </c>
      <c r="C9" s="14" t="s">
        <v>1137</v>
      </c>
      <c r="D9" s="15" t="s">
        <v>53</v>
      </c>
      <c r="E9" s="13" t="s">
        <v>12</v>
      </c>
      <c r="F9" s="13" t="s">
        <v>12</v>
      </c>
      <c r="G9" s="17">
        <v>490.6813046153847</v>
      </c>
      <c r="H9" s="17">
        <v>565.32434516129138</v>
      </c>
      <c r="I9" s="17">
        <v>532.99910153845951</v>
      </c>
      <c r="J9" s="17">
        <v>506.94946969697048</v>
      </c>
      <c r="K9" s="17">
        <v>477.9727734375</v>
      </c>
      <c r="L9" s="17">
        <v>566.47196307692172</v>
      </c>
      <c r="M9" s="17">
        <v>554.37171451612892</v>
      </c>
      <c r="N9" s="17">
        <v>553.24022307692235</v>
      </c>
      <c r="O9" s="17">
        <v>560.43559999999798</v>
      </c>
      <c r="P9" s="17">
        <v>667.46335714285942</v>
      </c>
      <c r="Q9" s="17">
        <v>617.19206666666844</v>
      </c>
      <c r="R9" s="17">
        <v>531.4460030769236</v>
      </c>
      <c r="S9" s="17">
        <v>542.17093750000015</v>
      </c>
      <c r="T9" s="17">
        <v>616.7238857142861</v>
      </c>
      <c r="U9" s="17">
        <v>576.45810000000017</v>
      </c>
      <c r="V9" s="17">
        <v>503.70991818182102</v>
      </c>
      <c r="W9" s="17">
        <v>564.62418749999983</v>
      </c>
      <c r="X9" s="17">
        <v>404.67656406249989</v>
      </c>
      <c r="Y9" s="17">
        <v>116.74976774193586</v>
      </c>
      <c r="Z9" s="17">
        <v>181.1811439393945</v>
      </c>
      <c r="AA9" s="17">
        <v>169.39158153846137</v>
      </c>
      <c r="AB9" s="17"/>
      <c r="AC9" s="17">
        <f t="shared" si="0"/>
        <v>2261.5160913961072</v>
      </c>
      <c r="AD9" s="17">
        <f t="shared" si="1"/>
        <v>871.99905728229169</v>
      </c>
      <c r="AE9" s="31">
        <f t="shared" si="2"/>
        <v>-0.61441837155181223</v>
      </c>
      <c r="AF9" s="33">
        <f>AC9/SUM(T$20:W$20)/10</f>
        <v>0.42421031441725326</v>
      </c>
      <c r="AG9" s="33">
        <f>AD9/SUM(X$20:AA$20)/10</f>
        <v>0.16963510074668539</v>
      </c>
    </row>
    <row r="10" spans="1:33" s="9" customFormat="1" ht="15.75" customHeight="1" x14ac:dyDescent="0.35">
      <c r="A10" s="5" t="s">
        <v>7</v>
      </c>
      <c r="B10" s="5" t="s">
        <v>1192</v>
      </c>
      <c r="C10" s="10" t="s">
        <v>1137</v>
      </c>
      <c r="D10" s="4" t="s">
        <v>54</v>
      </c>
      <c r="E10" s="5" t="s">
        <v>12</v>
      </c>
      <c r="F10" s="5" t="s">
        <v>12</v>
      </c>
      <c r="G10" s="11">
        <v>3783.0652369230775</v>
      </c>
      <c r="H10" s="11">
        <v>3735.769064516136</v>
      </c>
      <c r="I10" s="11">
        <v>3850.6926615384468</v>
      </c>
      <c r="J10" s="11">
        <v>3926.0668181818241</v>
      </c>
      <c r="K10" s="11">
        <v>4166.8867968750001</v>
      </c>
      <c r="L10" s="11">
        <v>4114.375310769221</v>
      </c>
      <c r="M10" s="11">
        <v>4350.109656451612</v>
      </c>
      <c r="N10" s="11">
        <v>4504.6204999999936</v>
      </c>
      <c r="O10" s="11">
        <v>4729.5584142856978</v>
      </c>
      <c r="P10" s="11">
        <v>4391.9826428571578</v>
      </c>
      <c r="Q10" s="11">
        <v>4545.5361666666795</v>
      </c>
      <c r="R10" s="11">
        <v>4495.7773476923121</v>
      </c>
      <c r="S10" s="11">
        <v>4677.5084250000009</v>
      </c>
      <c r="T10" s="11">
        <v>4130.8006857142891</v>
      </c>
      <c r="U10" s="11">
        <v>4127.3501000000006</v>
      </c>
      <c r="V10" s="11">
        <v>3917.3731606060828</v>
      </c>
      <c r="W10" s="11">
        <v>4349.8204562499986</v>
      </c>
      <c r="X10" s="11">
        <v>4142.6971421874987</v>
      </c>
      <c r="Y10" s="11">
        <v>3756.9194129032371</v>
      </c>
      <c r="Z10" s="11">
        <v>4058.4576242424369</v>
      </c>
      <c r="AA10" s="11">
        <v>4337.3788061538407</v>
      </c>
      <c r="AB10" s="11"/>
      <c r="AC10" s="11">
        <f t="shared" si="0"/>
        <v>16525.344402570372</v>
      </c>
      <c r="AD10" s="11">
        <f t="shared" si="1"/>
        <v>16295.452985487012</v>
      </c>
      <c r="AE10" s="30">
        <f t="shared" si="2"/>
        <v>-1.3911444837881981E-2</v>
      </c>
    </row>
    <row r="11" spans="1:33" s="9" customFormat="1" ht="15.75" customHeight="1" x14ac:dyDescent="0.35">
      <c r="A11" s="5" t="s">
        <v>7</v>
      </c>
      <c r="B11" s="5" t="s">
        <v>1193</v>
      </c>
      <c r="C11" s="10" t="s">
        <v>1137</v>
      </c>
      <c r="D11" s="4" t="s">
        <v>55</v>
      </c>
      <c r="E11" s="5" t="s">
        <v>12</v>
      </c>
      <c r="F11" s="5" t="s">
        <v>12</v>
      </c>
      <c r="G11" s="11">
        <v>1765.5764800000002</v>
      </c>
      <c r="H11" s="11">
        <v>1687.1570612903256</v>
      </c>
      <c r="I11" s="11">
        <v>1833.8782646153777</v>
      </c>
      <c r="J11" s="11">
        <v>1881.5195075757606</v>
      </c>
      <c r="K11" s="11">
        <v>1730.6282812500001</v>
      </c>
      <c r="L11" s="11">
        <v>1792.0532215384574</v>
      </c>
      <c r="M11" s="11">
        <v>1860.3965290322576</v>
      </c>
      <c r="N11" s="11">
        <v>1931.0550461538435</v>
      </c>
      <c r="O11" s="11">
        <v>2187.5826571428493</v>
      </c>
      <c r="P11" s="11">
        <v>2154.81264285715</v>
      </c>
      <c r="Q11" s="11">
        <v>2176.8531000000057</v>
      </c>
      <c r="R11" s="11">
        <v>2004.8422523076943</v>
      </c>
      <c r="S11" s="11">
        <v>2123.0272500000005</v>
      </c>
      <c r="T11" s="11">
        <v>1909.231771428573</v>
      </c>
      <c r="U11" s="11">
        <v>2040.6392000000005</v>
      </c>
      <c r="V11" s="11">
        <v>1879.1826969697076</v>
      </c>
      <c r="W11" s="11">
        <v>2132.2866374999994</v>
      </c>
      <c r="X11" s="11">
        <v>1810.5692593749995</v>
      </c>
      <c r="Y11" s="11">
        <v>1712.6970645161343</v>
      </c>
      <c r="Z11" s="11">
        <v>1769.7306575757632</v>
      </c>
      <c r="AA11" s="11">
        <v>2081.6078153846133</v>
      </c>
      <c r="AB11" s="11"/>
      <c r="AC11" s="11">
        <f t="shared" si="0"/>
        <v>7961.3403058982803</v>
      </c>
      <c r="AD11" s="11">
        <f t="shared" si="1"/>
        <v>7374.6047968515104</v>
      </c>
      <c r="AE11" s="30">
        <f t="shared" si="2"/>
        <v>-7.3698081793096781E-2</v>
      </c>
    </row>
    <row r="12" spans="1:33" s="16" customFormat="1" ht="15.75" customHeight="1" x14ac:dyDescent="0.35">
      <c r="A12" s="13" t="s">
        <v>7</v>
      </c>
      <c r="B12" s="13" t="s">
        <v>1194</v>
      </c>
      <c r="C12" s="14" t="s">
        <v>1137</v>
      </c>
      <c r="D12" s="18" t="s">
        <v>56</v>
      </c>
      <c r="E12" s="13" t="s">
        <v>12</v>
      </c>
      <c r="F12" s="13" t="s">
        <v>12</v>
      </c>
      <c r="G12" s="17">
        <v>1897.0089723076926</v>
      </c>
      <c r="H12" s="17">
        <v>1709.1969967741968</v>
      </c>
      <c r="I12" s="17">
        <v>1961.4818630769157</v>
      </c>
      <c r="J12" s="17">
        <v>2082.5126893939428</v>
      </c>
      <c r="K12" s="17">
        <v>1894.62796875</v>
      </c>
      <c r="L12" s="17">
        <v>1865.5242092307647</v>
      </c>
      <c r="M12" s="17">
        <v>2012.4905580645157</v>
      </c>
      <c r="N12" s="17">
        <v>2326.8978384615348</v>
      </c>
      <c r="O12" s="17">
        <v>2191.1148142857064</v>
      </c>
      <c r="P12" s="17">
        <v>2066.3092142857213</v>
      </c>
      <c r="Q12" s="17">
        <v>2229.2786809523868</v>
      </c>
      <c r="R12" s="17">
        <v>2451.3964430769256</v>
      </c>
      <c r="S12" s="17">
        <v>2132.1585500000006</v>
      </c>
      <c r="T12" s="17">
        <v>1895.6025142857156</v>
      </c>
      <c r="U12" s="17">
        <v>2086.7109000000005</v>
      </c>
      <c r="V12" s="17">
        <v>2546.3481515151657</v>
      </c>
      <c r="W12" s="17">
        <v>2332.6728687499995</v>
      </c>
      <c r="X12" s="17">
        <v>1875.6262546874996</v>
      </c>
      <c r="Y12" s="17">
        <v>1250.1036451612943</v>
      </c>
      <c r="Z12" s="17">
        <v>1837.5274727272786</v>
      </c>
      <c r="AA12" s="17">
        <v>1619.9561107692289</v>
      </c>
      <c r="AB12" s="17"/>
      <c r="AC12" s="17">
        <f t="shared" si="0"/>
        <v>8861.3344345508813</v>
      </c>
      <c r="AD12" s="17">
        <f t="shared" si="1"/>
        <v>6583.213483345301</v>
      </c>
      <c r="AE12" s="31">
        <f t="shared" si="2"/>
        <v>-0.25708554033612008</v>
      </c>
      <c r="AF12" s="33">
        <f>AC12/SUM(T$20:W$20)/10</f>
        <v>1.662190015334654</v>
      </c>
      <c r="AG12" s="33">
        <f>AD12/SUM(X$20:AA$20)/10</f>
        <v>1.2806712038940831</v>
      </c>
    </row>
    <row r="13" spans="1:33" s="9" customFormat="1" ht="15.75" customHeight="1" x14ac:dyDescent="0.35">
      <c r="A13" s="5" t="s">
        <v>7</v>
      </c>
      <c r="B13" s="5" t="s">
        <v>1195</v>
      </c>
      <c r="C13" s="10" t="s">
        <v>1137</v>
      </c>
      <c r="D13" s="4" t="s">
        <v>57</v>
      </c>
      <c r="E13" s="5" t="s">
        <v>12</v>
      </c>
      <c r="F13" s="5" t="s">
        <v>12</v>
      </c>
      <c r="G13" s="11">
        <v>216.86361230769234</v>
      </c>
      <c r="H13" s="11">
        <v>192.84943548387133</v>
      </c>
      <c r="I13" s="11">
        <v>212.2962523076915</v>
      </c>
      <c r="J13" s="11">
        <v>193.1767803030306</v>
      </c>
      <c r="K13" s="11">
        <v>206.0785546875</v>
      </c>
      <c r="L13" s="11">
        <v>190.59864923076876</v>
      </c>
      <c r="M13" s="11">
        <v>221.5282596774193</v>
      </c>
      <c r="N13" s="11">
        <v>220.82624615384586</v>
      </c>
      <c r="O13" s="11">
        <v>246.0736142857134</v>
      </c>
      <c r="P13" s="11">
        <v>228.63385714285792</v>
      </c>
      <c r="Q13" s="11">
        <v>245.44703809523878</v>
      </c>
      <c r="R13" s="11">
        <v>224.43999692307713</v>
      </c>
      <c r="S13" s="11">
        <v>240.83803750000007</v>
      </c>
      <c r="T13" s="11">
        <v>214.66080000000014</v>
      </c>
      <c r="U13" s="11">
        <v>249.46140000000005</v>
      </c>
      <c r="V13" s="11">
        <v>234.61985151515285</v>
      </c>
      <c r="W13" s="11">
        <v>257.95575624999992</v>
      </c>
      <c r="X13" s="11">
        <v>202.88961249999994</v>
      </c>
      <c r="Y13" s="11">
        <v>85.910206451613178</v>
      </c>
      <c r="Z13" s="11">
        <v>156.6340212121217</v>
      </c>
      <c r="AA13" s="11">
        <v>184.89926153846133</v>
      </c>
      <c r="AB13" s="11"/>
      <c r="AC13" s="11">
        <f t="shared" si="0"/>
        <v>956.6978077651529</v>
      </c>
      <c r="AD13" s="11">
        <f t="shared" si="1"/>
        <v>630.33310170219613</v>
      </c>
      <c r="AE13" s="30">
        <f t="shared" si="2"/>
        <v>-0.34113667180375906</v>
      </c>
    </row>
    <row r="14" spans="1:33" s="9" customFormat="1" ht="15.75" customHeight="1" x14ac:dyDescent="0.35">
      <c r="A14" s="5" t="s">
        <v>7</v>
      </c>
      <c r="B14" s="5" t="s">
        <v>1196</v>
      </c>
      <c r="C14" s="10" t="s">
        <v>1137</v>
      </c>
      <c r="D14" s="4" t="s">
        <v>58</v>
      </c>
      <c r="E14" s="5" t="s">
        <v>12</v>
      </c>
      <c r="F14" s="5" t="s">
        <v>12</v>
      </c>
      <c r="G14" s="11">
        <v>1681.2406307692311</v>
      </c>
      <c r="H14" s="11">
        <v>1516.3475612903253</v>
      </c>
      <c r="I14" s="11">
        <v>1749.1856107692242</v>
      </c>
      <c r="J14" s="11">
        <v>1889.3359090909119</v>
      </c>
      <c r="K14" s="11">
        <v>1689.6283593749999</v>
      </c>
      <c r="L14" s="11">
        <v>1674.925559999996</v>
      </c>
      <c r="M14" s="11">
        <v>1790.9622983870963</v>
      </c>
      <c r="N14" s="11">
        <v>2106.0715923076891</v>
      </c>
      <c r="O14" s="11">
        <v>1945.0411999999931</v>
      </c>
      <c r="P14" s="11">
        <v>1837.6753571428635</v>
      </c>
      <c r="Q14" s="11">
        <v>1983.8316428571484</v>
      </c>
      <c r="R14" s="11">
        <v>2226.956446153848</v>
      </c>
      <c r="S14" s="11">
        <v>1891.3205125000004</v>
      </c>
      <c r="T14" s="11">
        <v>1680.9417142857153</v>
      </c>
      <c r="U14" s="11">
        <v>1837.2495000000006</v>
      </c>
      <c r="V14" s="11">
        <v>2311.728300000013</v>
      </c>
      <c r="W14" s="11">
        <v>2074.7171124999995</v>
      </c>
      <c r="X14" s="11">
        <v>1672.7366421874995</v>
      </c>
      <c r="Y14" s="11">
        <v>1164.193438709681</v>
      </c>
      <c r="Z14" s="11">
        <v>1682.0623621212173</v>
      </c>
      <c r="AA14" s="11">
        <v>1435.0568492307677</v>
      </c>
      <c r="AB14" s="11"/>
      <c r="AC14" s="11">
        <f t="shared" si="0"/>
        <v>7904.6366267857284</v>
      </c>
      <c r="AD14" s="11">
        <f t="shared" si="1"/>
        <v>5954.0492922491649</v>
      </c>
      <c r="AE14" s="30">
        <f t="shared" si="2"/>
        <v>-0.2467649591793738</v>
      </c>
    </row>
    <row r="15" spans="1:33" s="16" customFormat="1" ht="15.75" customHeight="1" x14ac:dyDescent="0.35">
      <c r="A15" s="13" t="s">
        <v>7</v>
      </c>
      <c r="B15" s="13" t="s">
        <v>1197</v>
      </c>
      <c r="C15" s="14" t="s">
        <v>1137</v>
      </c>
      <c r="D15" s="18" t="s">
        <v>59</v>
      </c>
      <c r="E15" s="13" t="s">
        <v>12</v>
      </c>
      <c r="F15" s="13" t="s">
        <v>12</v>
      </c>
      <c r="G15" s="17">
        <v>3160.9514400000003</v>
      </c>
      <c r="H15" s="17">
        <v>2855.2736419354892</v>
      </c>
      <c r="I15" s="17">
        <v>3504.0173984615249</v>
      </c>
      <c r="J15" s="17">
        <v>4914.2832954545529</v>
      </c>
      <c r="K15" s="17">
        <v>3165.6255468750001</v>
      </c>
      <c r="L15" s="17">
        <v>2917.5435692307619</v>
      </c>
      <c r="M15" s="17">
        <v>3695.4440532258059</v>
      </c>
      <c r="N15" s="17">
        <v>5383.2270538461462</v>
      </c>
      <c r="O15" s="17">
        <v>3603.977671428559</v>
      </c>
      <c r="P15" s="17">
        <v>3790.89685714287</v>
      </c>
      <c r="Q15" s="17">
        <v>4587.2383333333464</v>
      </c>
      <c r="R15" s="17">
        <v>5974.9881046153905</v>
      </c>
      <c r="S15" s="17">
        <v>4088.5395750000012</v>
      </c>
      <c r="T15" s="17">
        <v>3696.9360000000024</v>
      </c>
      <c r="U15" s="17">
        <v>4500.4185000000007</v>
      </c>
      <c r="V15" s="17">
        <v>6206.8626121212474</v>
      </c>
      <c r="W15" s="17">
        <v>4297.7864624999993</v>
      </c>
      <c r="X15" s="17">
        <v>3270.4923406249991</v>
      </c>
      <c r="Y15" s="17">
        <v>2371.3419806451689</v>
      </c>
      <c r="Z15" s="17">
        <v>4780.8443787878932</v>
      </c>
      <c r="AA15" s="17">
        <v>2876.0781907692276</v>
      </c>
      <c r="AB15" s="17"/>
      <c r="AC15" s="17">
        <f>SUM(T15:W15)</f>
        <v>18702.003574621249</v>
      </c>
      <c r="AD15" s="17">
        <f>SUM(X15:AA15)</f>
        <v>13298.756890827288</v>
      </c>
      <c r="AE15" s="31">
        <f t="shared" si="2"/>
        <v>-0.2889127179467661</v>
      </c>
      <c r="AF15" s="33">
        <f>AC15/SUM(T$20:W$20)/10</f>
        <v>3.5080815240739751</v>
      </c>
      <c r="AG15" s="33">
        <f>AD15/SUM(X$20:AA$20)/10</f>
        <v>2.5870853255416435</v>
      </c>
    </row>
    <row r="16" spans="1:33" s="9" customFormat="1" ht="15.75" customHeight="1" x14ac:dyDescent="0.35">
      <c r="A16" s="5" t="s">
        <v>7</v>
      </c>
      <c r="B16" s="5" t="s">
        <v>1198</v>
      </c>
      <c r="C16" s="10" t="s">
        <v>1137</v>
      </c>
      <c r="D16" s="4" t="s">
        <v>60</v>
      </c>
      <c r="E16" s="5" t="s">
        <v>12</v>
      </c>
      <c r="F16" s="5" t="s">
        <v>12</v>
      </c>
      <c r="G16" s="11">
        <v>439.20357846153854</v>
      </c>
      <c r="H16" s="11">
        <v>414.35078709677498</v>
      </c>
      <c r="I16" s="11">
        <v>434.75562307692138</v>
      </c>
      <c r="J16" s="11">
        <v>433.25196969697032</v>
      </c>
      <c r="K16" s="11">
        <v>439.1307421875</v>
      </c>
      <c r="L16" s="11">
        <v>428.04836307692204</v>
      </c>
      <c r="M16" s="11">
        <v>459.58847903225796</v>
      </c>
      <c r="N16" s="11">
        <v>510.95434615384545</v>
      </c>
      <c r="O16" s="11">
        <v>495.67938571428397</v>
      </c>
      <c r="P16" s="11">
        <v>537.16664285714467</v>
      </c>
      <c r="Q16" s="11">
        <v>543.31965714285866</v>
      </c>
      <c r="R16" s="11">
        <v>551.21532923076973</v>
      </c>
      <c r="S16" s="11">
        <v>554.72647500000016</v>
      </c>
      <c r="T16" s="11">
        <v>524.72640000000035</v>
      </c>
      <c r="U16" s="11">
        <v>568.59220000000016</v>
      </c>
      <c r="V16" s="11">
        <v>580.43394545454873</v>
      </c>
      <c r="W16" s="11">
        <v>563.51708124999993</v>
      </c>
      <c r="X16" s="11">
        <v>473.04154218749989</v>
      </c>
      <c r="Y16" s="11">
        <v>250.02072903225883</v>
      </c>
      <c r="Z16" s="11">
        <v>543.54343181818354</v>
      </c>
      <c r="AA16" s="11">
        <v>449.72271999999953</v>
      </c>
      <c r="AB16" s="11"/>
      <c r="AC16" s="11">
        <f t="shared" ref="AC16:AC17" si="3">SUM(T16:W16)</f>
        <v>2237.2696267045494</v>
      </c>
      <c r="AD16" s="11">
        <f t="shared" ref="AD16:AD17" si="4">SUM(X16:AA16)</f>
        <v>1716.3284230379418</v>
      </c>
      <c r="AE16" s="30">
        <f t="shared" si="2"/>
        <v>-0.23284685826354468</v>
      </c>
    </row>
    <row r="17" spans="1:33" s="9" customFormat="1" ht="15.75" customHeight="1" x14ac:dyDescent="0.35">
      <c r="A17" s="5" t="s">
        <v>7</v>
      </c>
      <c r="B17" s="5" t="s">
        <v>1199</v>
      </c>
      <c r="C17" s="10" t="s">
        <v>1137</v>
      </c>
      <c r="D17" s="4" t="s">
        <v>61</v>
      </c>
      <c r="E17" s="5" t="s">
        <v>12</v>
      </c>
      <c r="F17" s="5" t="s">
        <v>12</v>
      </c>
      <c r="G17" s="11">
        <v>2720.6525907692312</v>
      </c>
      <c r="H17" s="11">
        <v>2440.9228548387141</v>
      </c>
      <c r="I17" s="11">
        <v>3068.1325399999887</v>
      </c>
      <c r="J17" s="11">
        <v>4481.0313257575826</v>
      </c>
      <c r="K17" s="11">
        <v>2726.4948046875002</v>
      </c>
      <c r="L17" s="11">
        <v>2489.4952061538402</v>
      </c>
      <c r="M17" s="11">
        <v>3235.8555741935479</v>
      </c>
      <c r="N17" s="11">
        <v>4872.2727076923011</v>
      </c>
      <c r="O17" s="11">
        <v>3107.120899999989</v>
      </c>
      <c r="P17" s="11">
        <v>3254.9594285714397</v>
      </c>
      <c r="Q17" s="11">
        <v>4043.9186761904875</v>
      </c>
      <c r="R17" s="11">
        <v>5423.7727753846202</v>
      </c>
      <c r="S17" s="11">
        <v>3533.8131000000008</v>
      </c>
      <c r="T17" s="11">
        <v>3172.2096000000024</v>
      </c>
      <c r="U17" s="11">
        <v>3931.8263000000011</v>
      </c>
      <c r="V17" s="11">
        <v>5626.4286666666985</v>
      </c>
      <c r="W17" s="11">
        <v>3733.1622749999992</v>
      </c>
      <c r="X17" s="11">
        <v>2797.4507984374995</v>
      </c>
      <c r="Y17" s="11">
        <v>2121.3212516129097</v>
      </c>
      <c r="Z17" s="11">
        <v>4236.1320363636496</v>
      </c>
      <c r="AA17" s="11">
        <v>2426.3554707692278</v>
      </c>
      <c r="AB17" s="11"/>
      <c r="AC17" s="11">
        <f t="shared" si="3"/>
        <v>16463.626841666701</v>
      </c>
      <c r="AD17" s="11">
        <f t="shared" si="4"/>
        <v>11581.259557183286</v>
      </c>
      <c r="AE17" s="30">
        <f t="shared" si="2"/>
        <v>-0.29655478294290272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1.9809300017989642</v>
      </c>
      <c r="AG19" s="34">
        <f>SUM(AG12,AG5)</f>
        <v>1.4401257218547796</v>
      </c>
    </row>
    <row r="20" spans="1:33" x14ac:dyDescent="0.35">
      <c r="D20" s="10" t="s">
        <v>1253</v>
      </c>
      <c r="G20" s="28">
        <f>[4]GDP!CA$3</f>
        <v>115.49</v>
      </c>
      <c r="H20" s="28">
        <f>[4]GDP!CB$3</f>
        <v>116.16800000000001</v>
      </c>
      <c r="I20" s="28">
        <f>[4]GDP!CC$3</f>
        <v>121.6</v>
      </c>
      <c r="J20" s="28">
        <f>[4]GDP!CD$3</f>
        <v>120.69799999999999</v>
      </c>
      <c r="K20" s="28">
        <f>[4]GDP!CE$3</f>
        <v>117.47799999999999</v>
      </c>
      <c r="L20" s="28">
        <f>[4]GDP!CF$3</f>
        <v>117.623</v>
      </c>
      <c r="M20" s="28">
        <f>[4]GDP!CG$3</f>
        <v>122.179</v>
      </c>
      <c r="N20" s="28">
        <f>[4]GDP!CH$3</f>
        <v>130.714</v>
      </c>
      <c r="O20" s="28">
        <f>[4]GDP!CI$3</f>
        <v>132.30099999999999</v>
      </c>
      <c r="P20" s="28">
        <f>[4]GDP!CJ$3</f>
        <v>139.31100000000001</v>
      </c>
      <c r="Q20" s="28">
        <f>[4]GDP!CK$3</f>
        <v>136.83000000000001</v>
      </c>
      <c r="R20" s="28">
        <f>[4]GDP!CL$3</f>
        <v>133.92699999999999</v>
      </c>
      <c r="S20" s="28">
        <f>[4]GDP!CM$3</f>
        <v>133.72200000000001</v>
      </c>
      <c r="T20" s="28">
        <f>[4]GDP!CN$3</f>
        <v>133.38999999999999</v>
      </c>
      <c r="U20" s="28">
        <f>[4]GDP!CO$3</f>
        <v>133.28200000000001</v>
      </c>
      <c r="V20" s="28">
        <f>[4]GDP!CP$3</f>
        <v>132.727</v>
      </c>
      <c r="W20" s="28">
        <f>[4]GDP!CQ$3</f>
        <v>133.71299999999999</v>
      </c>
      <c r="X20" s="28">
        <f>[4]GDP!CR$3</f>
        <v>128.59700000000001</v>
      </c>
      <c r="Y20" s="28">
        <f>[4]GDP!CS$3</f>
        <v>112.51900000000001</v>
      </c>
      <c r="Z20" s="28">
        <f>[4]GDP!CT$3</f>
        <v>134.75299999999999</v>
      </c>
      <c r="AA20" s="28">
        <f>[4]GDP!CU$3</f>
        <v>138.17500000000001</v>
      </c>
      <c r="AC20" s="11">
        <f t="shared" ref="AC20" si="5">SUM(T20:W20)</f>
        <v>533.11199999999997</v>
      </c>
      <c r="AD20" s="11">
        <f t="shared" ref="AD20" si="6">SUM(X20:AA20)</f>
        <v>514.0440000000001</v>
      </c>
      <c r="AE20" s="30"/>
      <c r="AF20" s="34">
        <f>SUM(AF9,AF15)</f>
        <v>3.9322918384912282</v>
      </c>
      <c r="AG20" s="34">
        <f>SUM(AG9,AG15)</f>
        <v>2.7567204262883287</v>
      </c>
    </row>
    <row r="21" spans="1:33" x14ac:dyDescent="0.35">
      <c r="AF21" s="34">
        <f>AF19-AF20</f>
        <v>-1.951361836692264</v>
      </c>
      <c r="AG21" s="34">
        <f>AG19-AG20</f>
        <v>-1.3165947044335491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8.6612923069439032E-2</v>
      </c>
      <c r="AD22" s="12">
        <f>(AD12+AD5)/AD2</f>
        <v>6.37930795245919E-2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0.17108952982434772</v>
      </c>
      <c r="AD23" s="12">
        <f>(AD9+AD15)/AD3</f>
        <v>0.12280928202343624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-0.11275774353012755</v>
      </c>
      <c r="AD25" s="34">
        <f>(AD2-AD3)/AD20/10</f>
        <v>0.12778551078565289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-2.0986397934079379</v>
      </c>
      <c r="AD26" s="34">
        <f>(AD4+AD12-AD8-AD15)/AD20/10</f>
        <v>-1.4423850493122188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6.3463435071445584</v>
      </c>
      <c r="AD27" s="34">
        <f>(AD4+AD12)/AD20/10</f>
        <v>5.8283405611357519</v>
      </c>
    </row>
    <row r="28" spans="1:33" ht="16.5" x14ac:dyDescent="0.35">
      <c r="D28" s="46" t="s">
        <v>1721</v>
      </c>
      <c r="AC28" s="34">
        <f>(AC8+AC15)/AC20/10</f>
        <v>8.4449833005524955</v>
      </c>
      <c r="AD28" s="34">
        <f>(AD8+AD15)/AD20/10</f>
        <v>7.2707256104479709</v>
      </c>
    </row>
  </sheetData>
  <pageMargins left="0.7" right="0.7" top="0.75" bottom="0.75" header="0.3" footer="0.3"/>
  <legacy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7FFD-E89E-47AB-B042-14B3C5AE6EBE}">
  <dimension ref="A1:AG28"/>
  <sheetViews>
    <sheetView topLeftCell="C1" workbookViewId="0">
      <pane xSplit="4" ySplit="1" topLeftCell="G2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13.26953125" defaultRowHeight="14.5" x14ac:dyDescent="0.35"/>
  <cols>
    <col min="1" max="3" width="13.26953125" style="5"/>
    <col min="4" max="4" width="13.26953125" style="10"/>
    <col min="5" max="5" width="7.7265625" style="5" customWidth="1"/>
    <col min="6" max="6" width="7.90625" style="5" customWidth="1"/>
    <col min="7" max="7" width="9.1796875" style="10"/>
    <col min="8" max="27" width="8.26953125" style="10" customWidth="1"/>
    <col min="28" max="28" width="13.26953125" style="10"/>
    <col min="29" max="30" width="9.1796875" style="10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232</v>
      </c>
      <c r="C2" s="10" t="s">
        <v>248</v>
      </c>
      <c r="D2" s="2" t="s">
        <v>46</v>
      </c>
      <c r="E2" s="5" t="s">
        <v>12</v>
      </c>
      <c r="F2" s="5" t="s">
        <v>12</v>
      </c>
      <c r="G2" s="11">
        <v>37898.576807407328</v>
      </c>
      <c r="H2" s="11">
        <v>35637.047406633996</v>
      </c>
      <c r="I2" s="11">
        <v>38899.190581309784</v>
      </c>
      <c r="J2" s="11">
        <v>38995.90921495387</v>
      </c>
      <c r="K2" s="11">
        <v>38455.751270835892</v>
      </c>
      <c r="L2" s="11">
        <v>40063.819272855631</v>
      </c>
      <c r="M2" s="11">
        <v>42253.070900079016</v>
      </c>
      <c r="N2" s="11">
        <v>43755.493495994706</v>
      </c>
      <c r="O2" s="11">
        <v>45015.800354400475</v>
      </c>
      <c r="P2" s="11">
        <v>51962.038113531693</v>
      </c>
      <c r="Q2" s="11">
        <v>52074.331417145579</v>
      </c>
      <c r="R2" s="11">
        <v>51564.455599960893</v>
      </c>
      <c r="S2" s="11">
        <v>51169.022279327859</v>
      </c>
      <c r="T2" s="11">
        <v>53006.643537314536</v>
      </c>
      <c r="U2" s="11">
        <v>53888.869871387222</v>
      </c>
      <c r="V2" s="11">
        <v>54061.297202966569</v>
      </c>
      <c r="W2" s="11">
        <v>56223.925480416612</v>
      </c>
      <c r="X2" s="11">
        <v>50098.412316574337</v>
      </c>
      <c r="Y2" s="11">
        <v>42078.813199263568</v>
      </c>
      <c r="Z2" s="11">
        <v>46463.295743906878</v>
      </c>
      <c r="AA2" s="11">
        <v>49074.186840932714</v>
      </c>
      <c r="AB2" s="8"/>
      <c r="AC2" s="11">
        <f t="shared" ref="AC2:AC17" si="0">SUM(T2:W2)</f>
        <v>217180.73609208496</v>
      </c>
      <c r="AD2" s="11">
        <f t="shared" ref="AD2:AD17" si="1">SUM(X2:AA2)</f>
        <v>187714.70810067747</v>
      </c>
      <c r="AE2" s="30">
        <f>AD2/AC2-1</f>
        <v>-0.13567514560275662</v>
      </c>
    </row>
    <row r="3" spans="1:33" s="9" customFormat="1" ht="15.75" customHeight="1" x14ac:dyDescent="0.35">
      <c r="A3" s="5" t="s">
        <v>7</v>
      </c>
      <c r="B3" s="5" t="s">
        <v>233</v>
      </c>
      <c r="C3" s="10" t="s">
        <v>248</v>
      </c>
      <c r="D3" s="2" t="s">
        <v>47</v>
      </c>
      <c r="E3" s="5" t="s">
        <v>12</v>
      </c>
      <c r="F3" s="5" t="s">
        <v>12</v>
      </c>
      <c r="G3" s="11">
        <v>40155.130360652722</v>
      </c>
      <c r="H3" s="11">
        <v>38270.037488729562</v>
      </c>
      <c r="I3" s="11">
        <v>40339.882266372333</v>
      </c>
      <c r="J3" s="11">
        <v>39452.993613105697</v>
      </c>
      <c r="K3" s="11">
        <v>40428.183000354751</v>
      </c>
      <c r="L3" s="11">
        <v>42885.421814331094</v>
      </c>
      <c r="M3" s="11">
        <v>44534.085195029096</v>
      </c>
      <c r="N3" s="11">
        <v>45729.330491658708</v>
      </c>
      <c r="O3" s="11">
        <v>48190.41642055523</v>
      </c>
      <c r="P3" s="11">
        <v>50014.684324925314</v>
      </c>
      <c r="Q3" s="11">
        <v>49940.589852536737</v>
      </c>
      <c r="R3" s="11">
        <v>49220.001949507627</v>
      </c>
      <c r="S3" s="11">
        <v>50939.053067953042</v>
      </c>
      <c r="T3" s="11">
        <v>51159.88779803647</v>
      </c>
      <c r="U3" s="11">
        <v>52436.842877402189</v>
      </c>
      <c r="V3" s="11">
        <v>51065.659993213318</v>
      </c>
      <c r="W3" s="11">
        <v>53538.286636350305</v>
      </c>
      <c r="X3" s="11">
        <v>48653.764734183191</v>
      </c>
      <c r="Y3" s="11">
        <v>38630.64721710806</v>
      </c>
      <c r="Z3" s="11">
        <v>41537.868315751184</v>
      </c>
      <c r="AA3" s="11">
        <v>43963.017971186695</v>
      </c>
      <c r="AB3" s="8"/>
      <c r="AC3" s="11">
        <f t="shared" si="0"/>
        <v>208200.67730500226</v>
      </c>
      <c r="AD3" s="11">
        <f t="shared" si="1"/>
        <v>172785.29823822912</v>
      </c>
      <c r="AE3" s="30">
        <f t="shared" ref="AE3:AE17" si="2">AD3/AC3-1</f>
        <v>-0.17010213187199008</v>
      </c>
    </row>
    <row r="4" spans="1:33" s="9" customFormat="1" ht="15.75" customHeight="1" x14ac:dyDescent="0.35">
      <c r="A4" s="5" t="s">
        <v>7</v>
      </c>
      <c r="B4" s="5" t="s">
        <v>234</v>
      </c>
      <c r="C4" s="10" t="s">
        <v>248</v>
      </c>
      <c r="D4" s="3" t="s">
        <v>48</v>
      </c>
      <c r="E4" s="5" t="s">
        <v>12</v>
      </c>
      <c r="F4" s="5" t="s">
        <v>12</v>
      </c>
      <c r="G4" s="11">
        <v>10931.184730872175</v>
      </c>
      <c r="H4" s="11">
        <v>9641.3420016134169</v>
      </c>
      <c r="I4" s="11">
        <v>10656.217807211186</v>
      </c>
      <c r="J4" s="11">
        <v>10570.317005593777</v>
      </c>
      <c r="K4" s="11">
        <v>10459.392363163519</v>
      </c>
      <c r="L4" s="11">
        <v>11095.164136957288</v>
      </c>
      <c r="M4" s="11">
        <v>11980.317505926299</v>
      </c>
      <c r="N4" s="11">
        <v>12303.667230102154</v>
      </c>
      <c r="O4" s="11">
        <v>12881.866509155347</v>
      </c>
      <c r="P4" s="11">
        <v>15382.904513976608</v>
      </c>
      <c r="Q4" s="11">
        <v>15293.851537115681</v>
      </c>
      <c r="R4" s="11">
        <v>15214.055950872369</v>
      </c>
      <c r="S4" s="11">
        <v>15342.917404058242</v>
      </c>
      <c r="T4" s="11">
        <v>15300.140252454417</v>
      </c>
      <c r="U4" s="11">
        <v>15790.821067044806</v>
      </c>
      <c r="V4" s="11">
        <v>15387.706626593594</v>
      </c>
      <c r="W4" s="11">
        <v>15988.704708816194</v>
      </c>
      <c r="X4" s="11">
        <v>14572.335819100279</v>
      </c>
      <c r="Y4" s="11">
        <v>11981.518198555446</v>
      </c>
      <c r="Z4" s="11">
        <v>13124.263368497635</v>
      </c>
      <c r="AA4" s="11">
        <v>13473.11748106342</v>
      </c>
      <c r="AB4" s="8"/>
      <c r="AC4" s="11">
        <f t="shared" si="0"/>
        <v>62467.372654909006</v>
      </c>
      <c r="AD4" s="11">
        <f t="shared" si="1"/>
        <v>53151.234867216779</v>
      </c>
      <c r="AE4" s="30">
        <f t="shared" si="2"/>
        <v>-0.14913605922179152</v>
      </c>
    </row>
    <row r="5" spans="1:33" s="16" customFormat="1" ht="15.75" customHeight="1" x14ac:dyDescent="0.35">
      <c r="A5" s="13" t="s">
        <v>7</v>
      </c>
      <c r="B5" s="13" t="s">
        <v>235</v>
      </c>
      <c r="C5" s="14" t="s">
        <v>248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236</v>
      </c>
      <c r="C6" s="10" t="s">
        <v>248</v>
      </c>
      <c r="D6" s="4" t="s">
        <v>50</v>
      </c>
      <c r="E6" s="5" t="s">
        <v>12</v>
      </c>
      <c r="F6" s="5" t="s">
        <v>12</v>
      </c>
      <c r="G6" s="11">
        <v>8526.4391768689966</v>
      </c>
      <c r="H6" s="11">
        <v>7204.6694822758809</v>
      </c>
      <c r="I6" s="11">
        <v>8229.7277409860199</v>
      </c>
      <c r="J6" s="11">
        <v>8011.2506671219708</v>
      </c>
      <c r="K6" s="11">
        <v>8059.4632935335339</v>
      </c>
      <c r="L6" s="11">
        <v>8572.8203318037413</v>
      </c>
      <c r="M6" s="11">
        <v>9357.5174197255947</v>
      </c>
      <c r="N6" s="11">
        <v>9320.0558536047629</v>
      </c>
      <c r="O6" s="11">
        <v>9831.8074424099232</v>
      </c>
      <c r="P6" s="11">
        <v>12187.73694586258</v>
      </c>
      <c r="Q6" s="11">
        <v>12262.209447638059</v>
      </c>
      <c r="R6" s="11">
        <v>12064.406862267248</v>
      </c>
      <c r="S6" s="11">
        <v>12176.07699580593</v>
      </c>
      <c r="T6" s="11">
        <v>12200.634826898944</v>
      </c>
      <c r="U6" s="11">
        <v>12823.243190376026</v>
      </c>
      <c r="V6" s="11">
        <v>12274.783072373813</v>
      </c>
      <c r="W6" s="11">
        <v>12728.032859028899</v>
      </c>
      <c r="X6" s="11">
        <v>11871.397642530643</v>
      </c>
      <c r="Y6" s="11">
        <v>10844.002265967994</v>
      </c>
      <c r="Z6" s="11">
        <v>11813.750454710804</v>
      </c>
      <c r="AA6" s="11">
        <v>12123.273429377692</v>
      </c>
      <c r="AB6" s="8"/>
      <c r="AC6" s="11">
        <f t="shared" si="0"/>
        <v>50026.693948677683</v>
      </c>
      <c r="AD6" s="11">
        <f t="shared" si="1"/>
        <v>46652.423792587128</v>
      </c>
      <c r="AE6" s="30">
        <f t="shared" si="2"/>
        <v>-6.7449393308944505E-2</v>
      </c>
    </row>
    <row r="7" spans="1:33" s="9" customFormat="1" ht="15.75" customHeight="1" x14ac:dyDescent="0.35">
      <c r="A7" s="5" t="s">
        <v>7</v>
      </c>
      <c r="B7" s="5" t="s">
        <v>237</v>
      </c>
      <c r="C7" s="10" t="s">
        <v>248</v>
      </c>
      <c r="D7" s="4" t="s">
        <v>51</v>
      </c>
      <c r="E7" s="5" t="s">
        <v>12</v>
      </c>
      <c r="F7" s="5" t="s">
        <v>12</v>
      </c>
      <c r="G7" s="11">
        <v>2404.7455540031792</v>
      </c>
      <c r="H7" s="11">
        <v>2436.672519337535</v>
      </c>
      <c r="I7" s="11">
        <v>2426.4900662251653</v>
      </c>
      <c r="J7" s="11">
        <v>2559.066338471805</v>
      </c>
      <c r="K7" s="11">
        <v>2399.9290696299859</v>
      </c>
      <c r="L7" s="11">
        <v>2522.3438051535472</v>
      </c>
      <c r="M7" s="11">
        <v>2622.8000862007043</v>
      </c>
      <c r="N7" s="11">
        <v>2983.6113764973911</v>
      </c>
      <c r="O7" s="11">
        <v>3050.0590667454226</v>
      </c>
      <c r="P7" s="11">
        <v>3195.1675681140296</v>
      </c>
      <c r="Q7" s="11">
        <v>3031.6420894776229</v>
      </c>
      <c r="R7" s="11">
        <v>3149.6490886051197</v>
      </c>
      <c r="S7" s="11">
        <v>3166.8404082523134</v>
      </c>
      <c r="T7" s="11">
        <v>3099.5054255554733</v>
      </c>
      <c r="U7" s="11">
        <v>2967.5778766687786</v>
      </c>
      <c r="V7" s="11">
        <v>3112.9235542197798</v>
      </c>
      <c r="W7" s="11">
        <v>3260.6718497872967</v>
      </c>
      <c r="X7" s="11">
        <v>2700.9381765696353</v>
      </c>
      <c r="Y7" s="11">
        <v>1137.5159325874522</v>
      </c>
      <c r="Z7" s="11">
        <v>1310.5129137868316</v>
      </c>
      <c r="AA7" s="11">
        <v>1349.844051685727</v>
      </c>
      <c r="AB7" s="8"/>
      <c r="AC7" s="11">
        <f t="shared" si="0"/>
        <v>12440.678706231329</v>
      </c>
      <c r="AD7" s="11">
        <f t="shared" si="1"/>
        <v>6498.8110746296461</v>
      </c>
      <c r="AE7" s="30">
        <f t="shared" si="2"/>
        <v>-0.47761603461598123</v>
      </c>
    </row>
    <row r="8" spans="1:33" s="9" customFormat="1" ht="15" customHeight="1" x14ac:dyDescent="0.35">
      <c r="A8" s="5" t="s">
        <v>7</v>
      </c>
      <c r="B8" s="5" t="s">
        <v>238</v>
      </c>
      <c r="C8" s="10" t="s">
        <v>248</v>
      </c>
      <c r="D8" s="3" t="s">
        <v>52</v>
      </c>
      <c r="E8" s="5" t="s">
        <v>12</v>
      </c>
      <c r="F8" s="5" t="s">
        <v>12</v>
      </c>
      <c r="G8" s="11">
        <v>11594.851879040496</v>
      </c>
      <c r="H8" s="11">
        <v>10356.925924168343</v>
      </c>
      <c r="I8" s="11">
        <v>11187.049300956585</v>
      </c>
      <c r="J8" s="11">
        <v>10845.587988175341</v>
      </c>
      <c r="K8" s="11">
        <v>10967.395673247456</v>
      </c>
      <c r="L8" s="11">
        <v>12081.468408048004</v>
      </c>
      <c r="M8" s="11">
        <v>12535.737375188564</v>
      </c>
      <c r="N8" s="11">
        <v>12817.81436025575</v>
      </c>
      <c r="O8" s="11">
        <v>13517.941523922031</v>
      </c>
      <c r="P8" s="11">
        <v>15612.040640954316</v>
      </c>
      <c r="Q8" s="11">
        <v>15702.949262684288</v>
      </c>
      <c r="R8" s="11">
        <v>15437.104006238387</v>
      </c>
      <c r="S8" s="11">
        <v>15659.797813280285</v>
      </c>
      <c r="T8" s="11">
        <v>15864.767107108586</v>
      </c>
      <c r="U8" s="11">
        <v>16741.772213800145</v>
      </c>
      <c r="V8" s="11">
        <v>15816.3507683358</v>
      </c>
      <c r="W8" s="11">
        <v>16186.22561243949</v>
      </c>
      <c r="X8" s="11">
        <v>14929.636757276849</v>
      </c>
      <c r="Y8" s="11">
        <v>11856.677524429968</v>
      </c>
      <c r="Z8" s="11">
        <v>13018.115678428518</v>
      </c>
      <c r="AA8" s="11">
        <v>12820.36239417793</v>
      </c>
      <c r="AB8" s="8"/>
      <c r="AC8" s="11">
        <f t="shared" si="0"/>
        <v>64609.115701684022</v>
      </c>
      <c r="AD8" s="11">
        <f t="shared" si="1"/>
        <v>52624.792354313264</v>
      </c>
      <c r="AE8" s="30">
        <f t="shared" si="2"/>
        <v>-0.18548966685607171</v>
      </c>
    </row>
    <row r="9" spans="1:33" s="16" customFormat="1" ht="15" customHeight="1" x14ac:dyDescent="0.35">
      <c r="A9" s="13" t="s">
        <v>7</v>
      </c>
      <c r="B9" s="13" t="s">
        <v>239</v>
      </c>
      <c r="C9" s="14" t="s">
        <v>248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240</v>
      </c>
      <c r="C10" s="10" t="s">
        <v>248</v>
      </c>
      <c r="D10" s="4" t="s">
        <v>54</v>
      </c>
      <c r="E10" s="5" t="s">
        <v>12</v>
      </c>
      <c r="F10" s="5" t="s">
        <v>12</v>
      </c>
      <c r="G10" s="11">
        <v>7646.5935731369618</v>
      </c>
      <c r="H10" s="11">
        <v>6474.9205144022999</v>
      </c>
      <c r="I10" s="11">
        <v>7137.7483443708607</v>
      </c>
      <c r="J10" s="11">
        <v>6862.3288840612859</v>
      </c>
      <c r="K10" s="11">
        <v>6901.0994207353278</v>
      </c>
      <c r="L10" s="11">
        <v>8110.6953759265798</v>
      </c>
      <c r="M10" s="11">
        <v>8417.067739386539</v>
      </c>
      <c r="N10" s="11">
        <v>8639.2298081869612</v>
      </c>
      <c r="O10" s="11">
        <v>9151.6538688718247</v>
      </c>
      <c r="P10" s="11">
        <v>10391.346105241848</v>
      </c>
      <c r="Q10" s="11">
        <v>10429.292676830764</v>
      </c>
      <c r="R10" s="11">
        <v>10226.362218539794</v>
      </c>
      <c r="S10" s="11">
        <v>10339.014279134015</v>
      </c>
      <c r="T10" s="11">
        <v>10565.512659629438</v>
      </c>
      <c r="U10" s="11">
        <v>11136.632598171032</v>
      </c>
      <c r="V10" s="11">
        <v>10426.123418488511</v>
      </c>
      <c r="W10" s="11">
        <v>10806.14639870911</v>
      </c>
      <c r="X10" s="11">
        <v>10172.143372624463</v>
      </c>
      <c r="Y10" s="11">
        <v>8609.7578246707271</v>
      </c>
      <c r="Z10" s="11">
        <v>9401.5278283012012</v>
      </c>
      <c r="AA10" s="11">
        <v>9881.4050200504971</v>
      </c>
      <c r="AB10" s="8"/>
      <c r="AC10" s="11">
        <f t="shared" si="0"/>
        <v>42934.415074998091</v>
      </c>
      <c r="AD10" s="11">
        <f t="shared" si="1"/>
        <v>38064.834045646887</v>
      </c>
      <c r="AE10" s="30">
        <f t="shared" si="2"/>
        <v>-0.1134190606962967</v>
      </c>
    </row>
    <row r="11" spans="1:33" s="9" customFormat="1" ht="15.75" customHeight="1" x14ac:dyDescent="0.35">
      <c r="A11" s="5" t="s">
        <v>7</v>
      </c>
      <c r="B11" s="5" t="s">
        <v>241</v>
      </c>
      <c r="C11" s="10" t="s">
        <v>248</v>
      </c>
      <c r="D11" s="4" t="s">
        <v>55</v>
      </c>
      <c r="E11" s="5" t="s">
        <v>12</v>
      </c>
      <c r="F11" s="5" t="s">
        <v>12</v>
      </c>
      <c r="G11" s="11">
        <v>3948.2583059035355</v>
      </c>
      <c r="H11" s="11">
        <v>3882.0054097660422</v>
      </c>
      <c r="I11" s="11">
        <v>4049.3009565857246</v>
      </c>
      <c r="J11" s="11">
        <v>3983.2591041140549</v>
      </c>
      <c r="K11" s="11">
        <v>4066.296252512127</v>
      </c>
      <c r="L11" s="11">
        <v>3970.7730321214258</v>
      </c>
      <c r="M11" s="11">
        <v>4118.6696358020254</v>
      </c>
      <c r="N11" s="11">
        <v>4178.5845520687881</v>
      </c>
      <c r="O11" s="11">
        <v>4366.287655050206</v>
      </c>
      <c r="P11" s="11">
        <v>5220.6945357124669</v>
      </c>
      <c r="Q11" s="11">
        <v>5273.6565858535232</v>
      </c>
      <c r="R11" s="11">
        <v>5210.7417876985937</v>
      </c>
      <c r="S11" s="11">
        <v>5320.7835341462696</v>
      </c>
      <c r="T11" s="11">
        <v>5299.2544474791466</v>
      </c>
      <c r="U11" s="11">
        <v>5605.1396156291121</v>
      </c>
      <c r="V11" s="11">
        <v>5390.2273498472887</v>
      </c>
      <c r="W11" s="11">
        <v>5380.0792137303797</v>
      </c>
      <c r="X11" s="11">
        <v>4757.4933846523818</v>
      </c>
      <c r="Y11" s="11">
        <v>3246.9196997592412</v>
      </c>
      <c r="Z11" s="11">
        <v>3616.5878501273187</v>
      </c>
      <c r="AA11" s="11">
        <v>2938.9573741274316</v>
      </c>
      <c r="AB11" s="8"/>
      <c r="AC11" s="11">
        <f t="shared" si="0"/>
        <v>21674.700626685928</v>
      </c>
      <c r="AD11" s="11">
        <f t="shared" si="1"/>
        <v>14559.958308666373</v>
      </c>
      <c r="AE11" s="30">
        <f t="shared" si="2"/>
        <v>-0.32825100750226155</v>
      </c>
    </row>
    <row r="12" spans="1:33" s="16" customFormat="1" ht="15.75" customHeight="1" x14ac:dyDescent="0.35">
      <c r="A12" s="13" t="s">
        <v>7</v>
      </c>
      <c r="B12" s="13" t="s">
        <v>242</v>
      </c>
      <c r="C12" s="14" t="s">
        <v>248</v>
      </c>
      <c r="D12" s="18" t="s">
        <v>56</v>
      </c>
      <c r="E12" s="13" t="s">
        <v>12</v>
      </c>
      <c r="F12" s="13" t="s">
        <v>12</v>
      </c>
      <c r="G12" s="17">
        <v>3976.2485495749465</v>
      </c>
      <c r="H12" s="17">
        <v>4215.4178332463243</v>
      </c>
      <c r="I12" s="17">
        <v>4942.3841059602655</v>
      </c>
      <c r="J12" s="17">
        <v>5281.0179776761343</v>
      </c>
      <c r="K12" s="17">
        <v>4531.8122709540239</v>
      </c>
      <c r="L12" s="17">
        <v>4955.0300035298269</v>
      </c>
      <c r="M12" s="17">
        <v>4912.8654550678839</v>
      </c>
      <c r="N12" s="17">
        <v>5170.4269861100902</v>
      </c>
      <c r="O12" s="17">
        <v>4853.5883047844063</v>
      </c>
      <c r="P12" s="17">
        <v>5322.0694535712346</v>
      </c>
      <c r="Q12" s="17">
        <v>5145.2136965758427</v>
      </c>
      <c r="R12" s="17">
        <v>5249.1958280534036</v>
      </c>
      <c r="S12" s="17">
        <v>4716.6961623311972</v>
      </c>
      <c r="T12" s="17">
        <v>4961.8365689820621</v>
      </c>
      <c r="U12" s="17">
        <v>4898.9681647024181</v>
      </c>
      <c r="V12" s="17">
        <v>5267.0512385476632</v>
      </c>
      <c r="W12" s="17">
        <v>5172.1431714830569</v>
      </c>
      <c r="X12" s="17">
        <v>3114.02453692566</v>
      </c>
      <c r="Y12" s="17">
        <v>627.46069961761793</v>
      </c>
      <c r="Z12" s="17">
        <v>665.04183339396138</v>
      </c>
      <c r="AA12" s="17">
        <v>775.58294965097286</v>
      </c>
      <c r="AB12" s="21"/>
      <c r="AC12" s="17">
        <f t="shared" si="0"/>
        <v>20299.999143715198</v>
      </c>
      <c r="AD12" s="17">
        <f t="shared" si="1"/>
        <v>5182.1100195882127</v>
      </c>
      <c r="AE12" s="31">
        <f t="shared" si="2"/>
        <v>-0.74472363358731597</v>
      </c>
      <c r="AF12" s="33">
        <f>AC12/SUM(T$20:W$20)/10</f>
        <v>5.4200771262897245</v>
      </c>
      <c r="AG12" s="33">
        <f>AD12/SUM(X$20:AA$20)/10</f>
        <v>3.0850465453440497</v>
      </c>
    </row>
    <row r="13" spans="1:33" s="9" customFormat="1" ht="15.75" customHeight="1" x14ac:dyDescent="0.35">
      <c r="A13" s="5" t="s">
        <v>7</v>
      </c>
      <c r="B13" s="5" t="s">
        <v>243</v>
      </c>
      <c r="C13" s="10" t="s">
        <v>248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244</v>
      </c>
      <c r="C14" s="10" t="s">
        <v>248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245</v>
      </c>
      <c r="C15" s="14" t="s">
        <v>248</v>
      </c>
      <c r="D15" s="18" t="s">
        <v>59</v>
      </c>
      <c r="E15" s="13" t="s">
        <v>12</v>
      </c>
      <c r="F15" s="13" t="s">
        <v>12</v>
      </c>
      <c r="G15" s="17">
        <v>6130.502735087277</v>
      </c>
      <c r="H15" s="17">
        <v>5704.8118445403934</v>
      </c>
      <c r="I15" s="17">
        <v>6221.8543046357609</v>
      </c>
      <c r="J15" s="17">
        <v>5799.1011834104938</v>
      </c>
      <c r="K15" s="17">
        <v>6238.6806951176413</v>
      </c>
      <c r="L15" s="17">
        <v>5824.9205788916342</v>
      </c>
      <c r="M15" s="17">
        <v>6282.5946411895702</v>
      </c>
      <c r="N15" s="17">
        <v>6092.8933637098553</v>
      </c>
      <c r="O15" s="17">
        <v>6817.4099232132312</v>
      </c>
      <c r="P15" s="17">
        <v>6401.0261335489913</v>
      </c>
      <c r="Q15" s="17">
        <v>6721.9195201199518</v>
      </c>
      <c r="R15" s="17">
        <v>6409.8352665951697</v>
      </c>
      <c r="S15" s="17">
        <v>6973.6236029964193</v>
      </c>
      <c r="T15" s="17">
        <v>6513.8407027386138</v>
      </c>
      <c r="U15" s="17">
        <v>6911.4871142843012</v>
      </c>
      <c r="V15" s="17">
        <v>6665.9072179940704</v>
      </c>
      <c r="W15" s="17">
        <v>7232.1402376411916</v>
      </c>
      <c r="X15" s="17">
        <v>5119.052201106555</v>
      </c>
      <c r="Y15" s="17">
        <v>456.16768163149698</v>
      </c>
      <c r="Z15" s="17">
        <v>527.31902510003636</v>
      </c>
      <c r="AA15" s="17">
        <v>711.49561859497987</v>
      </c>
      <c r="AB15" s="21"/>
      <c r="AC15" s="17">
        <f>SUM(T15:W15)</f>
        <v>27323.375272658181</v>
      </c>
      <c r="AD15" s="17">
        <f>SUM(X15:AA15)</f>
        <v>6814.0345264330672</v>
      </c>
      <c r="AE15" s="31">
        <f t="shared" si="2"/>
        <v>-0.75061519821631628</v>
      </c>
      <c r="AF15" s="33">
        <f>AC15/SUM(T$20:W$20)/10</f>
        <v>7.2953107179915531</v>
      </c>
      <c r="AG15" s="33">
        <f>AD15/SUM(X$20:AA$20)/10</f>
        <v>4.0565741746443766</v>
      </c>
    </row>
    <row r="16" spans="1:33" s="9" customFormat="1" ht="15.75" customHeight="1" x14ac:dyDescent="0.35">
      <c r="A16" s="5" t="s">
        <v>7</v>
      </c>
      <c r="B16" s="5" t="s">
        <v>246</v>
      </c>
      <c r="C16" s="10" t="s">
        <v>248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247</v>
      </c>
      <c r="C17" s="10" t="s">
        <v>248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AD19" s="12"/>
      <c r="AE19" s="30"/>
      <c r="AF19" s="34">
        <f>SUM(AF12,AF5)</f>
        <v>5.4200771262897245</v>
      </c>
      <c r="AG19" s="34">
        <f>SUM(AG12,AG5)</f>
        <v>3.0850465453440497</v>
      </c>
    </row>
    <row r="20" spans="1:33" x14ac:dyDescent="0.35">
      <c r="D20" s="10" t="s">
        <v>1253</v>
      </c>
      <c r="G20" s="28">
        <f>[5]GDP!CM$20</f>
        <v>75.738600000000005</v>
      </c>
      <c r="H20" s="28">
        <f>[5]GDP!CN$20</f>
        <v>76.308899999999994</v>
      </c>
      <c r="I20" s="28">
        <f>[5]GDP!CO$20</f>
        <v>80.288399999999996</v>
      </c>
      <c r="J20" s="28">
        <f>[5]GDP!CP$20</f>
        <v>81.597700000000003</v>
      </c>
      <c r="K20" s="28">
        <f>[5]GDP!CQ$20</f>
        <v>80.377799999999993</v>
      </c>
      <c r="L20" s="28">
        <f>[5]GDP!CR$20</f>
        <v>82.734499999999997</v>
      </c>
      <c r="M20" s="28">
        <f>[5]GDP!CS$20</f>
        <v>83.636300000000006</v>
      </c>
      <c r="N20" s="28">
        <f>[5]GDP!CT$20</f>
        <v>86.576599999999999</v>
      </c>
      <c r="O20" s="28">
        <f>[5]GDP!CU$20</f>
        <v>90.3964</v>
      </c>
      <c r="P20" s="28">
        <f>[5]GDP!CV$20</f>
        <v>93.449399999999997</v>
      </c>
      <c r="Q20" s="28">
        <f>[5]GDP!CW$20</f>
        <v>94.645799999999994</v>
      </c>
      <c r="R20" s="28">
        <f>[5]GDP!CX$20</f>
        <v>93.893299999999996</v>
      </c>
      <c r="S20" s="28">
        <f>[5]GDP!CY$20</f>
        <v>93.558700000000002</v>
      </c>
      <c r="T20" s="28">
        <f>[5]GDP!CZ$20</f>
        <v>94.734999999999999</v>
      </c>
      <c r="U20" s="28">
        <f>[5]GDP!DA$20</f>
        <v>94.274299999999997</v>
      </c>
      <c r="V20" s="28">
        <f>[5]GDP!DB$20</f>
        <v>93.010800000000003</v>
      </c>
      <c r="W20" s="28">
        <f>[5]GDP!DC$20</f>
        <v>92.513300000000001</v>
      </c>
      <c r="X20" s="28">
        <f>[5]GDP!DD$20</f>
        <v>91.253299999999996</v>
      </c>
      <c r="Y20" s="28">
        <f>[5]GDP!DE$20</f>
        <v>76.721800000000002</v>
      </c>
      <c r="Z20" s="28"/>
      <c r="AA20" s="28"/>
      <c r="AC20" s="11">
        <f t="shared" ref="AC20" si="5">SUM(T20:W20)</f>
        <v>374.53340000000003</v>
      </c>
      <c r="AD20" s="11">
        <f t="shared" ref="AD20" si="6">SUM(X20:AA20)</f>
        <v>167.9751</v>
      </c>
      <c r="AE20" s="30"/>
      <c r="AF20" s="34">
        <f>SUM(AF9,AF15)</f>
        <v>7.2953107179915531</v>
      </c>
      <c r="AG20" s="34">
        <f>SUM(AG9,AG15)</f>
        <v>4.0565741746443766</v>
      </c>
    </row>
    <row r="21" spans="1:33" x14ac:dyDescent="0.35">
      <c r="AF21" s="34">
        <f>AF19-AF20</f>
        <v>-1.8752335917018286</v>
      </c>
      <c r="AG21" s="34">
        <f>AG19-AG20</f>
        <v>-0.97152762930032699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9.3470532925664124E-2</v>
      </c>
      <c r="AD22" s="12">
        <f>(AD12+AD5)/AD2</f>
        <v>2.7606307848870741E-2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0.13123576554283239</v>
      </c>
      <c r="AD23" s="12">
        <f>(AD9+AD15)/AD3</f>
        <v>3.9436425412989487E-2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2.3976656787038753</v>
      </c>
      <c r="AD25" s="34">
        <f>(AD2-AD3)/AD20/10</f>
        <v>8.8878707989745784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-2.4470765960306893</v>
      </c>
      <c r="AD26" s="34">
        <f>(AD4+AD12-AD8-AD15)/AD20/10</f>
        <v>-0.6581225395557686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22.098795941463216</v>
      </c>
      <c r="AD27" s="34">
        <f>(AD4+AD12)/AD20/10</f>
        <v>34.727376192545798</v>
      </c>
    </row>
    <row r="28" spans="1:33" ht="16.5" x14ac:dyDescent="0.35">
      <c r="D28" s="47" t="s">
        <v>1721</v>
      </c>
      <c r="AC28" s="34">
        <f>(AC8+AC15)/AC20/10</f>
        <v>24.545872537493903</v>
      </c>
      <c r="AD28" s="34">
        <f>(AD8+AD15)/AD20/10</f>
        <v>35.385498732101567</v>
      </c>
    </row>
  </sheetData>
  <pageMargins left="0.7" right="0.7" top="0.75" bottom="0.75" header="0.3" footer="0.3"/>
  <legacy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FE1F-9C3E-486A-89DF-986174FBABB1}">
  <dimension ref="A1:AG28"/>
  <sheetViews>
    <sheetView topLeftCell="C1" workbookViewId="0">
      <pane xSplit="4" ySplit="1" topLeftCell="G11" activePane="bottomRight" state="frozen"/>
      <selection activeCell="C1" sqref="C1"/>
      <selection pane="topRight" activeCell="G1" sqref="G1"/>
      <selection pane="bottomLeft" activeCell="C2" sqref="C2"/>
      <selection pane="bottomRight" activeCell="G20" sqref="G20"/>
    </sheetView>
  </sheetViews>
  <sheetFormatPr defaultColWidth="13.26953125" defaultRowHeight="14.5" x14ac:dyDescent="0.35"/>
  <cols>
    <col min="1" max="3" width="13.26953125" style="5"/>
    <col min="4" max="4" width="13.26953125" style="10"/>
    <col min="5" max="6" width="13.26953125" style="5"/>
    <col min="7" max="27" width="9.7265625" style="10" customWidth="1"/>
    <col min="28" max="28" width="5.08984375" style="10" customWidth="1"/>
    <col min="29" max="30" width="13.26953125" style="10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215</v>
      </c>
      <c r="C2" s="10" t="s">
        <v>231</v>
      </c>
      <c r="D2" s="2" t="s">
        <v>46</v>
      </c>
      <c r="E2" s="5" t="s">
        <v>12</v>
      </c>
      <c r="F2" s="5" t="s">
        <v>12</v>
      </c>
      <c r="G2" s="11">
        <v>14907.121043982401</v>
      </c>
      <c r="H2" s="11">
        <v>17078.980114383699</v>
      </c>
      <c r="I2" s="11">
        <v>14626.259696531099</v>
      </c>
      <c r="J2" s="11">
        <v>16246.102840572599</v>
      </c>
      <c r="K2" s="11">
        <v>15835.062287070401</v>
      </c>
      <c r="L2" s="11">
        <v>18169.240032300302</v>
      </c>
      <c r="M2" s="11">
        <v>15407.1524552386</v>
      </c>
      <c r="N2" s="11">
        <v>18246.9685805279</v>
      </c>
      <c r="O2" s="11">
        <v>19140.779282432799</v>
      </c>
      <c r="P2" s="11">
        <v>22193.7439690713</v>
      </c>
      <c r="Q2" s="11">
        <v>17133.086238207899</v>
      </c>
      <c r="R2" s="11">
        <v>18329.9283949038</v>
      </c>
      <c r="S2" s="11">
        <v>19816.870110458301</v>
      </c>
      <c r="T2" s="11">
        <v>21284.2807374119</v>
      </c>
      <c r="U2" s="11">
        <v>16899.079649450799</v>
      </c>
      <c r="V2" s="11">
        <v>20491.455272388801</v>
      </c>
      <c r="W2" s="11">
        <v>22502.712019250401</v>
      </c>
      <c r="X2" s="11">
        <v>15944.6510430621</v>
      </c>
      <c r="Y2" s="11">
        <v>5143.5761230159305</v>
      </c>
      <c r="Z2" s="11">
        <v>5141.1843907397297</v>
      </c>
      <c r="AA2" s="11">
        <v>5473.8881575251598</v>
      </c>
      <c r="AB2" s="8"/>
      <c r="AC2" s="11">
        <f t="shared" ref="AC2:AC17" si="0">SUM(T2:W2)</f>
        <v>81177.527678501909</v>
      </c>
      <c r="AD2" s="11">
        <f t="shared" ref="AD2:AD17" si="1">SUM(X2:AA2)</f>
        <v>31703.299714342924</v>
      </c>
      <c r="AE2" s="30">
        <f>AD2/AC2-1</f>
        <v>-0.60945719066609549</v>
      </c>
    </row>
    <row r="3" spans="1:33" s="9" customFormat="1" ht="15.75" customHeight="1" x14ac:dyDescent="0.35">
      <c r="A3" s="5" t="s">
        <v>7</v>
      </c>
      <c r="B3" s="5" t="s">
        <v>216</v>
      </c>
      <c r="C3" s="10" t="s">
        <v>231</v>
      </c>
      <c r="D3" s="2" t="s">
        <v>47</v>
      </c>
      <c r="E3" s="5" t="s">
        <v>12</v>
      </c>
      <c r="F3" s="5" t="s">
        <v>12</v>
      </c>
      <c r="G3" s="11">
        <v>10472.650331818399</v>
      </c>
      <c r="H3" s="11">
        <v>10470.750900864901</v>
      </c>
      <c r="I3" s="11">
        <v>10888.559668424499</v>
      </c>
      <c r="J3" s="11">
        <v>10891.463897924801</v>
      </c>
      <c r="K3" s="11">
        <v>11260.6764776647</v>
      </c>
      <c r="L3" s="11">
        <v>11080.271621882799</v>
      </c>
      <c r="M3" s="11">
        <v>11373.2074220956</v>
      </c>
      <c r="N3" s="11">
        <v>11163.263408442101</v>
      </c>
      <c r="O3" s="11">
        <v>13051.595345887501</v>
      </c>
      <c r="P3" s="11">
        <v>12750.78004861</v>
      </c>
      <c r="Q3" s="11">
        <v>14384.8945595158</v>
      </c>
      <c r="R3" s="11">
        <v>13362.745881461</v>
      </c>
      <c r="S3" s="11">
        <v>14440.689285545499</v>
      </c>
      <c r="T3" s="11">
        <v>14308.430019089599</v>
      </c>
      <c r="U3" s="11">
        <v>14462.299337861201</v>
      </c>
      <c r="V3" s="11">
        <v>13822.378828811301</v>
      </c>
      <c r="W3" s="11">
        <v>14261.4919818817</v>
      </c>
      <c r="X3" s="11">
        <v>13864.603540550899</v>
      </c>
      <c r="Y3" s="11">
        <v>9799.5887608526809</v>
      </c>
      <c r="Z3" s="11">
        <v>10460.8904173172</v>
      </c>
      <c r="AA3" s="11">
        <v>12732.6917217598</v>
      </c>
      <c r="AB3" s="8"/>
      <c r="AC3" s="11">
        <f t="shared" si="0"/>
        <v>56854.600167643803</v>
      </c>
      <c r="AD3" s="11">
        <f t="shared" si="1"/>
        <v>46857.774440480578</v>
      </c>
      <c r="AE3" s="30">
        <f t="shared" ref="AE3:AE17" si="2">AD3/AC3-1</f>
        <v>-0.17583143136502899</v>
      </c>
    </row>
    <row r="4" spans="1:33" s="9" customFormat="1" ht="15.75" customHeight="1" x14ac:dyDescent="0.35">
      <c r="A4" s="5" t="s">
        <v>7</v>
      </c>
      <c r="B4" s="5" t="s">
        <v>217</v>
      </c>
      <c r="C4" s="10" t="s">
        <v>231</v>
      </c>
      <c r="D4" s="3" t="s">
        <v>48</v>
      </c>
      <c r="E4" s="5" t="s">
        <v>12</v>
      </c>
      <c r="F4" s="5" t="s">
        <v>12</v>
      </c>
      <c r="G4" s="11">
        <v>1407.87206869283</v>
      </c>
      <c r="H4" s="11">
        <v>1490.9360055355401</v>
      </c>
      <c r="I4" s="11">
        <v>1334.09684538488</v>
      </c>
      <c r="J4" s="11">
        <v>1455.81044311255</v>
      </c>
      <c r="K4" s="11">
        <v>1443.24324274387</v>
      </c>
      <c r="L4" s="11">
        <v>1707.2482057739101</v>
      </c>
      <c r="M4" s="11">
        <v>1568.85555553008</v>
      </c>
      <c r="N4" s="11">
        <v>1805.62043219213</v>
      </c>
      <c r="O4" s="11">
        <v>1792.19162170657</v>
      </c>
      <c r="P4" s="11">
        <v>2122.2206205081602</v>
      </c>
      <c r="Q4" s="11">
        <v>1819.9119965063601</v>
      </c>
      <c r="R4" s="11">
        <v>1887.98740981439</v>
      </c>
      <c r="S4" s="11">
        <v>1864.1997822053299</v>
      </c>
      <c r="T4" s="11">
        <v>1917.7956333155998</v>
      </c>
      <c r="U4" s="11">
        <v>1672.57445836273</v>
      </c>
      <c r="V4" s="11">
        <v>1815.21277172494</v>
      </c>
      <c r="W4" s="11">
        <v>1790.54127352705</v>
      </c>
      <c r="X4" s="11">
        <v>1559.2015983515601</v>
      </c>
      <c r="Y4" s="11">
        <v>567.03118124945797</v>
      </c>
      <c r="Z4" s="11">
        <v>573.92836415514103</v>
      </c>
      <c r="AA4" s="11">
        <v>676.79783217423699</v>
      </c>
      <c r="AB4" s="8"/>
      <c r="AC4" s="11">
        <f t="shared" si="0"/>
        <v>7196.1241369303198</v>
      </c>
      <c r="AD4" s="11">
        <f t="shared" si="1"/>
        <v>3376.9589759303963</v>
      </c>
      <c r="AE4" s="30">
        <f t="shared" si="2"/>
        <v>-0.53072530272234575</v>
      </c>
    </row>
    <row r="5" spans="1:33" s="16" customFormat="1" ht="15.75" customHeight="1" x14ac:dyDescent="0.35">
      <c r="A5" s="13" t="s">
        <v>7</v>
      </c>
      <c r="B5" s="13" t="s">
        <v>218</v>
      </c>
      <c r="C5" s="14" t="s">
        <v>231</v>
      </c>
      <c r="D5" s="15" t="s">
        <v>49</v>
      </c>
      <c r="E5" s="13" t="s">
        <v>12</v>
      </c>
      <c r="F5" s="13" t="s">
        <v>12</v>
      </c>
      <c r="G5" s="17">
        <v>903.14632096994501</v>
      </c>
      <c r="H5" s="17">
        <v>1006.89884517</v>
      </c>
      <c r="I5" s="17">
        <v>803.59370832000002</v>
      </c>
      <c r="J5" s="17">
        <v>948.80761164</v>
      </c>
      <c r="K5" s="17">
        <v>913.50769455</v>
      </c>
      <c r="L5" s="17">
        <v>1162.1133359200001</v>
      </c>
      <c r="M5" s="17">
        <v>1061.3418513807201</v>
      </c>
      <c r="N5" s="17">
        <v>1238.3281940699999</v>
      </c>
      <c r="O5" s="17">
        <v>1219.5707722100001</v>
      </c>
      <c r="P5" s="17">
        <v>1463.9025167899999</v>
      </c>
      <c r="Q5" s="17">
        <v>1150.00071009</v>
      </c>
      <c r="R5" s="17">
        <v>1234.9016730405701</v>
      </c>
      <c r="S5" s="17">
        <v>1167.8101857899999</v>
      </c>
      <c r="T5" s="17">
        <v>1240.90846117</v>
      </c>
      <c r="U5" s="17">
        <v>1037.35958433</v>
      </c>
      <c r="V5" s="17">
        <v>1124.2642107199999</v>
      </c>
      <c r="W5" s="17">
        <v>1158.5872278699999</v>
      </c>
      <c r="X5" s="17">
        <v>957.29800316000001</v>
      </c>
      <c r="Y5" s="17">
        <v>79.756630920000006</v>
      </c>
      <c r="Z5" s="17">
        <v>78.747316959999992</v>
      </c>
      <c r="AA5" s="17">
        <v>46.246867887999997</v>
      </c>
      <c r="AB5" s="21"/>
      <c r="AC5" s="17">
        <f t="shared" si="0"/>
        <v>4561.1194840899998</v>
      </c>
      <c r="AD5" s="17">
        <f t="shared" si="1"/>
        <v>1162.0488189279999</v>
      </c>
      <c r="AE5" s="31">
        <f t="shared" si="2"/>
        <v>-0.74522727962259405</v>
      </c>
      <c r="AF5" s="33">
        <f>AC5/SUM(T$20:W$20)/10</f>
        <v>0.83697637298147354</v>
      </c>
      <c r="AG5" s="33">
        <f>AD5/SUM(X$20:AA$20)/10</f>
        <v>0.23142297621501914</v>
      </c>
    </row>
    <row r="6" spans="1:33" s="9" customFormat="1" ht="15.75" customHeight="1" x14ac:dyDescent="0.35">
      <c r="A6" s="5" t="s">
        <v>7</v>
      </c>
      <c r="B6" s="5" t="s">
        <v>219</v>
      </c>
      <c r="C6" s="10" t="s">
        <v>231</v>
      </c>
      <c r="D6" s="4" t="s">
        <v>50</v>
      </c>
      <c r="E6" s="5" t="s">
        <v>12</v>
      </c>
      <c r="F6" s="5" t="s">
        <v>12</v>
      </c>
      <c r="G6" s="11">
        <v>399.12928068024496</v>
      </c>
      <c r="H6" s="11">
        <v>369.583569528542</v>
      </c>
      <c r="I6" s="11">
        <v>420.38318075587699</v>
      </c>
      <c r="J6" s="11">
        <v>399.50362552717695</v>
      </c>
      <c r="K6" s="11">
        <v>419.24209622727102</v>
      </c>
      <c r="L6" s="11">
        <v>428.15279086738502</v>
      </c>
      <c r="M6" s="11">
        <v>403.83131561591398</v>
      </c>
      <c r="N6" s="11">
        <v>446.78685544909104</v>
      </c>
      <c r="O6" s="11">
        <v>445.01712897953598</v>
      </c>
      <c r="P6" s="11">
        <v>477.44000663968302</v>
      </c>
      <c r="Q6" s="11">
        <v>505.15644581672802</v>
      </c>
      <c r="R6" s="11">
        <v>493.27407848073295</v>
      </c>
      <c r="S6" s="11">
        <v>516.99158456370594</v>
      </c>
      <c r="T6" s="11">
        <v>483.562192995884</v>
      </c>
      <c r="U6" s="11">
        <v>460.14434108156598</v>
      </c>
      <c r="V6" s="11">
        <v>513.53274459052</v>
      </c>
      <c r="W6" s="11">
        <v>440.76752376190797</v>
      </c>
      <c r="X6" s="11">
        <v>439.962401086559</v>
      </c>
      <c r="Y6" s="11">
        <v>413.630599065458</v>
      </c>
      <c r="Z6" s="11">
        <v>424.63010845059102</v>
      </c>
      <c r="AA6" s="11">
        <v>561.43096280841098</v>
      </c>
      <c r="AB6" s="8"/>
      <c r="AC6" s="11">
        <f t="shared" si="0"/>
        <v>1898.006802429878</v>
      </c>
      <c r="AD6" s="11">
        <f t="shared" si="1"/>
        <v>1839.6540714110192</v>
      </c>
      <c r="AE6" s="30">
        <f t="shared" si="2"/>
        <v>-3.0744215955471832E-2</v>
      </c>
    </row>
    <row r="7" spans="1:33" s="9" customFormat="1" ht="15.75" customHeight="1" x14ac:dyDescent="0.35">
      <c r="A7" s="5" t="s">
        <v>7</v>
      </c>
      <c r="B7" s="5" t="s">
        <v>220</v>
      </c>
      <c r="C7" s="10" t="s">
        <v>231</v>
      </c>
      <c r="D7" s="4" t="s">
        <v>51</v>
      </c>
      <c r="E7" s="5" t="s">
        <v>12</v>
      </c>
      <c r="F7" s="5" t="s">
        <v>12</v>
      </c>
      <c r="G7" s="11">
        <v>105.596467042638</v>
      </c>
      <c r="H7" s="11">
        <v>114.45359083699999</v>
      </c>
      <c r="I7" s="11">
        <v>110.119956309</v>
      </c>
      <c r="J7" s="11">
        <v>107.499205945371</v>
      </c>
      <c r="K7" s="11">
        <v>110.49345196659499</v>
      </c>
      <c r="L7" s="11">
        <v>116.982078986524</v>
      </c>
      <c r="M7" s="11">
        <v>103.682388533451</v>
      </c>
      <c r="N7" s="11">
        <v>120.50538267303699</v>
      </c>
      <c r="O7" s="11">
        <v>127.60372051703099</v>
      </c>
      <c r="P7" s="11">
        <v>180.87809707848001</v>
      </c>
      <c r="Q7" s="11">
        <v>164.75484059963398</v>
      </c>
      <c r="R7" s="11">
        <v>159.811658293096</v>
      </c>
      <c r="S7" s="11">
        <v>179.39801185162099</v>
      </c>
      <c r="T7" s="11">
        <v>193.324979149717</v>
      </c>
      <c r="U7" s="11">
        <v>175.07053295116299</v>
      </c>
      <c r="V7" s="11">
        <v>177.415816414425</v>
      </c>
      <c r="W7" s="11">
        <v>191.18652189513799</v>
      </c>
      <c r="X7" s="11">
        <v>161.94119410499999</v>
      </c>
      <c r="Y7" s="11">
        <v>73.643951263999995</v>
      </c>
      <c r="Z7" s="11">
        <v>70.55093874455001</v>
      </c>
      <c r="AA7" s="11">
        <v>69.120001477826591</v>
      </c>
      <c r="AB7" s="8"/>
      <c r="AC7" s="11">
        <f t="shared" si="0"/>
        <v>736.99785041044288</v>
      </c>
      <c r="AD7" s="11">
        <f t="shared" si="1"/>
        <v>375.25608559137657</v>
      </c>
      <c r="AE7" s="30">
        <f t="shared" si="2"/>
        <v>-0.49083150597740277</v>
      </c>
    </row>
    <row r="8" spans="1:33" s="9" customFormat="1" ht="15" customHeight="1" x14ac:dyDescent="0.35">
      <c r="A8" s="5" t="s">
        <v>7</v>
      </c>
      <c r="B8" s="5" t="s">
        <v>221</v>
      </c>
      <c r="C8" s="10" t="s">
        <v>231</v>
      </c>
      <c r="D8" s="3" t="s">
        <v>52</v>
      </c>
      <c r="E8" s="5" t="s">
        <v>12</v>
      </c>
      <c r="F8" s="5" t="s">
        <v>12</v>
      </c>
      <c r="G8" s="11">
        <v>3855.5880913427</v>
      </c>
      <c r="H8" s="11">
        <v>3541.4730074417603</v>
      </c>
      <c r="I8" s="11">
        <v>3758.6678122591902</v>
      </c>
      <c r="J8" s="11">
        <v>3713.7012621824097</v>
      </c>
      <c r="K8" s="11">
        <v>4049.2402242379599</v>
      </c>
      <c r="L8" s="11">
        <v>4005.5890172097802</v>
      </c>
      <c r="M8" s="11">
        <v>4098.98255383589</v>
      </c>
      <c r="N8" s="11">
        <v>4195.5689683989103</v>
      </c>
      <c r="O8" s="11">
        <v>4529.2541192071103</v>
      </c>
      <c r="P8" s="11">
        <v>4457.4628188667803</v>
      </c>
      <c r="Q8" s="11">
        <v>4642.9521546141905</v>
      </c>
      <c r="R8" s="11">
        <v>4889.1651362146595</v>
      </c>
      <c r="S8" s="11">
        <v>4945.1728872558606</v>
      </c>
      <c r="T8" s="11">
        <v>4698.6469329252595</v>
      </c>
      <c r="U8" s="11">
        <v>4770.4051001697599</v>
      </c>
      <c r="V8" s="11">
        <v>4618.5170713254402</v>
      </c>
      <c r="W8" s="11">
        <v>4803.8756294815794</v>
      </c>
      <c r="X8" s="11">
        <v>4875.6341586366398</v>
      </c>
      <c r="Y8" s="11">
        <v>3861.2059370506399</v>
      </c>
      <c r="Z8" s="11">
        <v>4227.6787868107003</v>
      </c>
      <c r="AA8" s="11">
        <v>5423.70739180483</v>
      </c>
      <c r="AB8" s="8"/>
      <c r="AC8" s="11">
        <f t="shared" si="0"/>
        <v>18891.444733902041</v>
      </c>
      <c r="AD8" s="11">
        <f t="shared" si="1"/>
        <v>18388.226274302811</v>
      </c>
      <c r="AE8" s="30">
        <f t="shared" si="2"/>
        <v>-2.6637372984828822E-2</v>
      </c>
    </row>
    <row r="9" spans="1:33" s="16" customFormat="1" ht="15" customHeight="1" x14ac:dyDescent="0.35">
      <c r="A9" s="13" t="s">
        <v>7</v>
      </c>
      <c r="B9" s="13" t="s">
        <v>222</v>
      </c>
      <c r="C9" s="14" t="s">
        <v>231</v>
      </c>
      <c r="D9" s="15" t="s">
        <v>53</v>
      </c>
      <c r="E9" s="13" t="s">
        <v>12</v>
      </c>
      <c r="F9" s="13" t="s">
        <v>12</v>
      </c>
      <c r="G9" s="17">
        <v>534.32065897355199</v>
      </c>
      <c r="H9" s="17">
        <v>501.03763726977598</v>
      </c>
      <c r="I9" s="17">
        <v>600.22262136802397</v>
      </c>
      <c r="J9" s="17">
        <v>473.495154879452</v>
      </c>
      <c r="K9" s="17">
        <v>620.42672890678591</v>
      </c>
      <c r="L9" s="17">
        <v>509.28952777421597</v>
      </c>
      <c r="M9" s="17">
        <v>581.91762251809098</v>
      </c>
      <c r="N9" s="17">
        <v>496.84570505903798</v>
      </c>
      <c r="O9" s="17">
        <v>583.89411489614201</v>
      </c>
      <c r="P9" s="17">
        <v>520.03529690392895</v>
      </c>
      <c r="Q9" s="17">
        <v>618.446397489726</v>
      </c>
      <c r="R9" s="17">
        <v>517.47106341698907</v>
      </c>
      <c r="S9" s="17">
        <v>667.12506806224201</v>
      </c>
      <c r="T9" s="17">
        <v>587.61812606660499</v>
      </c>
      <c r="U9" s="17">
        <v>689.82537381225893</v>
      </c>
      <c r="V9" s="17">
        <v>582.91861659868709</v>
      </c>
      <c r="W9" s="17">
        <v>753.14238370382793</v>
      </c>
      <c r="X9" s="17">
        <v>432.05318167111602</v>
      </c>
      <c r="Y9" s="17">
        <v>74.693713529999997</v>
      </c>
      <c r="Z9" s="17">
        <v>114.29364348999999</v>
      </c>
      <c r="AA9" s="17">
        <v>195.39536150000001</v>
      </c>
      <c r="AB9" s="21"/>
      <c r="AC9" s="17">
        <f t="shared" si="0"/>
        <v>2613.5045001813787</v>
      </c>
      <c r="AD9" s="17">
        <f t="shared" si="1"/>
        <v>816.43590019111605</v>
      </c>
      <c r="AE9" s="31">
        <f t="shared" si="2"/>
        <v>-0.68760876434899765</v>
      </c>
      <c r="AF9" s="33">
        <f>AC9/SUM(T$20:W$20)/10</f>
        <v>0.47958434874656464</v>
      </c>
      <c r="AG9" s="33">
        <f>AD9/SUM(X$20:AA$20)/10</f>
        <v>0.16259387973503303</v>
      </c>
    </row>
    <row r="10" spans="1:33" s="9" customFormat="1" ht="15.75" customHeight="1" x14ac:dyDescent="0.35">
      <c r="A10" s="5" t="s">
        <v>7</v>
      </c>
      <c r="B10" s="5" t="s">
        <v>223</v>
      </c>
      <c r="C10" s="10" t="s">
        <v>231</v>
      </c>
      <c r="D10" s="4" t="s">
        <v>54</v>
      </c>
      <c r="E10" s="5" t="s">
        <v>12</v>
      </c>
      <c r="F10" s="5" t="s">
        <v>12</v>
      </c>
      <c r="G10" s="11">
        <v>3146.4617849381998</v>
      </c>
      <c r="H10" s="11">
        <v>2857.6210772079003</v>
      </c>
      <c r="I10" s="11">
        <v>2916.1226795559501</v>
      </c>
      <c r="J10" s="11">
        <v>3083.5436156007599</v>
      </c>
      <c r="K10" s="11">
        <v>3289.3536797920801</v>
      </c>
      <c r="L10" s="11">
        <v>3311.2983666875402</v>
      </c>
      <c r="M10" s="11">
        <v>3336.68255412698</v>
      </c>
      <c r="N10" s="11">
        <v>3539.1481760955498</v>
      </c>
      <c r="O10" s="11">
        <v>3755.9121562580799</v>
      </c>
      <c r="P10" s="11">
        <v>3723.35611505421</v>
      </c>
      <c r="Q10" s="11">
        <v>3811.6186470605503</v>
      </c>
      <c r="R10" s="11">
        <v>4154.1053745527797</v>
      </c>
      <c r="S10" s="11">
        <v>4031.1285415849097</v>
      </c>
      <c r="T10" s="11">
        <v>3794.6252056800099</v>
      </c>
      <c r="U10" s="11">
        <v>3840.3666434863098</v>
      </c>
      <c r="V10" s="11">
        <v>3802.3602509706002</v>
      </c>
      <c r="W10" s="11">
        <v>3767.1095845013601</v>
      </c>
      <c r="X10" s="11">
        <v>4225.41859635337</v>
      </c>
      <c r="Y10" s="11">
        <v>3711.6489216227897</v>
      </c>
      <c r="Z10" s="11">
        <v>4008.7922107190698</v>
      </c>
      <c r="AA10" s="11">
        <v>5075.9782894014197</v>
      </c>
      <c r="AB10" s="8"/>
      <c r="AC10" s="11">
        <f t="shared" si="0"/>
        <v>15204.46168463828</v>
      </c>
      <c r="AD10" s="11">
        <f t="shared" si="1"/>
        <v>17021.838018096649</v>
      </c>
      <c r="AE10" s="30">
        <f t="shared" si="2"/>
        <v>0.11952914684868743</v>
      </c>
    </row>
    <row r="11" spans="1:33" s="9" customFormat="1" ht="15.75" customHeight="1" x14ac:dyDescent="0.35">
      <c r="A11" s="5" t="s">
        <v>7</v>
      </c>
      <c r="B11" s="5" t="s">
        <v>224</v>
      </c>
      <c r="C11" s="10" t="s">
        <v>231</v>
      </c>
      <c r="D11" s="4" t="s">
        <v>55</v>
      </c>
      <c r="E11" s="5" t="s">
        <v>12</v>
      </c>
      <c r="F11" s="5" t="s">
        <v>12</v>
      </c>
      <c r="G11" s="11">
        <v>174.80564743094598</v>
      </c>
      <c r="H11" s="11">
        <v>182.81429296408601</v>
      </c>
      <c r="I11" s="11">
        <v>186.222511335208</v>
      </c>
      <c r="J11" s="11">
        <v>156.66249170219498</v>
      </c>
      <c r="K11" s="11">
        <v>139.45981553910198</v>
      </c>
      <c r="L11" s="11">
        <v>185.00112274801998</v>
      </c>
      <c r="M11" s="11">
        <v>180.382377190818</v>
      </c>
      <c r="N11" s="11">
        <v>159.575087244326</v>
      </c>
      <c r="O11" s="11">
        <v>189.44784805287901</v>
      </c>
      <c r="P11" s="11">
        <v>214.071406908635</v>
      </c>
      <c r="Q11" s="11">
        <v>212.88711006391</v>
      </c>
      <c r="R11" s="11">
        <v>217.588698244895</v>
      </c>
      <c r="S11" s="11">
        <v>246.91927760870999</v>
      </c>
      <c r="T11" s="11">
        <v>316.40360117864799</v>
      </c>
      <c r="U11" s="11">
        <v>240.21308287118302</v>
      </c>
      <c r="V11" s="11">
        <v>233.23820375615099</v>
      </c>
      <c r="W11" s="11">
        <v>283.62366127639399</v>
      </c>
      <c r="X11" s="11">
        <v>218.16238061214599</v>
      </c>
      <c r="Y11" s="11">
        <v>74.863301897847904</v>
      </c>
      <c r="Z11" s="11">
        <v>104.59293260163</v>
      </c>
      <c r="AA11" s="11">
        <v>152.33374090340899</v>
      </c>
      <c r="AB11" s="8"/>
      <c r="AC11" s="11">
        <f t="shared" si="0"/>
        <v>1073.478549082376</v>
      </c>
      <c r="AD11" s="11">
        <f t="shared" si="1"/>
        <v>549.95235601503282</v>
      </c>
      <c r="AE11" s="30">
        <f t="shared" si="2"/>
        <v>-0.48769134093537359</v>
      </c>
    </row>
    <row r="12" spans="1:33" s="16" customFormat="1" ht="15.75" customHeight="1" x14ac:dyDescent="0.35">
      <c r="A12" s="13" t="s">
        <v>7</v>
      </c>
      <c r="B12" s="13" t="s">
        <v>225</v>
      </c>
      <c r="C12" s="14" t="s">
        <v>231</v>
      </c>
      <c r="D12" s="18" t="s">
        <v>56</v>
      </c>
      <c r="E12" s="13" t="s">
        <v>12</v>
      </c>
      <c r="F12" s="13" t="s">
        <v>12</v>
      </c>
      <c r="G12" s="17">
        <v>10588.135453221901</v>
      </c>
      <c r="H12" s="17">
        <v>12330.637122361099</v>
      </c>
      <c r="I12" s="17">
        <v>9900.9106836963292</v>
      </c>
      <c r="J12" s="17">
        <v>11609.1585025035</v>
      </c>
      <c r="K12" s="17">
        <v>10945.1569645574</v>
      </c>
      <c r="L12" s="17">
        <v>13259.574612208598</v>
      </c>
      <c r="M12" s="17">
        <v>11022.418374221101</v>
      </c>
      <c r="N12" s="17">
        <v>13720.454217124599</v>
      </c>
      <c r="O12" s="17">
        <v>14373.5216436765</v>
      </c>
      <c r="P12" s="17">
        <v>16720.5444920927</v>
      </c>
      <c r="Q12" s="17">
        <v>11774.2759412332</v>
      </c>
      <c r="R12" s="17">
        <v>13258.0031045905</v>
      </c>
      <c r="S12" s="17">
        <v>14613.123146812099</v>
      </c>
      <c r="T12" s="17">
        <v>15946.5709170061</v>
      </c>
      <c r="U12" s="17">
        <v>11952.685260413</v>
      </c>
      <c r="V12" s="17">
        <v>15106.189803752</v>
      </c>
      <c r="W12" s="17">
        <v>16804.817721543699</v>
      </c>
      <c r="X12" s="17">
        <v>10470.460644078301</v>
      </c>
      <c r="Y12" s="17">
        <v>1394.59619254159</v>
      </c>
      <c r="Z12" s="17">
        <v>1110.6131330092799</v>
      </c>
      <c r="AA12" s="17">
        <v>1221.8609348752602</v>
      </c>
      <c r="AB12" s="21"/>
      <c r="AC12" s="17">
        <f t="shared" si="0"/>
        <v>59810.263702714801</v>
      </c>
      <c r="AD12" s="17">
        <f t="shared" si="1"/>
        <v>14197.530904504431</v>
      </c>
      <c r="AE12" s="31">
        <f t="shared" si="2"/>
        <v>-0.76262383702113656</v>
      </c>
      <c r="AF12" s="33">
        <f>AC12/SUM(T$20:W$20)/10</f>
        <v>10.97532694672463</v>
      </c>
      <c r="AG12" s="33">
        <f>AD12/SUM(X$20:AA$20)/10</f>
        <v>2.8274499343806871</v>
      </c>
    </row>
    <row r="13" spans="1:33" s="9" customFormat="1" ht="15.75" customHeight="1" x14ac:dyDescent="0.35">
      <c r="A13" s="5" t="s">
        <v>7</v>
      </c>
      <c r="B13" s="5" t="s">
        <v>226</v>
      </c>
      <c r="C13" s="10" t="s">
        <v>231</v>
      </c>
      <c r="D13" s="4" t="s">
        <v>57</v>
      </c>
      <c r="E13" s="5" t="s">
        <v>12</v>
      </c>
      <c r="F13" s="5" t="s">
        <v>12</v>
      </c>
      <c r="G13" s="11">
        <v>920.11976927426895</v>
      </c>
      <c r="H13" s="11">
        <v>1025.72269478063</v>
      </c>
      <c r="I13" s="11">
        <v>820.05813711729797</v>
      </c>
      <c r="J13" s="11">
        <v>964.86828079851307</v>
      </c>
      <c r="K13" s="11">
        <v>909.31379572492301</v>
      </c>
      <c r="L13" s="11">
        <v>535.84257848936898</v>
      </c>
      <c r="M13" s="11">
        <v>444.16585897415604</v>
      </c>
      <c r="N13" s="11">
        <v>553.47684889873506</v>
      </c>
      <c r="O13" s="11">
        <v>580.05757601902701</v>
      </c>
      <c r="P13" s="11">
        <v>742.50325337732511</v>
      </c>
      <c r="Q13" s="11">
        <v>521.74716751296501</v>
      </c>
      <c r="R13" s="11">
        <v>587.55518178902696</v>
      </c>
      <c r="S13" s="11">
        <v>648.72959265320299</v>
      </c>
      <c r="T13" s="11">
        <v>705.40007287790093</v>
      </c>
      <c r="U13" s="11">
        <v>526.68935412158601</v>
      </c>
      <c r="V13" s="11">
        <v>666.54483984425497</v>
      </c>
      <c r="W13" s="11">
        <v>743.63839652581498</v>
      </c>
      <c r="X13" s="11">
        <v>950.17222330658103</v>
      </c>
      <c r="Y13" s="11">
        <v>514.56700189816604</v>
      </c>
      <c r="Z13" s="11">
        <v>470.26965243158605</v>
      </c>
      <c r="AA13" s="11">
        <v>479.68482998821003</v>
      </c>
      <c r="AB13" s="8"/>
      <c r="AC13" s="11">
        <f t="shared" si="0"/>
        <v>2642.272663369557</v>
      </c>
      <c r="AD13" s="11">
        <f t="shared" si="1"/>
        <v>2414.6937076245431</v>
      </c>
      <c r="AE13" s="30">
        <f t="shared" si="2"/>
        <v>-8.6130004257317649E-2</v>
      </c>
    </row>
    <row r="14" spans="1:33" s="9" customFormat="1" ht="15.75" customHeight="1" x14ac:dyDescent="0.35">
      <c r="A14" s="5" t="s">
        <v>7</v>
      </c>
      <c r="B14" s="5" t="s">
        <v>227</v>
      </c>
      <c r="C14" s="10" t="s">
        <v>231</v>
      </c>
      <c r="D14" s="4" t="s">
        <v>58</v>
      </c>
      <c r="E14" s="5" t="s">
        <v>12</v>
      </c>
      <c r="F14" s="5" t="s">
        <v>12</v>
      </c>
      <c r="G14" s="11">
        <v>9668.0156839476695</v>
      </c>
      <c r="H14" s="11">
        <v>11304.914427580499</v>
      </c>
      <c r="I14" s="11">
        <v>9080.8525465790299</v>
      </c>
      <c r="J14" s="11">
        <v>10644.290221705</v>
      </c>
      <c r="K14" s="11">
        <v>10035.8431688325</v>
      </c>
      <c r="L14" s="11">
        <v>12723.7320337192</v>
      </c>
      <c r="M14" s="11">
        <v>10578.252515246999</v>
      </c>
      <c r="N14" s="11">
        <v>13166.9773682259</v>
      </c>
      <c r="O14" s="11">
        <v>13793.4640676574</v>
      </c>
      <c r="P14" s="11">
        <v>15978.041238715401</v>
      </c>
      <c r="Q14" s="11">
        <v>11252.5287737202</v>
      </c>
      <c r="R14" s="11">
        <v>12670.447922801399</v>
      </c>
      <c r="S14" s="11">
        <v>13964.3935541589</v>
      </c>
      <c r="T14" s="11">
        <v>15241.170844128201</v>
      </c>
      <c r="U14" s="11">
        <v>11425.9959062914</v>
      </c>
      <c r="V14" s="11">
        <v>14439.6449639078</v>
      </c>
      <c r="W14" s="11">
        <v>16061.1793250179</v>
      </c>
      <c r="X14" s="11">
        <v>9520.2884207717489</v>
      </c>
      <c r="Y14" s="11">
        <v>880.02919064342291</v>
      </c>
      <c r="Z14" s="11">
        <v>640.34348057769296</v>
      </c>
      <c r="AA14" s="11">
        <v>742.17610488705202</v>
      </c>
      <c r="AB14" s="8"/>
      <c r="AC14" s="11">
        <f t="shared" si="0"/>
        <v>57167.991039345303</v>
      </c>
      <c r="AD14" s="11">
        <f t="shared" si="1"/>
        <v>11782.837196879917</v>
      </c>
      <c r="AE14" s="30">
        <f t="shared" si="2"/>
        <v>-0.79389100469228491</v>
      </c>
    </row>
    <row r="15" spans="1:33" s="16" customFormat="1" ht="15.75" customHeight="1" x14ac:dyDescent="0.35">
      <c r="A15" s="13" t="s">
        <v>7</v>
      </c>
      <c r="B15" s="13" t="s">
        <v>228</v>
      </c>
      <c r="C15" s="14" t="s">
        <v>231</v>
      </c>
      <c r="D15" s="18" t="s">
        <v>59</v>
      </c>
      <c r="E15" s="13" t="s">
        <v>12</v>
      </c>
      <c r="F15" s="13" t="s">
        <v>12</v>
      </c>
      <c r="G15" s="17">
        <v>1990.96488025959</v>
      </c>
      <c r="H15" s="17">
        <v>2073.7360299750098</v>
      </c>
      <c r="I15" s="17">
        <v>2455.0762047902799</v>
      </c>
      <c r="J15" s="17">
        <v>2128.22155494037</v>
      </c>
      <c r="K15" s="17">
        <v>2415.1605776851802</v>
      </c>
      <c r="L15" s="17">
        <v>2422.3866202490703</v>
      </c>
      <c r="M15" s="17">
        <v>2694.34744143233</v>
      </c>
      <c r="N15" s="17">
        <v>2473.6589584653802</v>
      </c>
      <c r="O15" s="17">
        <v>2913.5682356193302</v>
      </c>
      <c r="P15" s="17">
        <v>2795.4096552732603</v>
      </c>
      <c r="Q15" s="17">
        <v>3510.6108728581298</v>
      </c>
      <c r="R15" s="17">
        <v>2699.07334731112</v>
      </c>
      <c r="S15" s="17">
        <v>3078.1660225846899</v>
      </c>
      <c r="T15" s="17">
        <v>2917.1221743491401</v>
      </c>
      <c r="U15" s="17">
        <v>3529.3098700912301</v>
      </c>
      <c r="V15" s="17">
        <v>2746.4112597867397</v>
      </c>
      <c r="W15" s="17">
        <v>3162.1622811235598</v>
      </c>
      <c r="X15" s="17">
        <v>2391.8746992296901</v>
      </c>
      <c r="Y15" s="17">
        <v>235.64844461850802</v>
      </c>
      <c r="Z15" s="17">
        <v>127.98139243522701</v>
      </c>
      <c r="AA15" s="17">
        <v>109.911778116886</v>
      </c>
      <c r="AB15" s="21"/>
      <c r="AC15" s="17">
        <f>SUM(T15:W15)</f>
        <v>12355.005585350669</v>
      </c>
      <c r="AD15" s="17">
        <f>SUM(X15:AA15)</f>
        <v>2865.4163144003114</v>
      </c>
      <c r="AE15" s="31">
        <f t="shared" si="2"/>
        <v>-0.76807648571216869</v>
      </c>
      <c r="AF15" s="33">
        <f>AC15/SUM(T$20:W$20)/10</f>
        <v>2.2671731795370365</v>
      </c>
      <c r="AG15" s="33">
        <f>AD15/SUM(X$20:AA$20)/10</f>
        <v>0.5706500112321683</v>
      </c>
    </row>
    <row r="16" spans="1:33" s="9" customFormat="1" ht="15.75" customHeight="1" x14ac:dyDescent="0.35">
      <c r="A16" s="5" t="s">
        <v>7</v>
      </c>
      <c r="B16" s="5" t="s">
        <v>229</v>
      </c>
      <c r="C16" s="10" t="s">
        <v>231</v>
      </c>
      <c r="D16" s="4" t="s">
        <v>60</v>
      </c>
      <c r="E16" s="5" t="s">
        <v>12</v>
      </c>
      <c r="F16" s="5" t="s">
        <v>12</v>
      </c>
      <c r="G16" s="11">
        <v>189.85094497017403</v>
      </c>
      <c r="H16" s="11">
        <v>189.09304523599602</v>
      </c>
      <c r="I16" s="11">
        <v>224.79214915951101</v>
      </c>
      <c r="J16" s="11">
        <v>192.90947765045402</v>
      </c>
      <c r="K16" s="11">
        <v>247.87739350389199</v>
      </c>
      <c r="L16" s="11">
        <v>228.91951644699498</v>
      </c>
      <c r="M16" s="11">
        <v>252.63100249422101</v>
      </c>
      <c r="N16" s="11">
        <v>234.055822164923</v>
      </c>
      <c r="O16" s="11">
        <v>307.97064091838098</v>
      </c>
      <c r="P16" s="11">
        <v>257.75086892737102</v>
      </c>
      <c r="Q16" s="11">
        <v>332.539424327407</v>
      </c>
      <c r="R16" s="11">
        <v>253.63701925898098</v>
      </c>
      <c r="S16" s="11">
        <v>294.53631741471997</v>
      </c>
      <c r="T16" s="11">
        <v>291.95187071305605</v>
      </c>
      <c r="U16" s="11">
        <v>375.15116509908495</v>
      </c>
      <c r="V16" s="11">
        <v>261.70117647271599</v>
      </c>
      <c r="W16" s="11">
        <v>344.49839848169</v>
      </c>
      <c r="X16" s="11">
        <v>267.336724843833</v>
      </c>
      <c r="Y16" s="11">
        <v>67.823618207494093</v>
      </c>
      <c r="Z16" s="11">
        <v>64.846690878569504</v>
      </c>
      <c r="AA16" s="11">
        <v>49.6489797706339</v>
      </c>
      <c r="AB16" s="8"/>
      <c r="AC16" s="11">
        <f t="shared" ref="AC16:AC17" si="3">SUM(T16:W16)</f>
        <v>1273.3026107665469</v>
      </c>
      <c r="AD16" s="11">
        <f t="shared" ref="AD16:AD17" si="4">SUM(X16:AA16)</f>
        <v>449.65601370053054</v>
      </c>
      <c r="AE16" s="30">
        <f t="shared" si="2"/>
        <v>-0.64685848446518857</v>
      </c>
    </row>
    <row r="17" spans="1:33" s="9" customFormat="1" ht="15.75" customHeight="1" x14ac:dyDescent="0.35">
      <c r="A17" s="5" t="s">
        <v>7</v>
      </c>
      <c r="B17" s="5" t="s">
        <v>230</v>
      </c>
      <c r="C17" s="10" t="s">
        <v>231</v>
      </c>
      <c r="D17" s="4" t="s">
        <v>61</v>
      </c>
      <c r="E17" s="5" t="s">
        <v>12</v>
      </c>
      <c r="F17" s="5" t="s">
        <v>12</v>
      </c>
      <c r="G17" s="11">
        <v>1801.1139352894102</v>
      </c>
      <c r="H17" s="11">
        <v>1884.6429847390202</v>
      </c>
      <c r="I17" s="11">
        <v>2230.2840556307701</v>
      </c>
      <c r="J17" s="11">
        <v>1935.3120772899201</v>
      </c>
      <c r="K17" s="11">
        <v>2167.2831841812899</v>
      </c>
      <c r="L17" s="11">
        <v>2193.4671038020701</v>
      </c>
      <c r="M17" s="11">
        <v>2441.7164389381101</v>
      </c>
      <c r="N17" s="11">
        <v>2239.6031363004599</v>
      </c>
      <c r="O17" s="11">
        <v>2605.5975947009501</v>
      </c>
      <c r="P17" s="11">
        <v>2537.6587863458899</v>
      </c>
      <c r="Q17" s="11">
        <v>3178.0714485307203</v>
      </c>
      <c r="R17" s="11">
        <v>2445.4363280521402</v>
      </c>
      <c r="S17" s="11">
        <v>2783.6297051699698</v>
      </c>
      <c r="T17" s="11">
        <v>2625.17030363608</v>
      </c>
      <c r="U17" s="11">
        <v>3154.15870499215</v>
      </c>
      <c r="V17" s="11">
        <v>2484.7100833140203</v>
      </c>
      <c r="W17" s="11">
        <v>2817.6638826418798</v>
      </c>
      <c r="X17" s="11">
        <v>2124.5379743858498</v>
      </c>
      <c r="Y17" s="11">
        <v>167.82482641101399</v>
      </c>
      <c r="Z17" s="11">
        <v>63.134701556657298</v>
      </c>
      <c r="AA17" s="11">
        <v>60.262798346252005</v>
      </c>
      <c r="AB17" s="8"/>
      <c r="AC17" s="11">
        <f t="shared" si="3"/>
        <v>11081.70297458413</v>
      </c>
      <c r="AD17" s="11">
        <f t="shared" si="4"/>
        <v>2415.7603006997729</v>
      </c>
      <c r="AE17" s="30">
        <f t="shared" si="2"/>
        <v>-0.78200459746662443</v>
      </c>
    </row>
    <row r="19" spans="1:33" x14ac:dyDescent="0.35">
      <c r="AD19" s="12"/>
      <c r="AE19" s="30"/>
      <c r="AF19" s="34">
        <f>SUM(AF12,AF5)</f>
        <v>11.812303319706103</v>
      </c>
      <c r="AG19" s="34">
        <f>SUM(AG12,AG5)</f>
        <v>3.0588729105957064</v>
      </c>
    </row>
    <row r="20" spans="1:33" x14ac:dyDescent="0.35">
      <c r="D20" s="10" t="s">
        <v>1253</v>
      </c>
      <c r="G20" s="28">
        <f>[5]GDP!CM21</f>
        <v>97.545000000000002</v>
      </c>
      <c r="H20" s="28">
        <f>[5]GDP!CN21</f>
        <v>99.484999999999999</v>
      </c>
      <c r="I20" s="28">
        <f>[5]GDP!CO21</f>
        <v>102.895</v>
      </c>
      <c r="J20" s="28">
        <f>[5]GDP!CP21</f>
        <v>105.691</v>
      </c>
      <c r="K20" s="28">
        <f>[5]GDP!CQ21</f>
        <v>105.581</v>
      </c>
      <c r="L20" s="28">
        <f>[5]GDP!CR21</f>
        <v>107.649</v>
      </c>
      <c r="M20" s="28">
        <f>[5]GDP!CS21</f>
        <v>111.465</v>
      </c>
      <c r="N20" s="28">
        <f>[5]GDP!CT21</f>
        <v>117.176</v>
      </c>
      <c r="O20" s="28">
        <f>[5]GDP!CU21</f>
        <v>120.928</v>
      </c>
      <c r="P20" s="28">
        <f>[5]GDP!CV21</f>
        <v>126.62</v>
      </c>
      <c r="Q20" s="28">
        <f>[5]GDP!CW21</f>
        <v>127.51600000000001</v>
      </c>
      <c r="R20" s="28">
        <f>[5]GDP!CX21</f>
        <v>125.117</v>
      </c>
      <c r="S20" s="28">
        <f>[5]GDP!CY21</f>
        <v>127.657</v>
      </c>
      <c r="T20" s="28">
        <f>[5]GDP!CZ21</f>
        <v>131.44900000000001</v>
      </c>
      <c r="U20" s="28">
        <f>[5]GDP!DA21</f>
        <v>133.846</v>
      </c>
      <c r="V20" s="28">
        <f>[5]GDP!DB21</f>
        <v>138.322</v>
      </c>
      <c r="W20" s="28">
        <f>[5]GDP!DC21</f>
        <v>141.33500000000001</v>
      </c>
      <c r="X20" s="28">
        <f>[5]GDP!DD21</f>
        <v>130.44800000000001</v>
      </c>
      <c r="Y20" s="28">
        <f>[5]GDP!DE21</f>
        <v>112.843</v>
      </c>
      <c r="Z20" s="28">
        <f>[5]GDP!DF21</f>
        <v>125.23</v>
      </c>
      <c r="AA20" s="28">
        <f>[5]GDP!DG21</f>
        <v>133.61099999999999</v>
      </c>
      <c r="AC20" s="11">
        <f t="shared" ref="AC20" si="5">SUM(T20:W20)</f>
        <v>544.952</v>
      </c>
      <c r="AD20" s="11">
        <f t="shared" ref="AD20" si="6">SUM(X20:AA20)</f>
        <v>502.13200000000001</v>
      </c>
      <c r="AE20" s="30"/>
      <c r="AF20" s="34">
        <f>SUM(AF9,AF15)</f>
        <v>2.746757528283601</v>
      </c>
      <c r="AG20" s="34">
        <f>SUM(AG9,AG15)</f>
        <v>0.73324389096720133</v>
      </c>
    </row>
    <row r="21" spans="1:33" x14ac:dyDescent="0.35">
      <c r="AF21" s="34">
        <f>AF19-AF20</f>
        <v>9.0655457914225028</v>
      </c>
      <c r="AG21" s="34">
        <f>AG19-AG20</f>
        <v>2.3256290196285052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0.79297048121178682</v>
      </c>
      <c r="AD22" s="12">
        <f>(AD12+AD5)/AD2</f>
        <v>0.48447889846884257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0.26327702668553271</v>
      </c>
      <c r="AD23" s="12">
        <f>(AD9+AD15)/AD3</f>
        <v>7.8575055229483201E-2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4.4633155784102279</v>
      </c>
      <c r="AD25" s="34">
        <f>(AD2-AD3)/AD20/10</f>
        <v>-3.0180260820138236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6.5620343664015195</v>
      </c>
      <c r="AD26" s="34">
        <f>(AD4+AD12-AD8-AD15)/AD20/10</f>
        <v>-0.7327062820669259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12.295832998070495</v>
      </c>
      <c r="AD27" s="34">
        <f>(AD4+AD12)/AD20/10</f>
        <v>3.4999740865817808</v>
      </c>
    </row>
    <row r="28" spans="1:33" ht="16.5" x14ac:dyDescent="0.35">
      <c r="D28" s="46" t="s">
        <v>1721</v>
      </c>
      <c r="AC28" s="27">
        <f>(AC8+AC15)/AC20/10</f>
        <v>5.7337986316689751</v>
      </c>
      <c r="AD28" s="27">
        <f>(AD8+AD15)/AD20/10</f>
        <v>4.2326803686487064</v>
      </c>
    </row>
  </sheetData>
  <pageMargins left="0.7" right="0.7" top="0.75" bottom="0.75" header="0.3" footer="0.3"/>
  <legacy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0B6C9-903B-4F0E-B0ED-75CDD21742F2}">
  <dimension ref="A1:AG28"/>
  <sheetViews>
    <sheetView topLeftCell="C1" workbookViewId="0">
      <pane xSplit="4" ySplit="1" topLeftCell="G14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13.26953125" defaultRowHeight="14.5" x14ac:dyDescent="0.35"/>
  <cols>
    <col min="1" max="2" width="13.26953125" style="5"/>
    <col min="3" max="3" width="6.54296875" style="5" customWidth="1"/>
    <col min="4" max="4" width="72.7265625" style="10" customWidth="1"/>
    <col min="5" max="5" width="9.36328125" style="5" customWidth="1"/>
    <col min="6" max="6" width="8.08984375" style="5" customWidth="1"/>
    <col min="7" max="28" width="8.81640625" style="10" customWidth="1"/>
    <col min="29" max="29" width="9.1796875" style="10"/>
    <col min="30" max="30" width="13.26953125" style="10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10" t="s">
        <v>1</v>
      </c>
      <c r="H1" s="10" t="s">
        <v>2</v>
      </c>
      <c r="I1" s="10" t="s">
        <v>3</v>
      </c>
      <c r="J1" s="10" t="s">
        <v>4</v>
      </c>
      <c r="K1" s="10" t="s">
        <v>5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s="10" t="s">
        <v>22</v>
      </c>
      <c r="V1" s="10" t="s">
        <v>23</v>
      </c>
      <c r="W1" s="10" t="s">
        <v>24</v>
      </c>
      <c r="X1" s="10" t="s">
        <v>25</v>
      </c>
      <c r="Y1" s="10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283</v>
      </c>
      <c r="C2" s="10" t="s">
        <v>299</v>
      </c>
      <c r="D2" s="2" t="s">
        <v>46</v>
      </c>
      <c r="E2" s="5" t="s">
        <v>12</v>
      </c>
      <c r="F2" s="5" t="s">
        <v>12</v>
      </c>
      <c r="G2" s="11">
        <v>8433.9243983199995</v>
      </c>
      <c r="H2" s="11">
        <v>8273.9734169599997</v>
      </c>
      <c r="I2" s="11">
        <v>7915.1350994499999</v>
      </c>
      <c r="J2" s="11">
        <v>8536.2391746100002</v>
      </c>
      <c r="K2" s="11">
        <v>8574.9437893699996</v>
      </c>
      <c r="L2" s="11">
        <v>9161.9331918799999</v>
      </c>
      <c r="M2" s="11">
        <v>8346.3441415100006</v>
      </c>
      <c r="N2" s="11">
        <v>8149.02152441</v>
      </c>
      <c r="O2" s="11">
        <v>8821.0880788499999</v>
      </c>
      <c r="P2" s="11">
        <v>9568.0755141200007</v>
      </c>
      <c r="Q2" s="11">
        <v>8524.2366338400006</v>
      </c>
      <c r="R2" s="11">
        <v>8380.26898463</v>
      </c>
      <c r="S2" s="11">
        <v>8966.920941620001</v>
      </c>
      <c r="T2" s="11">
        <v>8876.7360313600002</v>
      </c>
      <c r="U2" s="11">
        <v>7669.1680483700002</v>
      </c>
      <c r="V2" s="11">
        <v>8945.3517177099984</v>
      </c>
      <c r="W2" s="11">
        <v>8817.7947292900008</v>
      </c>
      <c r="X2" s="11">
        <v>8775.7656583200005</v>
      </c>
      <c r="Y2" s="11">
        <v>6188.2456591600003</v>
      </c>
      <c r="Z2" s="11">
        <v>6178.9692401899993</v>
      </c>
      <c r="AA2" s="11">
        <v>7329.7980164300006</v>
      </c>
      <c r="AB2" s="11"/>
      <c r="AC2" s="11">
        <f t="shared" ref="AC2:AC17" si="0">SUM(T2:W2)</f>
        <v>34309.050526729996</v>
      </c>
      <c r="AD2" s="11">
        <f t="shared" ref="AD2:AD17" si="1">SUM(X2:AA2)</f>
        <v>28472.778574100004</v>
      </c>
      <c r="AE2" s="30">
        <f>AD2/AC2-1</f>
        <v>-0.1701088156923195</v>
      </c>
    </row>
    <row r="3" spans="1:33" s="9" customFormat="1" ht="15.75" customHeight="1" x14ac:dyDescent="0.35">
      <c r="A3" s="5" t="s">
        <v>7</v>
      </c>
      <c r="B3" s="5" t="s">
        <v>284</v>
      </c>
      <c r="C3" s="10" t="s">
        <v>299</v>
      </c>
      <c r="D3" s="2" t="s">
        <v>47</v>
      </c>
      <c r="E3" s="5" t="s">
        <v>12</v>
      </c>
      <c r="F3" s="5" t="s">
        <v>12</v>
      </c>
      <c r="G3" s="11">
        <v>16035.262000069999</v>
      </c>
      <c r="H3" s="11">
        <v>14486.39197644</v>
      </c>
      <c r="I3" s="11">
        <v>16515.374766959998</v>
      </c>
      <c r="J3" s="11">
        <v>15661.00217836</v>
      </c>
      <c r="K3" s="11">
        <v>17084.301050719998</v>
      </c>
      <c r="L3" s="11">
        <v>17554.378172709999</v>
      </c>
      <c r="M3" s="11">
        <v>17543.583639429999</v>
      </c>
      <c r="N3" s="11">
        <v>17964.253338130002</v>
      </c>
      <c r="O3" s="11">
        <v>19343.428626500001</v>
      </c>
      <c r="P3" s="11">
        <v>17938.140563720001</v>
      </c>
      <c r="Q3" s="11">
        <v>17254.671215360002</v>
      </c>
      <c r="R3" s="11">
        <v>17362.45314817</v>
      </c>
      <c r="S3" s="11">
        <v>18618.436817360001</v>
      </c>
      <c r="T3" s="11">
        <v>16495.61213913</v>
      </c>
      <c r="U3" s="11">
        <v>17471.171124380002</v>
      </c>
      <c r="V3" s="11">
        <v>17117.726331909998</v>
      </c>
      <c r="W3" s="11">
        <v>18290.387481409998</v>
      </c>
      <c r="X3" s="11">
        <v>15001.555535860001</v>
      </c>
      <c r="Y3" s="11">
        <v>10004.86545827</v>
      </c>
      <c r="Z3" s="11">
        <v>11090.00558666</v>
      </c>
      <c r="AA3" s="11">
        <v>12299.363373</v>
      </c>
      <c r="AB3" s="11"/>
      <c r="AC3" s="11">
        <f t="shared" si="0"/>
        <v>69374.897076830006</v>
      </c>
      <c r="AD3" s="11">
        <f t="shared" si="1"/>
        <v>48395.789953790001</v>
      </c>
      <c r="AE3" s="30">
        <f t="shared" ref="AE3:AE17" si="2">AD3/AC3-1</f>
        <v>-0.30240199275260127</v>
      </c>
    </row>
    <row r="4" spans="1:33" s="9" customFormat="1" ht="15.75" customHeight="1" x14ac:dyDescent="0.35">
      <c r="A4" s="5" t="s">
        <v>7</v>
      </c>
      <c r="B4" s="5" t="s">
        <v>285</v>
      </c>
      <c r="C4" s="10" t="s">
        <v>299</v>
      </c>
      <c r="D4" s="3" t="s">
        <v>48</v>
      </c>
      <c r="E4" s="5" t="s">
        <v>12</v>
      </c>
      <c r="F4" s="5" t="s">
        <v>12</v>
      </c>
      <c r="G4" s="11">
        <v>1203.44733086</v>
      </c>
      <c r="H4" s="11">
        <v>1147.8491426300002</v>
      </c>
      <c r="I4" s="11">
        <v>1300.2578790799998</v>
      </c>
      <c r="J4" s="11">
        <v>1330.2530893599999</v>
      </c>
      <c r="K4" s="11">
        <v>1279.4547911</v>
      </c>
      <c r="L4" s="11">
        <v>1378.5117205399999</v>
      </c>
      <c r="M4" s="11">
        <v>1585.3041645999999</v>
      </c>
      <c r="N4" s="11">
        <v>1322.40543626</v>
      </c>
      <c r="O4" s="11">
        <v>1503.8759215799998</v>
      </c>
      <c r="P4" s="11">
        <v>1351.89106352</v>
      </c>
      <c r="Q4" s="11">
        <v>1461.5256957300001</v>
      </c>
      <c r="R4" s="11">
        <v>1581.13492526</v>
      </c>
      <c r="S4" s="11">
        <v>1481.4335027300001</v>
      </c>
      <c r="T4" s="11">
        <v>1327.62944255</v>
      </c>
      <c r="U4" s="11">
        <v>1294.6876137699999</v>
      </c>
      <c r="V4" s="11">
        <v>1553.8737628699998</v>
      </c>
      <c r="W4" s="11">
        <v>1382.44767559</v>
      </c>
      <c r="X4" s="11">
        <v>1248.34717445</v>
      </c>
      <c r="Y4" s="11">
        <v>1222.4448482</v>
      </c>
      <c r="Z4" s="11">
        <v>1297.0536499100001</v>
      </c>
      <c r="AA4" s="11">
        <v>1292.7864730199999</v>
      </c>
      <c r="AB4" s="11"/>
      <c r="AC4" s="11">
        <f t="shared" si="0"/>
        <v>5558.6384947799997</v>
      </c>
      <c r="AD4" s="11">
        <f t="shared" si="1"/>
        <v>5060.6321455799998</v>
      </c>
      <c r="AE4" s="30">
        <f t="shared" si="2"/>
        <v>-8.9591425970166449E-2</v>
      </c>
    </row>
    <row r="5" spans="1:33" s="16" customFormat="1" ht="15.75" customHeight="1" x14ac:dyDescent="0.35">
      <c r="A5" s="13" t="s">
        <v>7</v>
      </c>
      <c r="B5" s="13" t="s">
        <v>286</v>
      </c>
      <c r="C5" s="14" t="s">
        <v>299</v>
      </c>
      <c r="D5" s="15" t="s">
        <v>49</v>
      </c>
      <c r="E5" s="13" t="s">
        <v>12</v>
      </c>
      <c r="F5" s="13" t="s">
        <v>12</v>
      </c>
      <c r="G5" s="17">
        <v>132.10497717000001</v>
      </c>
      <c r="H5" s="17">
        <v>192.60469311000003</v>
      </c>
      <c r="I5" s="17">
        <v>153.57932156000001</v>
      </c>
      <c r="J5" s="17">
        <v>93.654485500000007</v>
      </c>
      <c r="K5" s="17">
        <v>149.13520806</v>
      </c>
      <c r="L5" s="17">
        <v>207.09823965999999</v>
      </c>
      <c r="M5" s="17">
        <v>69.256111599999997</v>
      </c>
      <c r="N5" s="17">
        <v>23.534605840000001</v>
      </c>
      <c r="O5" s="17">
        <v>65.933291519999997</v>
      </c>
      <c r="P5" s="17">
        <v>30.138851199999998</v>
      </c>
      <c r="Q5" s="17">
        <v>116.86262085</v>
      </c>
      <c r="R5" s="17">
        <v>149.06938668000001</v>
      </c>
      <c r="S5" s="17">
        <v>106.75560389</v>
      </c>
      <c r="T5" s="17">
        <v>53.235571060000005</v>
      </c>
      <c r="U5" s="17">
        <v>31.502285920000002</v>
      </c>
      <c r="V5" s="17">
        <v>29.139644520000001</v>
      </c>
      <c r="W5" s="17">
        <v>18.349014489999998</v>
      </c>
      <c r="X5" s="17">
        <v>32.502088210000004</v>
      </c>
      <c r="Y5" s="17">
        <v>0.94753781000000004</v>
      </c>
      <c r="Z5" s="17">
        <v>11.9170376</v>
      </c>
      <c r="AA5" s="17">
        <v>9.7908466899999986</v>
      </c>
      <c r="AB5" s="17"/>
      <c r="AC5" s="17">
        <f t="shared" si="0"/>
        <v>132.22651599</v>
      </c>
      <c r="AD5" s="17">
        <f t="shared" si="1"/>
        <v>55.157510310000006</v>
      </c>
      <c r="AE5" s="31">
        <f t="shared" si="2"/>
        <v>-0.58285590528475051</v>
      </c>
      <c r="AF5" s="33">
        <f>AC5/SUM(T$20:W$20)/10</f>
        <v>7.0414229550152894E-3</v>
      </c>
      <c r="AG5" s="33">
        <f>AD5/SUM(X$20:AA$20)/10</f>
        <v>3.79092023381604E-3</v>
      </c>
    </row>
    <row r="6" spans="1:33" s="9" customFormat="1" ht="15.75" customHeight="1" x14ac:dyDescent="0.35">
      <c r="A6" s="5" t="s">
        <v>7</v>
      </c>
      <c r="B6" s="5" t="s">
        <v>287</v>
      </c>
      <c r="C6" s="10" t="s">
        <v>299</v>
      </c>
      <c r="D6" s="4" t="s">
        <v>50</v>
      </c>
      <c r="E6" s="5" t="s">
        <v>12</v>
      </c>
      <c r="F6" s="5" t="s">
        <v>12</v>
      </c>
      <c r="G6" s="11">
        <v>414.30998958999999</v>
      </c>
      <c r="H6" s="11">
        <v>363.54725774000002</v>
      </c>
      <c r="I6" s="11">
        <v>436.6827887</v>
      </c>
      <c r="J6" s="11">
        <v>422.78025424999998</v>
      </c>
      <c r="K6" s="11">
        <v>408.65893856999998</v>
      </c>
      <c r="L6" s="11">
        <v>457.22994269999998</v>
      </c>
      <c r="M6" s="11">
        <v>503.53353606000002</v>
      </c>
      <c r="N6" s="11">
        <v>491.71203584</v>
      </c>
      <c r="O6" s="11">
        <v>480.02070302999999</v>
      </c>
      <c r="P6" s="11">
        <v>507.55917726000001</v>
      </c>
      <c r="Q6" s="11">
        <v>540.91886244000011</v>
      </c>
      <c r="R6" s="11">
        <v>559.10008744000004</v>
      </c>
      <c r="S6" s="11">
        <v>558.72156265000001</v>
      </c>
      <c r="T6" s="11">
        <v>464.21395036000001</v>
      </c>
      <c r="U6" s="11">
        <v>517.87277113999994</v>
      </c>
      <c r="V6" s="11">
        <v>526.90556345999994</v>
      </c>
      <c r="W6" s="11">
        <v>499.90505251000002</v>
      </c>
      <c r="X6" s="11">
        <v>438.05682521</v>
      </c>
      <c r="Y6" s="11">
        <v>471.30939943999999</v>
      </c>
      <c r="Z6" s="11">
        <v>480.18783929</v>
      </c>
      <c r="AA6" s="11">
        <v>476.44008988000002</v>
      </c>
      <c r="AB6" s="11"/>
      <c r="AC6" s="11">
        <f t="shared" si="0"/>
        <v>2008.8973374699999</v>
      </c>
      <c r="AD6" s="11">
        <f t="shared" si="1"/>
        <v>1865.9941538200001</v>
      </c>
      <c r="AE6" s="30">
        <f t="shared" si="2"/>
        <v>-7.1135135173194919E-2</v>
      </c>
    </row>
    <row r="7" spans="1:33" s="9" customFormat="1" ht="15.75" customHeight="1" x14ac:dyDescent="0.35">
      <c r="A7" s="5" t="s">
        <v>7</v>
      </c>
      <c r="B7" s="5" t="s">
        <v>288</v>
      </c>
      <c r="C7" s="10" t="s">
        <v>299</v>
      </c>
      <c r="D7" s="4" t="s">
        <v>51</v>
      </c>
      <c r="E7" s="5" t="s">
        <v>12</v>
      </c>
      <c r="F7" s="5" t="s">
        <v>12</v>
      </c>
      <c r="G7" s="11">
        <v>657.0323641</v>
      </c>
      <c r="H7" s="11">
        <v>591.69719178000003</v>
      </c>
      <c r="I7" s="11">
        <v>709.99576882000008</v>
      </c>
      <c r="J7" s="11">
        <v>813.81834961000004</v>
      </c>
      <c r="K7" s="11">
        <v>721.66064447000008</v>
      </c>
      <c r="L7" s="11">
        <v>714.18353817999991</v>
      </c>
      <c r="M7" s="11">
        <v>1012.5145169399999</v>
      </c>
      <c r="N7" s="11">
        <v>807.15879458000006</v>
      </c>
      <c r="O7" s="11">
        <v>957.92192703000012</v>
      </c>
      <c r="P7" s="11">
        <v>814.19303505999994</v>
      </c>
      <c r="Q7" s="11">
        <v>803.74421244000007</v>
      </c>
      <c r="R7" s="11">
        <v>872.96545114000003</v>
      </c>
      <c r="S7" s="11">
        <v>815.95633619</v>
      </c>
      <c r="T7" s="11">
        <v>810.17992113000003</v>
      </c>
      <c r="U7" s="11">
        <v>745.31255671000008</v>
      </c>
      <c r="V7" s="11">
        <v>997.82855488999996</v>
      </c>
      <c r="W7" s="11">
        <v>864.19360859000005</v>
      </c>
      <c r="X7" s="11">
        <v>777.78826102999994</v>
      </c>
      <c r="Y7" s="11">
        <v>750.18791094999995</v>
      </c>
      <c r="Z7" s="11">
        <v>804.94877301999998</v>
      </c>
      <c r="AA7" s="11">
        <v>806.55553645000009</v>
      </c>
      <c r="AB7" s="11"/>
      <c r="AC7" s="11">
        <f t="shared" si="0"/>
        <v>3417.51464132</v>
      </c>
      <c r="AD7" s="11">
        <f t="shared" si="1"/>
        <v>3139.4804814499998</v>
      </c>
      <c r="AE7" s="30">
        <f t="shared" si="2"/>
        <v>-8.135566019480478E-2</v>
      </c>
    </row>
    <row r="8" spans="1:33" s="9" customFormat="1" ht="15" customHeight="1" x14ac:dyDescent="0.35">
      <c r="A8" s="5" t="s">
        <v>7</v>
      </c>
      <c r="B8" s="5" t="s">
        <v>289</v>
      </c>
      <c r="C8" s="10" t="s">
        <v>299</v>
      </c>
      <c r="D8" s="3" t="s">
        <v>52</v>
      </c>
      <c r="E8" s="5" t="s">
        <v>12</v>
      </c>
      <c r="F8" s="5" t="s">
        <v>12</v>
      </c>
      <c r="G8" s="11">
        <v>2215.0093087499999</v>
      </c>
      <c r="H8" s="11">
        <v>1881.4490783399999</v>
      </c>
      <c r="I8" s="11">
        <v>2139.3306198299997</v>
      </c>
      <c r="J8" s="11">
        <v>2429.42234848</v>
      </c>
      <c r="K8" s="11">
        <v>2338.12726041</v>
      </c>
      <c r="L8" s="11">
        <v>2368.9478481399997</v>
      </c>
      <c r="M8" s="11">
        <v>2597.6452303800002</v>
      </c>
      <c r="N8" s="11">
        <v>2830.1828027500001</v>
      </c>
      <c r="O8" s="11">
        <v>2968.5237266199997</v>
      </c>
      <c r="P8" s="11">
        <v>2943.64370383</v>
      </c>
      <c r="Q8" s="11">
        <v>2943.1041031100003</v>
      </c>
      <c r="R8" s="11">
        <v>3193.1283919499997</v>
      </c>
      <c r="S8" s="11">
        <v>2955.6395634</v>
      </c>
      <c r="T8" s="11">
        <v>2674.1509909899996</v>
      </c>
      <c r="U8" s="11">
        <v>2795.90595171</v>
      </c>
      <c r="V8" s="11">
        <v>3122.6001975599997</v>
      </c>
      <c r="W8" s="11">
        <v>2879.8112231700002</v>
      </c>
      <c r="X8" s="11">
        <v>2425.3699954499998</v>
      </c>
      <c r="Y8" s="11">
        <v>1588.2423683499999</v>
      </c>
      <c r="Z8" s="11">
        <v>1693.4194828699999</v>
      </c>
      <c r="AA8" s="11">
        <v>1890.0476799200001</v>
      </c>
      <c r="AB8" s="11"/>
      <c r="AC8" s="11">
        <f t="shared" si="0"/>
        <v>11472.468363429998</v>
      </c>
      <c r="AD8" s="11">
        <f t="shared" si="1"/>
        <v>7597.0795265899997</v>
      </c>
      <c r="AE8" s="30">
        <f t="shared" si="2"/>
        <v>-0.33779904324629129</v>
      </c>
    </row>
    <row r="9" spans="1:33" s="16" customFormat="1" ht="15" customHeight="1" x14ac:dyDescent="0.35">
      <c r="A9" s="13" t="s">
        <v>7</v>
      </c>
      <c r="B9" s="13" t="s">
        <v>290</v>
      </c>
      <c r="C9" s="14" t="s">
        <v>299</v>
      </c>
      <c r="D9" s="15" t="s">
        <v>53</v>
      </c>
      <c r="E9" s="13" t="s">
        <v>12</v>
      </c>
      <c r="F9" s="13" t="s">
        <v>12</v>
      </c>
      <c r="G9" s="17">
        <v>554.58869747000006</v>
      </c>
      <c r="H9" s="17">
        <v>419.16968039</v>
      </c>
      <c r="I9" s="17">
        <v>593.04549546999999</v>
      </c>
      <c r="J9" s="17">
        <v>758.34240475000001</v>
      </c>
      <c r="K9" s="17">
        <v>800.32709807000003</v>
      </c>
      <c r="L9" s="17">
        <v>759.6131924</v>
      </c>
      <c r="M9" s="17">
        <v>998.59817382000006</v>
      </c>
      <c r="N9" s="17">
        <v>1056.37412404</v>
      </c>
      <c r="O9" s="17">
        <v>1174.9290326199998</v>
      </c>
      <c r="P9" s="17">
        <v>1051.3683329999999</v>
      </c>
      <c r="Q9" s="17">
        <v>1102.97451041</v>
      </c>
      <c r="R9" s="17">
        <v>908.20195397999998</v>
      </c>
      <c r="S9" s="17">
        <v>900.88954815</v>
      </c>
      <c r="T9" s="17">
        <v>804.69901862000006</v>
      </c>
      <c r="U9" s="17">
        <v>952.88888295000004</v>
      </c>
      <c r="V9" s="17">
        <v>907.94381916999998</v>
      </c>
      <c r="W9" s="17">
        <v>919.05004759999997</v>
      </c>
      <c r="X9" s="17">
        <v>646.43533652999997</v>
      </c>
      <c r="Y9" s="17">
        <v>181.11809893</v>
      </c>
      <c r="Z9" s="17">
        <v>134.09163940000002</v>
      </c>
      <c r="AA9" s="17">
        <v>134.65308412000002</v>
      </c>
      <c r="AB9" s="17"/>
      <c r="AC9" s="17">
        <f t="shared" si="0"/>
        <v>3584.5817683400001</v>
      </c>
      <c r="AD9" s="17">
        <f t="shared" si="1"/>
        <v>1096.2981589800002</v>
      </c>
      <c r="AE9" s="31">
        <f t="shared" si="2"/>
        <v>-0.69416288152140837</v>
      </c>
      <c r="AF9" s="33">
        <f>AC9/SUM(T$20:W$20)/10</f>
        <v>0.19088876507664668</v>
      </c>
      <c r="AG9" s="33">
        <f>AD9/SUM(X$20:AA$20)/10</f>
        <v>7.5347470359246452E-2</v>
      </c>
    </row>
    <row r="10" spans="1:33" s="9" customFormat="1" ht="15.75" customHeight="1" x14ac:dyDescent="0.35">
      <c r="A10" s="5" t="s">
        <v>7</v>
      </c>
      <c r="B10" s="5" t="s">
        <v>291</v>
      </c>
      <c r="C10" s="10" t="s">
        <v>299</v>
      </c>
      <c r="D10" s="4" t="s">
        <v>54</v>
      </c>
      <c r="E10" s="5" t="s">
        <v>12</v>
      </c>
      <c r="F10" s="5" t="s">
        <v>12</v>
      </c>
      <c r="G10" s="11">
        <v>920.30924935000007</v>
      </c>
      <c r="H10" s="11">
        <v>793.26296236999997</v>
      </c>
      <c r="I10" s="11">
        <v>848.42917526999997</v>
      </c>
      <c r="J10" s="11">
        <v>937.65749448999998</v>
      </c>
      <c r="K10" s="11">
        <v>854.13505513999996</v>
      </c>
      <c r="L10" s="11">
        <v>885.71992009000007</v>
      </c>
      <c r="M10" s="11">
        <v>886.58094525000001</v>
      </c>
      <c r="N10" s="11">
        <v>977.42756827999995</v>
      </c>
      <c r="O10" s="11">
        <v>1007.62174061</v>
      </c>
      <c r="P10" s="11">
        <v>1056.0132027899999</v>
      </c>
      <c r="Q10" s="11">
        <v>1024.05959377</v>
      </c>
      <c r="R10" s="11">
        <v>1282.38907599</v>
      </c>
      <c r="S10" s="11">
        <v>1143.55924766</v>
      </c>
      <c r="T10" s="11">
        <v>1038.21761229</v>
      </c>
      <c r="U10" s="11">
        <v>1026.1309719400001</v>
      </c>
      <c r="V10" s="11">
        <v>1232.2115315999999</v>
      </c>
      <c r="W10" s="11">
        <v>1094.7653274500001</v>
      </c>
      <c r="X10" s="11">
        <v>1000.33447456</v>
      </c>
      <c r="Y10" s="11">
        <v>756.40048472000001</v>
      </c>
      <c r="Z10" s="11">
        <v>871.25011642999993</v>
      </c>
      <c r="AA10" s="11">
        <v>976.23374849000004</v>
      </c>
      <c r="AB10" s="11"/>
      <c r="AC10" s="11">
        <f t="shared" si="0"/>
        <v>4391.3254432800004</v>
      </c>
      <c r="AD10" s="11">
        <f t="shared" si="1"/>
        <v>3604.2188242000002</v>
      </c>
      <c r="AE10" s="30">
        <f t="shared" si="2"/>
        <v>-0.17924124031492616</v>
      </c>
    </row>
    <row r="11" spans="1:33" s="9" customFormat="1" ht="15.75" customHeight="1" x14ac:dyDescent="0.35">
      <c r="A11" s="5" t="s">
        <v>7</v>
      </c>
      <c r="B11" s="5" t="s">
        <v>292</v>
      </c>
      <c r="C11" s="10" t="s">
        <v>299</v>
      </c>
      <c r="D11" s="4" t="s">
        <v>55</v>
      </c>
      <c r="E11" s="5" t="s">
        <v>12</v>
      </c>
      <c r="F11" s="5" t="s">
        <v>12</v>
      </c>
      <c r="G11" s="11">
        <v>740.11136193000004</v>
      </c>
      <c r="H11" s="11">
        <v>669.01643558000001</v>
      </c>
      <c r="I11" s="11">
        <v>697.85594908999997</v>
      </c>
      <c r="J11" s="11">
        <v>733.42244923999999</v>
      </c>
      <c r="K11" s="11">
        <v>683.66510720000008</v>
      </c>
      <c r="L11" s="11">
        <v>723.61473564999994</v>
      </c>
      <c r="M11" s="11">
        <v>712.46611131000009</v>
      </c>
      <c r="N11" s="11">
        <v>796.38111042999992</v>
      </c>
      <c r="O11" s="11">
        <v>785.97295338999993</v>
      </c>
      <c r="P11" s="11">
        <v>836.26216804000001</v>
      </c>
      <c r="Q11" s="11">
        <v>816.06999893</v>
      </c>
      <c r="R11" s="11">
        <v>1002.5373619799999</v>
      </c>
      <c r="S11" s="11">
        <v>911.19076759000006</v>
      </c>
      <c r="T11" s="11">
        <v>831.23436007999987</v>
      </c>
      <c r="U11" s="11">
        <v>816.88609681999992</v>
      </c>
      <c r="V11" s="11">
        <v>982.44484678999993</v>
      </c>
      <c r="W11" s="11">
        <v>865.99584811999989</v>
      </c>
      <c r="X11" s="11">
        <v>778.60018436000007</v>
      </c>
      <c r="Y11" s="11">
        <v>650.72378470000001</v>
      </c>
      <c r="Z11" s="11">
        <v>688.07772704000013</v>
      </c>
      <c r="AA11" s="11">
        <v>779.16084731000001</v>
      </c>
      <c r="AB11" s="11"/>
      <c r="AC11" s="11">
        <f t="shared" si="0"/>
        <v>3496.5611518099995</v>
      </c>
      <c r="AD11" s="11">
        <f t="shared" si="1"/>
        <v>2896.5625434100002</v>
      </c>
      <c r="AE11" s="30">
        <f t="shared" si="2"/>
        <v>-0.17159677247154947</v>
      </c>
    </row>
    <row r="12" spans="1:33" s="16" customFormat="1" ht="15.75" customHeight="1" x14ac:dyDescent="0.35">
      <c r="A12" s="13" t="s">
        <v>7</v>
      </c>
      <c r="B12" s="13" t="s">
        <v>293</v>
      </c>
      <c r="C12" s="14" t="s">
        <v>299</v>
      </c>
      <c r="D12" s="18" t="s">
        <v>56</v>
      </c>
      <c r="E12" s="13" t="s">
        <v>12</v>
      </c>
      <c r="F12" s="13" t="s">
        <v>12</v>
      </c>
      <c r="G12" s="17">
        <v>1511.12194215</v>
      </c>
      <c r="H12" s="17">
        <v>1845.5962333599998</v>
      </c>
      <c r="I12" s="17">
        <v>1309.97550701</v>
      </c>
      <c r="J12" s="17">
        <v>1510.97163643</v>
      </c>
      <c r="K12" s="17">
        <v>1357.2553317699999</v>
      </c>
      <c r="L12" s="17">
        <v>1845.9564447100001</v>
      </c>
      <c r="M12" s="17">
        <v>1212.62400822</v>
      </c>
      <c r="N12" s="17">
        <v>1301.8582267300001</v>
      </c>
      <c r="O12" s="17">
        <v>1448.7750991099999</v>
      </c>
      <c r="P12" s="17">
        <v>1934.2919454</v>
      </c>
      <c r="Q12" s="17">
        <v>1306.17512033</v>
      </c>
      <c r="R12" s="17">
        <v>1272.3411670099999</v>
      </c>
      <c r="S12" s="17">
        <v>1407.8282257799999</v>
      </c>
      <c r="T12" s="17">
        <v>1812.4823600999998</v>
      </c>
      <c r="U12" s="17">
        <v>1263.70889005</v>
      </c>
      <c r="V12" s="17">
        <v>1465.9259280000001</v>
      </c>
      <c r="W12" s="17">
        <v>1452.46890874</v>
      </c>
      <c r="X12" s="17">
        <v>1537.6435703900001</v>
      </c>
      <c r="Y12" s="17">
        <v>393.86135497000004</v>
      </c>
      <c r="Z12" s="17">
        <v>450.55647197000002</v>
      </c>
      <c r="AA12" s="17">
        <v>661.89241675999995</v>
      </c>
      <c r="AB12" s="17"/>
      <c r="AC12" s="17">
        <f t="shared" si="0"/>
        <v>5994.5860868899999</v>
      </c>
      <c r="AD12" s="17">
        <f t="shared" si="1"/>
        <v>3043.9538140899999</v>
      </c>
      <c r="AE12" s="31">
        <f t="shared" si="2"/>
        <v>-0.4922161814062449</v>
      </c>
      <c r="AF12" s="33">
        <f>AC12/SUM(T$20:W$20)/10</f>
        <v>0.31922807435412426</v>
      </c>
      <c r="AG12" s="33">
        <f>AD12/SUM(X$20:AA$20)/10</f>
        <v>0.2092078855586636</v>
      </c>
    </row>
    <row r="13" spans="1:33" s="9" customFormat="1" ht="15.75" customHeight="1" x14ac:dyDescent="0.35">
      <c r="A13" s="5" t="s">
        <v>7</v>
      </c>
      <c r="B13" s="5" t="s">
        <v>294</v>
      </c>
      <c r="C13" s="10" t="s">
        <v>299</v>
      </c>
      <c r="D13" s="4" t="s">
        <v>57</v>
      </c>
      <c r="E13" s="5" t="s">
        <v>12</v>
      </c>
      <c r="F13" s="5" t="s">
        <v>12</v>
      </c>
      <c r="G13" s="11">
        <v>402.23640281999997</v>
      </c>
      <c r="H13" s="11">
        <v>459.93511438999997</v>
      </c>
      <c r="I13" s="11">
        <v>326.16105192000003</v>
      </c>
      <c r="J13" s="11">
        <v>387.91983529999999</v>
      </c>
      <c r="K13" s="11">
        <v>347.87179112000001</v>
      </c>
      <c r="L13" s="11">
        <v>475.92532999000002</v>
      </c>
      <c r="M13" s="11">
        <v>314.94663251999998</v>
      </c>
      <c r="N13" s="11">
        <v>342.01067047000004</v>
      </c>
      <c r="O13" s="11">
        <v>378.96650699000003</v>
      </c>
      <c r="P13" s="11">
        <v>512.59765274999995</v>
      </c>
      <c r="Q13" s="11">
        <v>344.41305101999995</v>
      </c>
      <c r="R13" s="11">
        <v>346.32758132999999</v>
      </c>
      <c r="S13" s="11">
        <v>393.65344823999999</v>
      </c>
      <c r="T13" s="11">
        <v>570.13022759</v>
      </c>
      <c r="U13" s="11">
        <v>353.90393438000001</v>
      </c>
      <c r="V13" s="11">
        <v>397.55115957999999</v>
      </c>
      <c r="W13" s="11">
        <v>363.39042898000002</v>
      </c>
      <c r="X13" s="11">
        <v>366.17038349000001</v>
      </c>
      <c r="Y13" s="11">
        <v>94.551450430000003</v>
      </c>
      <c r="Z13" s="11">
        <v>114.41119142000001</v>
      </c>
      <c r="AA13" s="11">
        <v>173.29005915000002</v>
      </c>
      <c r="AB13" s="11"/>
      <c r="AC13" s="11">
        <f t="shared" si="0"/>
        <v>1684.9757505300001</v>
      </c>
      <c r="AD13" s="11">
        <f t="shared" si="1"/>
        <v>748.42308449000006</v>
      </c>
      <c r="AE13" s="30">
        <f t="shared" si="2"/>
        <v>-0.55582560505420475</v>
      </c>
    </row>
    <row r="14" spans="1:33" s="9" customFormat="1" ht="15.75" customHeight="1" x14ac:dyDescent="0.35">
      <c r="A14" s="5" t="s">
        <v>7</v>
      </c>
      <c r="B14" s="5" t="s">
        <v>295</v>
      </c>
      <c r="C14" s="10" t="s">
        <v>299</v>
      </c>
      <c r="D14" s="4" t="s">
        <v>58</v>
      </c>
      <c r="E14" s="5" t="s">
        <v>12</v>
      </c>
      <c r="F14" s="5" t="s">
        <v>12</v>
      </c>
      <c r="G14" s="11">
        <v>1108.88553933</v>
      </c>
      <c r="H14" s="11">
        <v>1385.66111897</v>
      </c>
      <c r="I14" s="11">
        <v>983.81445509000002</v>
      </c>
      <c r="J14" s="11">
        <v>1123.0518011300001</v>
      </c>
      <c r="K14" s="11">
        <v>1009.38354065</v>
      </c>
      <c r="L14" s="11">
        <v>1370.03111472</v>
      </c>
      <c r="M14" s="11">
        <v>897.67737570000008</v>
      </c>
      <c r="N14" s="11">
        <v>959.84755626000003</v>
      </c>
      <c r="O14" s="11">
        <v>1069.80859212</v>
      </c>
      <c r="P14" s="11">
        <v>1421.6942926500001</v>
      </c>
      <c r="Q14" s="11">
        <v>961.7620693099999</v>
      </c>
      <c r="R14" s="11">
        <v>926.01358567999989</v>
      </c>
      <c r="S14" s="11">
        <v>1014.1747775399999</v>
      </c>
      <c r="T14" s="11">
        <v>1242.35213251</v>
      </c>
      <c r="U14" s="11">
        <v>909.80495566999991</v>
      </c>
      <c r="V14" s="11">
        <v>1068.37476842</v>
      </c>
      <c r="W14" s="11">
        <v>1089.0784797599999</v>
      </c>
      <c r="X14" s="11">
        <v>1171.4731869000002</v>
      </c>
      <c r="Y14" s="11">
        <v>299.30990454000005</v>
      </c>
      <c r="Z14" s="11">
        <v>336.14528055</v>
      </c>
      <c r="AA14" s="11">
        <v>488.60235761000001</v>
      </c>
      <c r="AB14" s="11"/>
      <c r="AC14" s="11">
        <f t="shared" si="0"/>
        <v>4309.6103363599996</v>
      </c>
      <c r="AD14" s="11">
        <f t="shared" si="1"/>
        <v>2295.5307296000001</v>
      </c>
      <c r="AE14" s="30">
        <f t="shared" si="2"/>
        <v>-0.46734610546278288</v>
      </c>
    </row>
    <row r="15" spans="1:33" s="16" customFormat="1" ht="15.75" customHeight="1" x14ac:dyDescent="0.35">
      <c r="A15" s="13" t="s">
        <v>7</v>
      </c>
      <c r="B15" s="13" t="s">
        <v>296</v>
      </c>
      <c r="C15" s="14" t="s">
        <v>299</v>
      </c>
      <c r="D15" s="18" t="s">
        <v>59</v>
      </c>
      <c r="E15" s="13" t="s">
        <v>12</v>
      </c>
      <c r="F15" s="13" t="s">
        <v>12</v>
      </c>
      <c r="G15" s="17">
        <v>3217.7779975900003</v>
      </c>
      <c r="H15" s="17">
        <v>2971.7426380799998</v>
      </c>
      <c r="I15" s="17">
        <v>3560.34818546</v>
      </c>
      <c r="J15" s="17">
        <v>3947.9759230599998</v>
      </c>
      <c r="K15" s="17">
        <v>4016.8468035800001</v>
      </c>
      <c r="L15" s="17">
        <v>4474.1590919199998</v>
      </c>
      <c r="M15" s="17">
        <v>4331.1836998100007</v>
      </c>
      <c r="N15" s="17">
        <v>5340.1212934599998</v>
      </c>
      <c r="O15" s="17">
        <v>4856.1647830900001</v>
      </c>
      <c r="P15" s="17">
        <v>4931.8134438199995</v>
      </c>
      <c r="Q15" s="17">
        <v>4641.19763487</v>
      </c>
      <c r="R15" s="17">
        <v>4302.0054624100003</v>
      </c>
      <c r="S15" s="17">
        <v>4390.4877207600002</v>
      </c>
      <c r="T15" s="17">
        <v>4318.9378112499999</v>
      </c>
      <c r="U15" s="17">
        <v>4487.5780901199996</v>
      </c>
      <c r="V15" s="17">
        <v>4537.1911767499996</v>
      </c>
      <c r="W15" s="17">
        <v>4249.7056223299996</v>
      </c>
      <c r="X15" s="17">
        <v>2931.3229460399998</v>
      </c>
      <c r="Y15" s="17">
        <v>642.10209938000003</v>
      </c>
      <c r="Z15" s="17">
        <v>837.99787244000004</v>
      </c>
      <c r="AA15" s="17">
        <v>982.22905319000006</v>
      </c>
      <c r="AB15" s="17"/>
      <c r="AC15" s="17">
        <f>SUM(T15:W15)</f>
        <v>17593.412700449997</v>
      </c>
      <c r="AD15" s="17">
        <f>SUM(X15:AA15)</f>
        <v>5393.6519710499997</v>
      </c>
      <c r="AE15" s="31">
        <f t="shared" si="2"/>
        <v>-0.69342775828182313</v>
      </c>
      <c r="AF15" s="33">
        <f>AC15/SUM(T$20:W$20)/10</f>
        <v>0.93689725633680843</v>
      </c>
      <c r="AG15" s="33">
        <f>AD15/SUM(X$20:AA$20)/10</f>
        <v>0.37070027773730396</v>
      </c>
    </row>
    <row r="16" spans="1:33" s="9" customFormat="1" ht="15.75" customHeight="1" x14ac:dyDescent="0.35">
      <c r="A16" s="5" t="s">
        <v>7</v>
      </c>
      <c r="B16" s="5" t="s">
        <v>297</v>
      </c>
      <c r="C16" s="10" t="s">
        <v>299</v>
      </c>
      <c r="D16" s="4" t="s">
        <v>60</v>
      </c>
      <c r="E16" s="5" t="s">
        <v>12</v>
      </c>
      <c r="F16" s="5" t="s">
        <v>12</v>
      </c>
      <c r="G16" s="11">
        <v>819.28874847999998</v>
      </c>
      <c r="H16" s="11">
        <v>824.79957187000002</v>
      </c>
      <c r="I16" s="11">
        <v>984.2755430599999</v>
      </c>
      <c r="J16" s="11">
        <v>1093.35065566</v>
      </c>
      <c r="K16" s="11">
        <v>1111.72220201</v>
      </c>
      <c r="L16" s="11">
        <v>1241.4478527900001</v>
      </c>
      <c r="M16" s="11">
        <v>1194.51682078</v>
      </c>
      <c r="N16" s="11">
        <v>1476.63250397</v>
      </c>
      <c r="O16" s="11">
        <v>1343.2296569600001</v>
      </c>
      <c r="P16" s="11">
        <v>1361.1649605</v>
      </c>
      <c r="Q16" s="11">
        <v>1274.14296128</v>
      </c>
      <c r="R16" s="11">
        <v>1181.07010715</v>
      </c>
      <c r="S16" s="11">
        <v>1206.1513569000001</v>
      </c>
      <c r="T16" s="11">
        <v>1185.1139057799999</v>
      </c>
      <c r="U16" s="11">
        <v>1233.3673501600001</v>
      </c>
      <c r="V16" s="11">
        <v>1246.6864706700001</v>
      </c>
      <c r="W16" s="11">
        <v>1167.50673762</v>
      </c>
      <c r="X16" s="11">
        <v>799.33894888999998</v>
      </c>
      <c r="Y16" s="11">
        <v>164.91293438999998</v>
      </c>
      <c r="Z16" s="11">
        <v>215.39111772000001</v>
      </c>
      <c r="AA16" s="11">
        <v>255.18487443999999</v>
      </c>
      <c r="AB16" s="11"/>
      <c r="AC16" s="11">
        <f t="shared" ref="AC16:AC17" si="3">SUM(T16:W16)</f>
        <v>4832.67446423</v>
      </c>
      <c r="AD16" s="11">
        <f t="shared" ref="AD16:AD17" si="4">SUM(X16:AA16)</f>
        <v>1434.8278754399998</v>
      </c>
      <c r="AE16" s="30">
        <f t="shared" si="2"/>
        <v>-0.70309858732257613</v>
      </c>
    </row>
    <row r="17" spans="1:33" s="9" customFormat="1" ht="15.75" customHeight="1" x14ac:dyDescent="0.35">
      <c r="A17" s="5" t="s">
        <v>7</v>
      </c>
      <c r="B17" s="5" t="s">
        <v>298</v>
      </c>
      <c r="C17" s="10" t="s">
        <v>299</v>
      </c>
      <c r="D17" s="4" t="s">
        <v>61</v>
      </c>
      <c r="E17" s="5" t="s">
        <v>12</v>
      </c>
      <c r="F17" s="5" t="s">
        <v>12</v>
      </c>
      <c r="G17" s="11">
        <v>2398.4892491099999</v>
      </c>
      <c r="H17" s="11">
        <v>2146.9430662099999</v>
      </c>
      <c r="I17" s="11">
        <v>2576.0726423999999</v>
      </c>
      <c r="J17" s="11">
        <v>2854.6252674000002</v>
      </c>
      <c r="K17" s="11">
        <v>2905.1246015700003</v>
      </c>
      <c r="L17" s="11">
        <v>3232.7112391300002</v>
      </c>
      <c r="M17" s="11">
        <v>3136.66687903</v>
      </c>
      <c r="N17" s="11">
        <v>3863.4887894899998</v>
      </c>
      <c r="O17" s="11">
        <v>3512.9351261300003</v>
      </c>
      <c r="P17" s="11">
        <v>3570.6484833200002</v>
      </c>
      <c r="Q17" s="11">
        <v>3367.0546735900002</v>
      </c>
      <c r="R17" s="11">
        <v>3120.9353552600001</v>
      </c>
      <c r="S17" s="11">
        <v>3184.3363638600003</v>
      </c>
      <c r="T17" s="11">
        <v>3133.8239054699998</v>
      </c>
      <c r="U17" s="11">
        <v>3254.21073996</v>
      </c>
      <c r="V17" s="11">
        <v>3290.5047060799998</v>
      </c>
      <c r="W17" s="11">
        <v>3082.1988847100001</v>
      </c>
      <c r="X17" s="11">
        <v>2131.9839971500001</v>
      </c>
      <c r="Y17" s="11">
        <v>477.18916498999999</v>
      </c>
      <c r="Z17" s="11">
        <v>622.60675472000003</v>
      </c>
      <c r="AA17" s="11">
        <v>727.04417875000001</v>
      </c>
      <c r="AB17" s="11"/>
      <c r="AC17" s="11">
        <f t="shared" si="3"/>
        <v>12760.738236220001</v>
      </c>
      <c r="AD17" s="11">
        <f t="shared" si="4"/>
        <v>3958.8240956099999</v>
      </c>
      <c r="AE17" s="30">
        <f t="shared" si="2"/>
        <v>-0.68976527671625631</v>
      </c>
    </row>
    <row r="19" spans="1:33" x14ac:dyDescent="0.35">
      <c r="AD19" s="12"/>
      <c r="AE19" s="30"/>
      <c r="AF19" s="34">
        <f>SUM(AF12,AF5)</f>
        <v>0.32626949730913957</v>
      </c>
      <c r="AG19" s="34">
        <f>SUM(AG12,AG5)</f>
        <v>0.21299880579247965</v>
      </c>
    </row>
    <row r="20" spans="1:33" x14ac:dyDescent="0.35">
      <c r="D20" s="10" t="s">
        <v>1253</v>
      </c>
      <c r="G20" s="28">
        <f>[5]GDP!CM$3</f>
        <v>394.35</v>
      </c>
      <c r="H20" s="28">
        <f>[5]GDP!CN$3</f>
        <v>392.00799999999998</v>
      </c>
      <c r="I20" s="28">
        <f>[5]GDP!CO$3</f>
        <v>445.40899999999999</v>
      </c>
      <c r="J20" s="28">
        <f>[5]GDP!CP$3</f>
        <v>484.40199999999999</v>
      </c>
      <c r="K20" s="28">
        <f>[5]GDP!CQ$3</f>
        <v>484.63299999999998</v>
      </c>
      <c r="L20" s="28">
        <f>[5]GDP!CR$3</f>
        <v>516.27300000000002</v>
      </c>
      <c r="M20" s="28">
        <f>[5]GDP!CS$3</f>
        <v>509.73899999999998</v>
      </c>
      <c r="N20" s="28">
        <f>[5]GDP!CT$3</f>
        <v>519.37699999999995</v>
      </c>
      <c r="O20" s="28">
        <f>[5]GDP!CU$3</f>
        <v>517.202</v>
      </c>
      <c r="P20" s="28">
        <f>[5]GDP!CV$3</f>
        <v>531.06700000000001</v>
      </c>
      <c r="Q20" s="28">
        <f>[5]GDP!CW$3</f>
        <v>482.98</v>
      </c>
      <c r="R20" s="28">
        <f>[5]GDP!CX$3</f>
        <v>444.80799999999999</v>
      </c>
      <c r="S20" s="28">
        <f>[5]GDP!CY$3</f>
        <v>466.29700000000003</v>
      </c>
      <c r="T20" s="28">
        <f>[5]GDP!CZ$3</f>
        <v>480.91199999999998</v>
      </c>
      <c r="U20" s="28">
        <f>[5]GDP!DA$3</f>
        <v>470.48700000000002</v>
      </c>
      <c r="V20" s="28">
        <f>[5]GDP!DB$3</f>
        <v>471.38099999999997</v>
      </c>
      <c r="W20" s="28">
        <f>[5]GDP!DC$3</f>
        <v>455.05799999999999</v>
      </c>
      <c r="X20" s="28">
        <f>[5]GDP!DD$3</f>
        <v>425.62900000000002</v>
      </c>
      <c r="Y20" s="28">
        <f>[5]GDP!DE$3</f>
        <v>318.92500000000001</v>
      </c>
      <c r="Z20" s="28">
        <f>[5]GDP!DF$3</f>
        <v>349.05599999999998</v>
      </c>
      <c r="AA20" s="28">
        <f>[5]GDP!DG$3</f>
        <v>361.38</v>
      </c>
      <c r="AB20" s="28"/>
      <c r="AC20" s="11">
        <f t="shared" ref="AC20" si="5">SUM(T20:W20)</f>
        <v>1877.838</v>
      </c>
      <c r="AD20" s="11">
        <f t="shared" ref="AD20" si="6">SUM(X20:AA20)</f>
        <v>1454.9900000000002</v>
      </c>
      <c r="AE20" s="30"/>
      <c r="AF20" s="34">
        <f>SUM(AF9,AF15)</f>
        <v>1.1277860214134552</v>
      </c>
      <c r="AG20" s="34">
        <f>SUM(AG9,AG15)</f>
        <v>0.4460477480965504</v>
      </c>
    </row>
    <row r="21" spans="1:33" x14ac:dyDescent="0.35">
      <c r="AF21" s="34">
        <f>AF19-AF20</f>
        <v>-0.80151652410431562</v>
      </c>
      <c r="AG21" s="34">
        <f>AG19-AG20</f>
        <v>-0.23304894230407075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0.17857715409835179</v>
      </c>
      <c r="AD22" s="12">
        <f>(AD12+AD5)/AD2</f>
        <v>0.10884470991598541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0.3052688416292163</v>
      </c>
      <c r="AD23" s="12">
        <f>(AD9+AD15)/AD3</f>
        <v>0.13410154346538888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-1.8673520585961096</v>
      </c>
      <c r="AD25" s="34">
        <f>(AD2-AD3)/AD20/10</f>
        <v>-1.369288543542567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-0.93259676725095542</v>
      </c>
      <c r="AD26" s="34">
        <f>(AD4+AD12-AD8-AD15)/AD20/10</f>
        <v>-0.33581987078742803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0.61524074929093986</v>
      </c>
      <c r="AD27" s="34">
        <f>(AD4+AD12)/AD20/10</f>
        <v>0.55702004547591377</v>
      </c>
    </row>
    <row r="28" spans="1:33" ht="16.5" x14ac:dyDescent="0.35">
      <c r="D28" s="47" t="s">
        <v>1721</v>
      </c>
      <c r="AC28" s="27">
        <f>(AC8+AC15)/AC20/10</f>
        <v>1.5478375165418954</v>
      </c>
      <c r="AD28" s="27">
        <f>(AD8+AD15)/AD20/10</f>
        <v>0.8928399162633418</v>
      </c>
    </row>
  </sheetData>
  <pageMargins left="0.7" right="0.7" top="0.75" bottom="0.75" header="0.3" footer="0.3"/>
  <legacy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9002-B345-455A-8777-EB7173A398E5}">
  <dimension ref="A1:AG28"/>
  <sheetViews>
    <sheetView topLeftCell="C1" workbookViewId="0">
      <pane xSplit="4" ySplit="1" topLeftCell="G14" activePane="bottomRight" state="frozen"/>
      <selection activeCell="C1" sqref="C1"/>
      <selection pane="topRight" activeCell="G1" sqref="G1"/>
      <selection pane="bottomLeft" activeCell="C2" sqref="C2"/>
      <selection pane="bottomRight" activeCell="G20" sqref="G20"/>
    </sheetView>
  </sheetViews>
  <sheetFormatPr defaultColWidth="9.81640625" defaultRowHeight="14.5" x14ac:dyDescent="0.35"/>
  <cols>
    <col min="1" max="3" width="9.81640625" style="5"/>
    <col min="4" max="4" width="9.81640625" style="10"/>
    <col min="5" max="6" width="9.81640625" style="5"/>
    <col min="7" max="30" width="9.81640625" style="10"/>
    <col min="31" max="31" width="13.26953125" style="32"/>
    <col min="32" max="32" width="8.36328125" style="10" customWidth="1"/>
    <col min="33" max="33" width="7.90625" style="10" customWidth="1"/>
    <col min="34" max="16384" width="9.816406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1581</v>
      </c>
      <c r="C2" s="10" t="s">
        <v>1009</v>
      </c>
      <c r="D2" s="2" t="s">
        <v>46</v>
      </c>
      <c r="E2" s="5" t="s">
        <v>12</v>
      </c>
      <c r="F2" s="5" t="s">
        <v>12</v>
      </c>
      <c r="G2" s="11">
        <v>2572.83898322808</v>
      </c>
      <c r="H2" s="11">
        <v>2504.2053358764601</v>
      </c>
      <c r="I2" s="11">
        <v>2086.3508439543498</v>
      </c>
      <c r="J2" s="11">
        <v>2317.73261166375</v>
      </c>
      <c r="K2" s="11">
        <v>2617.5420017564902</v>
      </c>
      <c r="L2" s="11">
        <v>2613.60651670056</v>
      </c>
      <c r="M2" s="11">
        <v>2134.1134928556799</v>
      </c>
      <c r="N2" s="11">
        <v>2434.6956001313902</v>
      </c>
      <c r="O2" s="11">
        <v>2606.7661553120197</v>
      </c>
      <c r="P2" s="11">
        <v>2728.7360479534796</v>
      </c>
      <c r="Q2" s="11">
        <v>2273.2255693146399</v>
      </c>
      <c r="R2" s="11">
        <v>2377.23946340986</v>
      </c>
      <c r="S2" s="11">
        <v>2561.13526770724</v>
      </c>
      <c r="T2" s="11">
        <v>2515.22535274539</v>
      </c>
      <c r="U2" s="11">
        <v>2163.1557551890801</v>
      </c>
      <c r="V2" s="11">
        <v>2306.2324580847003</v>
      </c>
      <c r="W2" s="11">
        <v>2274.75355596183</v>
      </c>
      <c r="X2" s="11">
        <v>2093.4393046150999</v>
      </c>
      <c r="Y2" s="11">
        <v>1442.66047799379</v>
      </c>
      <c r="Z2" s="11">
        <v>1275.47107565341</v>
      </c>
      <c r="AA2" s="11">
        <v>1506.2999384908501</v>
      </c>
      <c r="AB2" s="11"/>
      <c r="AC2" s="11">
        <f t="shared" ref="AC2:AC17" si="0">SUM(T2:W2)</f>
        <v>9259.3671219810003</v>
      </c>
      <c r="AD2" s="11">
        <f t="shared" ref="AD2:AD17" si="1">SUM(X2:AA2)</f>
        <v>6317.8707967531491</v>
      </c>
      <c r="AE2" s="30">
        <f>AD2/AC2-1</f>
        <v>-0.31767790243946292</v>
      </c>
    </row>
    <row r="3" spans="1:33" s="9" customFormat="1" ht="15.75" customHeight="1" x14ac:dyDescent="0.35">
      <c r="A3" s="5" t="s">
        <v>7</v>
      </c>
      <c r="B3" s="5" t="s">
        <v>1582</v>
      </c>
      <c r="C3" s="10" t="s">
        <v>1009</v>
      </c>
      <c r="D3" s="2" t="s">
        <v>47</v>
      </c>
      <c r="E3" s="5" t="s">
        <v>12</v>
      </c>
      <c r="F3" s="5" t="s">
        <v>12</v>
      </c>
      <c r="G3" s="11">
        <v>3229.9587134451099</v>
      </c>
      <c r="H3" s="11">
        <v>3203.9728167855701</v>
      </c>
      <c r="I3" s="11">
        <v>3021.0284195639201</v>
      </c>
      <c r="J3" s="11">
        <v>3277.9398255582</v>
      </c>
      <c r="K3" s="11">
        <v>3336.8624140957099</v>
      </c>
      <c r="L3" s="11">
        <v>3446.0133832544598</v>
      </c>
      <c r="M3" s="11">
        <v>3252.9965962769998</v>
      </c>
      <c r="N3" s="11">
        <v>3266.4235123419799</v>
      </c>
      <c r="O3" s="11">
        <v>3647.3223220927903</v>
      </c>
      <c r="P3" s="11">
        <v>3604.9427399851197</v>
      </c>
      <c r="Q3" s="11">
        <v>3561.65616336213</v>
      </c>
      <c r="R3" s="11">
        <v>3538.5714391737702</v>
      </c>
      <c r="S3" s="11">
        <v>3904.2556191039298</v>
      </c>
      <c r="T3" s="11">
        <v>3710.6311798658699</v>
      </c>
      <c r="U3" s="11">
        <v>3546.5243848998698</v>
      </c>
      <c r="V3" s="11">
        <v>3580.6893046127902</v>
      </c>
      <c r="W3" s="11">
        <v>3524.4733673821502</v>
      </c>
      <c r="X3" s="11">
        <v>3275.0624657502199</v>
      </c>
      <c r="Y3" s="11">
        <v>2550.0996011469001</v>
      </c>
      <c r="Z3" s="11">
        <v>2604.4938080300699</v>
      </c>
      <c r="AA3" s="11">
        <v>2886.50845712611</v>
      </c>
      <c r="AB3" s="11"/>
      <c r="AC3" s="11">
        <f t="shared" si="0"/>
        <v>14362.318236760681</v>
      </c>
      <c r="AD3" s="11">
        <f t="shared" si="1"/>
        <v>11316.1643320533</v>
      </c>
      <c r="AE3" s="30">
        <f t="shared" ref="AE3:AE17" si="2">AD3/AC3-1</f>
        <v>-0.21209346948674901</v>
      </c>
    </row>
    <row r="4" spans="1:33" s="9" customFormat="1" ht="15.75" customHeight="1" x14ac:dyDescent="0.35">
      <c r="A4" s="5" t="s">
        <v>7</v>
      </c>
      <c r="B4" s="5" t="s">
        <v>1583</v>
      </c>
      <c r="C4" s="10" t="s">
        <v>1009</v>
      </c>
      <c r="D4" s="3" t="s">
        <v>48</v>
      </c>
      <c r="E4" s="5" t="s">
        <v>12</v>
      </c>
      <c r="F4" s="5" t="s">
        <v>12</v>
      </c>
      <c r="G4" s="11">
        <v>826.93595731830396</v>
      </c>
      <c r="H4" s="11">
        <v>763.76766187920794</v>
      </c>
      <c r="I4" s="11">
        <v>701.00935871689796</v>
      </c>
      <c r="J4" s="11">
        <v>721.98557898524496</v>
      </c>
      <c r="K4" s="11">
        <v>821.20202424158299</v>
      </c>
      <c r="L4" s="11">
        <v>761.097671618351</v>
      </c>
      <c r="M4" s="11">
        <v>699.746327947993</v>
      </c>
      <c r="N4" s="11">
        <v>718.205762714456</v>
      </c>
      <c r="O4" s="11">
        <v>779.74082313628196</v>
      </c>
      <c r="P4" s="11">
        <v>777.13045770796703</v>
      </c>
      <c r="Q4" s="11">
        <v>747.30420168212697</v>
      </c>
      <c r="R4" s="11">
        <v>744.27641341202798</v>
      </c>
      <c r="S4" s="11">
        <v>769.35335692179899</v>
      </c>
      <c r="T4" s="11">
        <v>766.47070356298605</v>
      </c>
      <c r="U4" s="11">
        <v>730.38846719104799</v>
      </c>
      <c r="V4" s="11">
        <v>766.84170015100392</v>
      </c>
      <c r="W4" s="11">
        <v>815.61120545806398</v>
      </c>
      <c r="X4" s="11">
        <v>700.98971308448699</v>
      </c>
      <c r="Y4" s="11">
        <v>582.00033504998191</v>
      </c>
      <c r="Z4" s="11">
        <v>503.18716056992798</v>
      </c>
      <c r="AA4" s="11">
        <v>658.866877191914</v>
      </c>
      <c r="AB4" s="11"/>
      <c r="AC4" s="11">
        <f t="shared" si="0"/>
        <v>3079.3120763631018</v>
      </c>
      <c r="AD4" s="11">
        <f t="shared" si="1"/>
        <v>2445.0440858963111</v>
      </c>
      <c r="AE4" s="30">
        <f t="shared" si="2"/>
        <v>-0.20597717111411085</v>
      </c>
    </row>
    <row r="5" spans="1:33" s="16" customFormat="1" ht="15.75" customHeight="1" x14ac:dyDescent="0.35">
      <c r="A5" s="13" t="s">
        <v>7</v>
      </c>
      <c r="B5" s="13" t="s">
        <v>1584</v>
      </c>
      <c r="C5" s="14" t="s">
        <v>1009</v>
      </c>
      <c r="D5" s="15" t="s">
        <v>49</v>
      </c>
      <c r="E5" s="13" t="s">
        <v>12</v>
      </c>
      <c r="F5" s="13" t="s">
        <v>12</v>
      </c>
      <c r="G5" s="17">
        <v>277.42597381091798</v>
      </c>
      <c r="H5" s="17">
        <v>286.720626046522</v>
      </c>
      <c r="I5" s="17">
        <v>241.98953046141401</v>
      </c>
      <c r="J5" s="17">
        <v>247.27398227814601</v>
      </c>
      <c r="K5" s="17">
        <v>302.69369076265195</v>
      </c>
      <c r="L5" s="17">
        <v>306.49160664042097</v>
      </c>
      <c r="M5" s="17">
        <v>199.29332529013402</v>
      </c>
      <c r="N5" s="17">
        <v>224.074191141944</v>
      </c>
      <c r="O5" s="17">
        <v>254.01659477468999</v>
      </c>
      <c r="P5" s="17">
        <v>270.74091494803298</v>
      </c>
      <c r="Q5" s="17">
        <v>234.636916476799</v>
      </c>
      <c r="R5" s="17">
        <v>251.36898970116098</v>
      </c>
      <c r="S5" s="17">
        <v>283.08149983025601</v>
      </c>
      <c r="T5" s="17">
        <v>251.66409896178101</v>
      </c>
      <c r="U5" s="17">
        <v>218.927628761509</v>
      </c>
      <c r="V5" s="17">
        <v>235.560248711588</v>
      </c>
      <c r="W5" s="17">
        <v>293.46623063114401</v>
      </c>
      <c r="X5" s="17">
        <v>238.16123240450702</v>
      </c>
      <c r="Y5" s="17">
        <v>113.353836495282</v>
      </c>
      <c r="Z5" s="17">
        <v>82.130344590396305</v>
      </c>
      <c r="AA5" s="17">
        <v>193.86836403269498</v>
      </c>
      <c r="AB5" s="17"/>
      <c r="AC5" s="17">
        <f t="shared" si="0"/>
        <v>999.61820706602202</v>
      </c>
      <c r="AD5" s="17">
        <f t="shared" si="1"/>
        <v>627.51377752288033</v>
      </c>
      <c r="AE5" s="31">
        <f t="shared" si="2"/>
        <v>-0.37224655064587597</v>
      </c>
      <c r="AF5" s="33">
        <f>AC5/SUM(T$20:W$20)/10</f>
        <v>0.35329441039471549</v>
      </c>
      <c r="AG5" s="33">
        <f>AD5/SUM(X$20:AA$20)/10</f>
        <v>0.24780253928759036</v>
      </c>
    </row>
    <row r="6" spans="1:33" s="9" customFormat="1" ht="15.75" customHeight="1" x14ac:dyDescent="0.35">
      <c r="A6" s="5" t="s">
        <v>7</v>
      </c>
      <c r="B6" s="5" t="s">
        <v>1585</v>
      </c>
      <c r="C6" s="10" t="s">
        <v>1009</v>
      </c>
      <c r="D6" s="4" t="s">
        <v>50</v>
      </c>
      <c r="E6" s="5" t="s">
        <v>12</v>
      </c>
      <c r="F6" s="5" t="s">
        <v>12</v>
      </c>
      <c r="G6" s="11">
        <v>236.81356613961199</v>
      </c>
      <c r="H6" s="11">
        <v>188.443956030099</v>
      </c>
      <c r="I6" s="11">
        <v>171.35939681937199</v>
      </c>
      <c r="J6" s="11">
        <v>182.711124349648</v>
      </c>
      <c r="K6" s="11">
        <v>235.77570797584798</v>
      </c>
      <c r="L6" s="11">
        <v>179.08123877617899</v>
      </c>
      <c r="M6" s="11">
        <v>188.914869491768</v>
      </c>
      <c r="N6" s="11">
        <v>194.70805515933498</v>
      </c>
      <c r="O6" s="11">
        <v>229.82027785909401</v>
      </c>
      <c r="P6" s="11">
        <v>200.086168209184</v>
      </c>
      <c r="Q6" s="11">
        <v>208.13746484623101</v>
      </c>
      <c r="R6" s="11">
        <v>198.49680797196601</v>
      </c>
      <c r="S6" s="11">
        <v>206.59475573174399</v>
      </c>
      <c r="T6" s="11">
        <v>239.25876415359102</v>
      </c>
      <c r="U6" s="11">
        <v>245.74637346305701</v>
      </c>
      <c r="V6" s="11">
        <v>236.758268525517</v>
      </c>
      <c r="W6" s="11">
        <v>265.62485421968</v>
      </c>
      <c r="X6" s="11">
        <v>200.75430261175799</v>
      </c>
      <c r="Y6" s="11">
        <v>258.96101999008101</v>
      </c>
      <c r="Z6" s="11">
        <v>228.783886866774</v>
      </c>
      <c r="AA6" s="11">
        <v>270.222880764911</v>
      </c>
      <c r="AB6" s="11"/>
      <c r="AC6" s="11">
        <f t="shared" si="0"/>
        <v>987.38826036184491</v>
      </c>
      <c r="AD6" s="11">
        <f t="shared" si="1"/>
        <v>958.722090233524</v>
      </c>
      <c r="AE6" s="30">
        <f t="shared" si="2"/>
        <v>-2.9032318166124171E-2</v>
      </c>
    </row>
    <row r="7" spans="1:33" s="9" customFormat="1" ht="15.75" customHeight="1" x14ac:dyDescent="0.35">
      <c r="A7" s="5" t="s">
        <v>7</v>
      </c>
      <c r="B7" s="5" t="s">
        <v>1586</v>
      </c>
      <c r="C7" s="10" t="s">
        <v>1009</v>
      </c>
      <c r="D7" s="4" t="s">
        <v>51</v>
      </c>
      <c r="E7" s="5" t="s">
        <v>12</v>
      </c>
      <c r="F7" s="5" t="s">
        <v>12</v>
      </c>
      <c r="G7" s="11">
        <v>312.69641736777299</v>
      </c>
      <c r="H7" s="11">
        <v>288.60307980258801</v>
      </c>
      <c r="I7" s="11">
        <v>287.66043143611199</v>
      </c>
      <c r="J7" s="11">
        <v>292.00047235745001</v>
      </c>
      <c r="K7" s="11">
        <v>282.73262550308402</v>
      </c>
      <c r="L7" s="11">
        <v>275.52482620175101</v>
      </c>
      <c r="M7" s="11">
        <v>311.53813316609103</v>
      </c>
      <c r="N7" s="11">
        <v>299.42351641317703</v>
      </c>
      <c r="O7" s="11">
        <v>295.90395050249799</v>
      </c>
      <c r="P7" s="11">
        <v>306.30337455074903</v>
      </c>
      <c r="Q7" s="11">
        <v>304.52982035909599</v>
      </c>
      <c r="R7" s="11">
        <v>294.41061573890101</v>
      </c>
      <c r="S7" s="11">
        <v>279.67710135979905</v>
      </c>
      <c r="T7" s="11">
        <v>275.54784044761402</v>
      </c>
      <c r="U7" s="11">
        <v>265.71446496648201</v>
      </c>
      <c r="V7" s="11">
        <v>294.52318291389901</v>
      </c>
      <c r="W7" s="11">
        <v>256.52012060724098</v>
      </c>
      <c r="X7" s="11">
        <v>262.07417806822298</v>
      </c>
      <c r="Y7" s="11">
        <v>209.68547856461998</v>
      </c>
      <c r="Z7" s="11">
        <v>192.27292911275802</v>
      </c>
      <c r="AA7" s="11">
        <v>194.77563239430799</v>
      </c>
      <c r="AB7" s="11"/>
      <c r="AC7" s="11">
        <f t="shared" si="0"/>
        <v>1092.3056089352363</v>
      </c>
      <c r="AD7" s="11">
        <f t="shared" si="1"/>
        <v>858.80821813990894</v>
      </c>
      <c r="AE7" s="30">
        <f t="shared" si="2"/>
        <v>-0.21376562464321425</v>
      </c>
    </row>
    <row r="8" spans="1:33" s="9" customFormat="1" ht="15" customHeight="1" x14ac:dyDescent="0.35">
      <c r="A8" s="5" t="s">
        <v>7</v>
      </c>
      <c r="B8" s="5" t="s">
        <v>1587</v>
      </c>
      <c r="C8" s="10" t="s">
        <v>1009</v>
      </c>
      <c r="D8" s="3" t="s">
        <v>52</v>
      </c>
      <c r="E8" s="5" t="s">
        <v>12</v>
      </c>
      <c r="F8" s="5" t="s">
        <v>12</v>
      </c>
      <c r="G8" s="11">
        <v>1072.5033691984399</v>
      </c>
      <c r="H8" s="11">
        <v>1032.7081459087301</v>
      </c>
      <c r="I8" s="11">
        <v>1021.22032896887</v>
      </c>
      <c r="J8" s="11">
        <v>1122.4376332773199</v>
      </c>
      <c r="K8" s="11">
        <v>1089.6009974523399</v>
      </c>
      <c r="L8" s="11">
        <v>1101.5509054366401</v>
      </c>
      <c r="M8" s="11">
        <v>1129.95824723646</v>
      </c>
      <c r="N8" s="11">
        <v>1203.4528946299099</v>
      </c>
      <c r="O8" s="11">
        <v>1265.84200382887</v>
      </c>
      <c r="P8" s="11">
        <v>1198.0529704718899</v>
      </c>
      <c r="Q8" s="11">
        <v>1247.98910731206</v>
      </c>
      <c r="R8" s="11">
        <v>1243.3121192138301</v>
      </c>
      <c r="S8" s="11">
        <v>1309.7923149785599</v>
      </c>
      <c r="T8" s="11">
        <v>1247.4297060706101</v>
      </c>
      <c r="U8" s="11">
        <v>1223.3225801692699</v>
      </c>
      <c r="V8" s="11">
        <v>1232.51144220845</v>
      </c>
      <c r="W8" s="11">
        <v>1197.50261512885</v>
      </c>
      <c r="X8" s="11">
        <v>1199.8242260509001</v>
      </c>
      <c r="Y8" s="11">
        <v>980.43494779319997</v>
      </c>
      <c r="Z8" s="11">
        <v>976.441152878195</v>
      </c>
      <c r="AA8" s="11">
        <v>1209.7812941909699</v>
      </c>
      <c r="AB8" s="11"/>
      <c r="AC8" s="11">
        <f t="shared" si="0"/>
        <v>4900.7663435771801</v>
      </c>
      <c r="AD8" s="11">
        <f t="shared" si="1"/>
        <v>4366.481620913265</v>
      </c>
      <c r="AE8" s="30">
        <f t="shared" si="2"/>
        <v>-0.10902064803887968</v>
      </c>
    </row>
    <row r="9" spans="1:33" s="16" customFormat="1" ht="15" customHeight="1" x14ac:dyDescent="0.35">
      <c r="A9" s="13" t="s">
        <v>7</v>
      </c>
      <c r="B9" s="13" t="s">
        <v>1588</v>
      </c>
      <c r="C9" s="14" t="s">
        <v>1009</v>
      </c>
      <c r="D9" s="15" t="s">
        <v>53</v>
      </c>
      <c r="E9" s="13" t="s">
        <v>12</v>
      </c>
      <c r="F9" s="13" t="s">
        <v>12</v>
      </c>
      <c r="G9" s="17">
        <v>130.11865325209001</v>
      </c>
      <c r="H9" s="17">
        <v>133.18849517175801</v>
      </c>
      <c r="I9" s="17">
        <v>171.241897504642</v>
      </c>
      <c r="J9" s="17">
        <v>172.604179024123</v>
      </c>
      <c r="K9" s="17">
        <v>131.83138270846399</v>
      </c>
      <c r="L9" s="17">
        <v>185.12120877302399</v>
      </c>
      <c r="M9" s="17">
        <v>209.46266970274499</v>
      </c>
      <c r="N9" s="17">
        <v>158.87382391657201</v>
      </c>
      <c r="O9" s="17">
        <v>235.983340178753</v>
      </c>
      <c r="P9" s="17">
        <v>185.51439422459902</v>
      </c>
      <c r="Q9" s="17">
        <v>219.54852089321801</v>
      </c>
      <c r="R9" s="17">
        <v>183.13766692735001</v>
      </c>
      <c r="S9" s="17">
        <v>172.80078134943901</v>
      </c>
      <c r="T9" s="17">
        <v>181.387830784893</v>
      </c>
      <c r="U9" s="17">
        <v>219.06520569717802</v>
      </c>
      <c r="V9" s="17">
        <v>155.67143960557402</v>
      </c>
      <c r="W9" s="17">
        <v>157.75419194018301</v>
      </c>
      <c r="X9" s="17">
        <v>111.59593823979699</v>
      </c>
      <c r="Y9" s="17">
        <v>26.1172988163521</v>
      </c>
      <c r="Z9" s="17">
        <v>22.284994377261697</v>
      </c>
      <c r="AA9" s="17">
        <v>29.776481300393499</v>
      </c>
      <c r="AB9" s="17"/>
      <c r="AC9" s="17">
        <f t="shared" si="0"/>
        <v>713.87866802782798</v>
      </c>
      <c r="AD9" s="17">
        <f t="shared" si="1"/>
        <v>189.77471273380431</v>
      </c>
      <c r="AE9" s="31">
        <f t="shared" si="2"/>
        <v>-0.73416391155365546</v>
      </c>
      <c r="AF9" s="33">
        <f>AC9/SUM(T$20:W$20)/10</f>
        <v>0.25230567163688983</v>
      </c>
      <c r="AG9" s="33">
        <f>AD9/SUM(X$20:AA$20)/10</f>
        <v>7.4941232196762464E-2</v>
      </c>
    </row>
    <row r="10" spans="1:33" s="9" customFormat="1" ht="15.75" customHeight="1" x14ac:dyDescent="0.35">
      <c r="A10" s="5" t="s">
        <v>7</v>
      </c>
      <c r="B10" s="5" t="s">
        <v>1589</v>
      </c>
      <c r="C10" s="10" t="s">
        <v>1009</v>
      </c>
      <c r="D10" s="4" t="s">
        <v>54</v>
      </c>
      <c r="E10" s="5" t="s">
        <v>12</v>
      </c>
      <c r="F10" s="5" t="s">
        <v>12</v>
      </c>
      <c r="G10" s="11">
        <v>801.81498191155902</v>
      </c>
      <c r="H10" s="11">
        <v>746.32512375654608</v>
      </c>
      <c r="I10" s="11">
        <v>722.22784609324708</v>
      </c>
      <c r="J10" s="11">
        <v>820.22840836868204</v>
      </c>
      <c r="K10" s="11">
        <v>828.40118841571791</v>
      </c>
      <c r="L10" s="11">
        <v>784.17045369505092</v>
      </c>
      <c r="M10" s="11">
        <v>787.46259274101499</v>
      </c>
      <c r="N10" s="11">
        <v>890.13253278864704</v>
      </c>
      <c r="O10" s="11">
        <v>883.34355509385205</v>
      </c>
      <c r="P10" s="11">
        <v>868.67359750799199</v>
      </c>
      <c r="Q10" s="11">
        <v>884.11783976000004</v>
      </c>
      <c r="R10" s="11">
        <v>919.15718057941399</v>
      </c>
      <c r="S10" s="11">
        <v>984.03410895420893</v>
      </c>
      <c r="T10" s="11">
        <v>919.61223551644798</v>
      </c>
      <c r="U10" s="11">
        <v>866.26798831619794</v>
      </c>
      <c r="V10" s="11">
        <v>934.64184409243092</v>
      </c>
      <c r="W10" s="11">
        <v>885.06490792236309</v>
      </c>
      <c r="X10" s="11">
        <v>955.21733476694908</v>
      </c>
      <c r="Y10" s="11">
        <v>854.60106250204103</v>
      </c>
      <c r="Z10" s="11">
        <v>851.03929883534397</v>
      </c>
      <c r="AA10" s="11">
        <v>1064.4612563108201</v>
      </c>
      <c r="AB10" s="11"/>
      <c r="AC10" s="11">
        <f t="shared" si="0"/>
        <v>3605.58697584744</v>
      </c>
      <c r="AD10" s="11">
        <f t="shared" si="1"/>
        <v>3725.3189524151539</v>
      </c>
      <c r="AE10" s="30">
        <f t="shared" si="2"/>
        <v>3.3207346645568681E-2</v>
      </c>
    </row>
    <row r="11" spans="1:33" s="9" customFormat="1" ht="15.75" customHeight="1" x14ac:dyDescent="0.35">
      <c r="A11" s="5" t="s">
        <v>7</v>
      </c>
      <c r="B11" s="5" t="s">
        <v>1590</v>
      </c>
      <c r="C11" s="10" t="s">
        <v>1009</v>
      </c>
      <c r="D11" s="4" t="s">
        <v>55</v>
      </c>
      <c r="E11" s="5" t="s">
        <v>12</v>
      </c>
      <c r="F11" s="5" t="s">
        <v>12</v>
      </c>
      <c r="G11" s="11">
        <v>140.56973403479299</v>
      </c>
      <c r="H11" s="11">
        <v>153.194526980429</v>
      </c>
      <c r="I11" s="11">
        <v>127.750585370981</v>
      </c>
      <c r="J11" s="11">
        <v>129.60504588451099</v>
      </c>
      <c r="K11" s="11">
        <v>129.36842632816101</v>
      </c>
      <c r="L11" s="11">
        <v>132.259242968564</v>
      </c>
      <c r="M11" s="11">
        <v>133.03298479270501</v>
      </c>
      <c r="N11" s="11">
        <v>154.44653792468898</v>
      </c>
      <c r="O11" s="11">
        <v>146.515108556261</v>
      </c>
      <c r="P11" s="11">
        <v>143.864978739299</v>
      </c>
      <c r="Q11" s="11">
        <v>144.32274665884</v>
      </c>
      <c r="R11" s="11">
        <v>141.01727170706098</v>
      </c>
      <c r="S11" s="11">
        <v>152.95742467490899</v>
      </c>
      <c r="T11" s="11">
        <v>146.42963976926501</v>
      </c>
      <c r="U11" s="11">
        <v>137.98938615589699</v>
      </c>
      <c r="V11" s="11">
        <v>142.19815851044399</v>
      </c>
      <c r="W11" s="11">
        <v>154.68351526630198</v>
      </c>
      <c r="X11" s="11">
        <v>133.01095304415898</v>
      </c>
      <c r="Y11" s="11">
        <v>99.716586474806689</v>
      </c>
      <c r="Z11" s="11">
        <v>103.11685966559</v>
      </c>
      <c r="AA11" s="11">
        <v>115.543556579758</v>
      </c>
      <c r="AB11" s="11"/>
      <c r="AC11" s="11">
        <f t="shared" si="0"/>
        <v>581.300699701908</v>
      </c>
      <c r="AD11" s="11">
        <f t="shared" si="1"/>
        <v>451.38795576431363</v>
      </c>
      <c r="AE11" s="30">
        <f t="shared" si="2"/>
        <v>-0.22348630236332734</v>
      </c>
    </row>
    <row r="12" spans="1:33" s="16" customFormat="1" ht="15.75" customHeight="1" x14ac:dyDescent="0.35">
      <c r="A12" s="13" t="s">
        <v>7</v>
      </c>
      <c r="B12" s="13" t="s">
        <v>1591</v>
      </c>
      <c r="C12" s="14" t="s">
        <v>1009</v>
      </c>
      <c r="D12" s="18" t="s">
        <v>56</v>
      </c>
      <c r="E12" s="13" t="s">
        <v>12</v>
      </c>
      <c r="F12" s="13" t="s">
        <v>12</v>
      </c>
      <c r="G12" s="17">
        <v>741.09040339134503</v>
      </c>
      <c r="H12" s="17">
        <v>814.48076223420799</v>
      </c>
      <c r="I12" s="17">
        <v>485.93618001643904</v>
      </c>
      <c r="J12" s="17">
        <v>619.06345656669794</v>
      </c>
      <c r="K12" s="17">
        <v>745.827413395235</v>
      </c>
      <c r="L12" s="17">
        <v>912.157335369527</v>
      </c>
      <c r="M12" s="17">
        <v>605.04145706675195</v>
      </c>
      <c r="N12" s="17">
        <v>761.31141300999195</v>
      </c>
      <c r="O12" s="17">
        <v>852.47771852652204</v>
      </c>
      <c r="P12" s="17">
        <v>985.35270297078603</v>
      </c>
      <c r="Q12" s="17">
        <v>563.91316392572298</v>
      </c>
      <c r="R12" s="17">
        <v>615.12136968114896</v>
      </c>
      <c r="S12" s="17">
        <v>706.364825823454</v>
      </c>
      <c r="T12" s="17">
        <v>753.29996591736995</v>
      </c>
      <c r="U12" s="17">
        <v>507.1724417945</v>
      </c>
      <c r="V12" s="17">
        <v>531.61335764184503</v>
      </c>
      <c r="W12" s="17">
        <v>486.51331612739597</v>
      </c>
      <c r="X12" s="17">
        <v>378.10375118508205</v>
      </c>
      <c r="Y12" s="17">
        <v>1.09845026237907</v>
      </c>
      <c r="Z12" s="17">
        <v>2.00533794687956</v>
      </c>
      <c r="AA12" s="17">
        <v>24.421885849597</v>
      </c>
      <c r="AB12" s="17"/>
      <c r="AC12" s="17">
        <f t="shared" si="0"/>
        <v>2278.5990814811112</v>
      </c>
      <c r="AD12" s="17">
        <f t="shared" si="1"/>
        <v>405.62942524393765</v>
      </c>
      <c r="AE12" s="31">
        <f t="shared" si="2"/>
        <v>-0.82198297693498823</v>
      </c>
      <c r="AF12" s="33">
        <f>AC12/SUM(T$20:W$20)/10</f>
        <v>0.80532378594884901</v>
      </c>
      <c r="AG12" s="33">
        <f>AD12/SUM(X$20:AA$20)/10</f>
        <v>0.16018134610845028</v>
      </c>
    </row>
    <row r="13" spans="1:33" s="9" customFormat="1" ht="15.75" customHeight="1" x14ac:dyDescent="0.35">
      <c r="A13" s="5" t="s">
        <v>7</v>
      </c>
      <c r="B13" s="5" t="s">
        <v>1592</v>
      </c>
      <c r="C13" s="10" t="s">
        <v>1009</v>
      </c>
      <c r="D13" s="4" t="s">
        <v>57</v>
      </c>
      <c r="E13" s="5" t="s">
        <v>12</v>
      </c>
      <c r="F13" s="5" t="s">
        <v>12</v>
      </c>
      <c r="G13" s="11">
        <v>147.95109206026001</v>
      </c>
      <c r="H13" s="11">
        <v>80.319254163561197</v>
      </c>
      <c r="I13" s="11">
        <v>95.820414392294708</v>
      </c>
      <c r="J13" s="11">
        <v>109.680762299878</v>
      </c>
      <c r="K13" s="11">
        <v>137.58026065578801</v>
      </c>
      <c r="L13" s="11">
        <v>71.457666730590603</v>
      </c>
      <c r="M13" s="11">
        <v>88.007185943658797</v>
      </c>
      <c r="N13" s="11">
        <v>108.455123746637</v>
      </c>
      <c r="O13" s="11">
        <v>100.77112692553099</v>
      </c>
      <c r="P13" s="11">
        <v>91.351607989617492</v>
      </c>
      <c r="Q13" s="11">
        <v>100.920240647889</v>
      </c>
      <c r="R13" s="11">
        <v>103.679658062976</v>
      </c>
      <c r="S13" s="11">
        <v>117.15496939056901</v>
      </c>
      <c r="T13" s="11">
        <v>71.685644972616203</v>
      </c>
      <c r="U13" s="11">
        <v>87.387201340210495</v>
      </c>
      <c r="V13" s="11">
        <v>86.706271057736302</v>
      </c>
      <c r="W13" s="11">
        <v>74.056896619568192</v>
      </c>
      <c r="X13" s="11">
        <v>34.1445567691243</v>
      </c>
      <c r="Y13" s="11">
        <v>0.170363452562521</v>
      </c>
      <c r="Z13" s="11">
        <v>0.29088983728185502</v>
      </c>
      <c r="AA13" s="11">
        <v>3.4552586154560498</v>
      </c>
      <c r="AB13" s="11"/>
      <c r="AC13" s="11">
        <f t="shared" si="0"/>
        <v>319.83601399013116</v>
      </c>
      <c r="AD13" s="11">
        <f t="shared" si="1"/>
        <v>38.061068674424725</v>
      </c>
      <c r="AE13" s="30">
        <f t="shared" si="2"/>
        <v>-0.88099817716087736</v>
      </c>
    </row>
    <row r="14" spans="1:33" s="9" customFormat="1" ht="15.75" customHeight="1" x14ac:dyDescent="0.35">
      <c r="A14" s="5" t="s">
        <v>7</v>
      </c>
      <c r="B14" s="5" t="s">
        <v>1593</v>
      </c>
      <c r="C14" s="10" t="s">
        <v>1009</v>
      </c>
      <c r="D14" s="4" t="s">
        <v>58</v>
      </c>
      <c r="E14" s="5" t="s">
        <v>12</v>
      </c>
      <c r="F14" s="5" t="s">
        <v>12</v>
      </c>
      <c r="G14" s="11">
        <v>593.13931133108497</v>
      </c>
      <c r="H14" s="11">
        <v>734.16150807064696</v>
      </c>
      <c r="I14" s="11">
        <v>390.11576562414399</v>
      </c>
      <c r="J14" s="11">
        <v>509.38269426682103</v>
      </c>
      <c r="K14" s="11">
        <v>608.24715273944696</v>
      </c>
      <c r="L14" s="11">
        <v>840.69966863893603</v>
      </c>
      <c r="M14" s="11">
        <v>517.03427112309305</v>
      </c>
      <c r="N14" s="11">
        <v>652.85628926335505</v>
      </c>
      <c r="O14" s="11">
        <v>751.70659160099103</v>
      </c>
      <c r="P14" s="11">
        <v>894.00109498116808</v>
      </c>
      <c r="Q14" s="11">
        <v>462.99292327783502</v>
      </c>
      <c r="R14" s="11">
        <v>511.44171161817303</v>
      </c>
      <c r="S14" s="11">
        <v>589.20985643288509</v>
      </c>
      <c r="T14" s="11">
        <v>681.61432094475401</v>
      </c>
      <c r="U14" s="11">
        <v>419.78524045428901</v>
      </c>
      <c r="V14" s="11">
        <v>444.90708658410801</v>
      </c>
      <c r="W14" s="11">
        <v>412.456419507828</v>
      </c>
      <c r="X14" s="11">
        <v>343.959194415958</v>
      </c>
      <c r="Y14" s="11">
        <v>0.92808680981654601</v>
      </c>
      <c r="Z14" s="11">
        <v>1.7144481095977</v>
      </c>
      <c r="AA14" s="11">
        <v>20.966627234140898</v>
      </c>
      <c r="AB14" s="11"/>
      <c r="AC14" s="11">
        <f t="shared" si="0"/>
        <v>1958.763067490979</v>
      </c>
      <c r="AD14" s="11">
        <f t="shared" si="1"/>
        <v>367.56835656951313</v>
      </c>
      <c r="AE14" s="30">
        <f t="shared" si="2"/>
        <v>-0.81234669844968066</v>
      </c>
    </row>
    <row r="15" spans="1:33" s="16" customFormat="1" ht="15.75" customHeight="1" x14ac:dyDescent="0.35">
      <c r="A15" s="13" t="s">
        <v>7</v>
      </c>
      <c r="B15" s="13" t="s">
        <v>1594</v>
      </c>
      <c r="C15" s="14" t="s">
        <v>1009</v>
      </c>
      <c r="D15" s="18" t="s">
        <v>59</v>
      </c>
      <c r="E15" s="13" t="s">
        <v>12</v>
      </c>
      <c r="F15" s="13" t="s">
        <v>12</v>
      </c>
      <c r="G15" s="17">
        <v>401.63217934545401</v>
      </c>
      <c r="H15" s="17">
        <v>643.83180883492605</v>
      </c>
      <c r="I15" s="17">
        <v>465.278880214357</v>
      </c>
      <c r="J15" s="17">
        <v>530.62383316571493</v>
      </c>
      <c r="K15" s="17">
        <v>484.57549538559402</v>
      </c>
      <c r="L15" s="17">
        <v>671.86184891743903</v>
      </c>
      <c r="M15" s="17">
        <v>548.10596015454905</v>
      </c>
      <c r="N15" s="17">
        <v>566.36415304992204</v>
      </c>
      <c r="O15" s="17">
        <v>518.03731090339602</v>
      </c>
      <c r="P15" s="17">
        <v>674.01668858713106</v>
      </c>
      <c r="Q15" s="17">
        <v>558.30445117902002</v>
      </c>
      <c r="R15" s="17">
        <v>577.1875570412609</v>
      </c>
      <c r="S15" s="17">
        <v>553.20127593288396</v>
      </c>
      <c r="T15" s="17">
        <v>666.85729488636298</v>
      </c>
      <c r="U15" s="17">
        <v>620.92971888780608</v>
      </c>
      <c r="V15" s="17">
        <v>626.578398450804</v>
      </c>
      <c r="W15" s="17">
        <v>513.48107345883795</v>
      </c>
      <c r="X15" s="17">
        <v>478.81299868220503</v>
      </c>
      <c r="Y15" s="17">
        <v>8.5284651862388401</v>
      </c>
      <c r="Z15" s="17">
        <v>10.3052118059035</v>
      </c>
      <c r="AA15" s="17">
        <v>32.078842891851501</v>
      </c>
      <c r="AB15" s="17"/>
      <c r="AC15" s="17">
        <f>SUM(T15:W15)</f>
        <v>2427.8464856838109</v>
      </c>
      <c r="AD15" s="17">
        <f>SUM(X15:AA15)</f>
        <v>529.72551856619896</v>
      </c>
      <c r="AE15" s="31">
        <f t="shared" si="2"/>
        <v>-0.78181259742334985</v>
      </c>
      <c r="AF15" s="33">
        <f>AC15/SUM(T$20:W$20)/10</f>
        <v>0.85807219859080897</v>
      </c>
      <c r="AG15" s="33">
        <f>AD15/SUM(X$20:AA$20)/10</f>
        <v>0.20918636901379178</v>
      </c>
    </row>
    <row r="16" spans="1:33" s="9" customFormat="1" ht="15.75" customHeight="1" x14ac:dyDescent="0.35">
      <c r="A16" s="5" t="s">
        <v>7</v>
      </c>
      <c r="B16" s="5" t="s">
        <v>1595</v>
      </c>
      <c r="C16" s="10" t="s">
        <v>1009</v>
      </c>
      <c r="D16" s="4" t="s">
        <v>60</v>
      </c>
      <c r="E16" s="5" t="s">
        <v>12</v>
      </c>
      <c r="F16" s="5" t="s">
        <v>12</v>
      </c>
      <c r="G16" s="11">
        <v>64.187763186048699</v>
      </c>
      <c r="H16" s="11">
        <v>52.040514623084299</v>
      </c>
      <c r="I16" s="11">
        <v>67.745785822302096</v>
      </c>
      <c r="J16" s="11">
        <v>63.686998800713894</v>
      </c>
      <c r="K16" s="11">
        <v>91.556531321868491</v>
      </c>
      <c r="L16" s="11">
        <v>44.345411008668698</v>
      </c>
      <c r="M16" s="11">
        <v>70.129485315218304</v>
      </c>
      <c r="N16" s="11">
        <v>62.243821434971601</v>
      </c>
      <c r="O16" s="11">
        <v>77.654826382399392</v>
      </c>
      <c r="P16" s="11">
        <v>48.689177624514599</v>
      </c>
      <c r="Q16" s="11">
        <v>79.964094468753288</v>
      </c>
      <c r="R16" s="11">
        <v>68.214796102584998</v>
      </c>
      <c r="S16" s="11">
        <v>90.422017714302896</v>
      </c>
      <c r="T16" s="11">
        <v>46.867429540406199</v>
      </c>
      <c r="U16" s="11">
        <v>84.807131601769598</v>
      </c>
      <c r="V16" s="11">
        <v>72.711354599206999</v>
      </c>
      <c r="W16" s="11">
        <v>84.736949204913898</v>
      </c>
      <c r="X16" s="11">
        <v>36.959961049873598</v>
      </c>
      <c r="Y16" s="11">
        <v>1.0879620104495999</v>
      </c>
      <c r="Z16" s="11">
        <v>1.13769816116147</v>
      </c>
      <c r="AA16" s="11">
        <v>4.5627570864092002</v>
      </c>
      <c r="AB16" s="11"/>
      <c r="AC16" s="11">
        <f t="shared" ref="AC16:AC17" si="3">SUM(T16:W16)</f>
        <v>289.12286494629672</v>
      </c>
      <c r="AD16" s="11">
        <f t="shared" ref="AD16:AD17" si="4">SUM(X16:AA16)</f>
        <v>43.748378307893866</v>
      </c>
      <c r="AE16" s="30">
        <f t="shared" si="2"/>
        <v>-0.84868585777185102</v>
      </c>
    </row>
    <row r="17" spans="1:33" s="9" customFormat="1" ht="15.75" customHeight="1" x14ac:dyDescent="0.35">
      <c r="A17" s="5" t="s">
        <v>7</v>
      </c>
      <c r="B17" s="5" t="s">
        <v>1596</v>
      </c>
      <c r="C17" s="10" t="s">
        <v>1009</v>
      </c>
      <c r="D17" s="4" t="s">
        <v>61</v>
      </c>
      <c r="E17" s="5" t="s">
        <v>12</v>
      </c>
      <c r="F17" s="5" t="s">
        <v>12</v>
      </c>
      <c r="G17" s="11">
        <v>337.44441615940599</v>
      </c>
      <c r="H17" s="11">
        <v>591.79129421184098</v>
      </c>
      <c r="I17" s="11">
        <v>397.53309439205498</v>
      </c>
      <c r="J17" s="11">
        <v>466.936834365001</v>
      </c>
      <c r="K17" s="11">
        <v>393.01896406372498</v>
      </c>
      <c r="L17" s="11">
        <v>627.51643790876994</v>
      </c>
      <c r="M17" s="11">
        <v>477.97647483933099</v>
      </c>
      <c r="N17" s="11">
        <v>504.12033161494998</v>
      </c>
      <c r="O17" s="11">
        <v>440.38248452099697</v>
      </c>
      <c r="P17" s="11">
        <v>625.327510962617</v>
      </c>
      <c r="Q17" s="11">
        <v>478.34035671026601</v>
      </c>
      <c r="R17" s="11">
        <v>508.972760938676</v>
      </c>
      <c r="S17" s="11">
        <v>462.77925821858105</v>
      </c>
      <c r="T17" s="11">
        <v>619.98986534595701</v>
      </c>
      <c r="U17" s="11">
        <v>536.12258728603604</v>
      </c>
      <c r="V17" s="11">
        <v>553.86704385159692</v>
      </c>
      <c r="W17" s="11">
        <v>428.74412425392399</v>
      </c>
      <c r="X17" s="11">
        <v>441.853037632331</v>
      </c>
      <c r="Y17" s="11">
        <v>7.4405031757892397</v>
      </c>
      <c r="Z17" s="11">
        <v>9.1675136447419892</v>
      </c>
      <c r="AA17" s="11">
        <v>27.516085805442298</v>
      </c>
      <c r="AB17" s="11"/>
      <c r="AC17" s="11">
        <f t="shared" si="3"/>
        <v>2138.723620737514</v>
      </c>
      <c r="AD17" s="11">
        <f t="shared" si="4"/>
        <v>485.97714025830447</v>
      </c>
      <c r="AE17" s="30">
        <f t="shared" si="2"/>
        <v>-0.7727723509731842</v>
      </c>
    </row>
    <row r="19" spans="1:33" x14ac:dyDescent="0.35">
      <c r="AD19" s="12"/>
      <c r="AE19" s="30"/>
      <c r="AF19" s="34">
        <f>SUM(AF12,AF5)</f>
        <v>1.1586181963435644</v>
      </c>
      <c r="AG19" s="34">
        <f>SUM(AG12,AG5)</f>
        <v>0.40798388539604064</v>
      </c>
    </row>
    <row r="20" spans="1:33" x14ac:dyDescent="0.35">
      <c r="D20" s="10" t="s">
        <v>1253</v>
      </c>
      <c r="G20" s="11">
        <f>[5]GDP!CM$4</f>
        <v>58.228724</v>
      </c>
      <c r="H20" s="11">
        <f>[5]GDP!CN$4</f>
        <v>59.638523999999997</v>
      </c>
      <c r="I20" s="11">
        <f>[5]GDP!CO$4</f>
        <v>61.503250000000001</v>
      </c>
      <c r="J20" s="11">
        <f>[5]GDP!CP$4</f>
        <v>64.393077000000005</v>
      </c>
      <c r="K20" s="11">
        <f>[5]GDP!CQ$4</f>
        <v>65.030406999999997</v>
      </c>
      <c r="L20" s="11">
        <f>[5]GDP!CR$4</f>
        <v>66.538552999999993</v>
      </c>
      <c r="M20" s="11">
        <f>[5]GDP!CS$4</f>
        <v>66.704229999999995</v>
      </c>
      <c r="N20" s="11">
        <f>[5]GDP!CT$4</f>
        <v>70.937437000000003</v>
      </c>
      <c r="O20" s="11">
        <f>[5]GDP!CU$4</f>
        <v>73.007197000000005</v>
      </c>
      <c r="P20" s="11">
        <f>[5]GDP!CV$4</f>
        <v>78.534450000000007</v>
      </c>
      <c r="Q20" s="11">
        <f>[5]GDP!CW$4</f>
        <v>76.930521999999996</v>
      </c>
      <c r="R20" s="11">
        <f>[5]GDP!CX$4</f>
        <v>71.703507000000002</v>
      </c>
      <c r="S20" s="11">
        <f>[5]GDP!CY$4</f>
        <v>71.598294999999993</v>
      </c>
      <c r="T20" s="11">
        <f>[5]GDP!CZ$4</f>
        <v>73.665824999999998</v>
      </c>
      <c r="U20" s="11">
        <f>[5]GDP!DA$4</f>
        <v>72.647354000000007</v>
      </c>
      <c r="V20" s="11">
        <f>[5]GDP!DB$4</f>
        <v>71.036017000000001</v>
      </c>
      <c r="W20" s="11">
        <f>[5]GDP!DC$4</f>
        <v>65.592786000000004</v>
      </c>
      <c r="X20" s="11">
        <f>[5]GDP!DD$4</f>
        <v>63.750126000000002</v>
      </c>
      <c r="Y20" s="11">
        <f>[5]GDP!DE$4</f>
        <v>55.973956000000001</v>
      </c>
      <c r="Z20" s="11">
        <f>[5]GDP!DF$4</f>
        <v>63.107937</v>
      </c>
      <c r="AA20" s="11">
        <f>[5]GDP!DG$4</f>
        <v>70.399355999999997</v>
      </c>
      <c r="AB20" s="11"/>
      <c r="AC20" s="11">
        <f t="shared" ref="AC20" si="5">SUM(T20:W20)</f>
        <v>282.941982</v>
      </c>
      <c r="AD20" s="11">
        <f t="shared" ref="AD20" si="6">SUM(X20:AA20)</f>
        <v>253.23137500000001</v>
      </c>
      <c r="AE20" s="30"/>
      <c r="AF20" s="34">
        <f>SUM(AF9,AF15)</f>
        <v>1.1103778702276987</v>
      </c>
      <c r="AG20" s="34">
        <f>SUM(AG9,AG15)</f>
        <v>0.28412760121055425</v>
      </c>
    </row>
    <row r="21" spans="1:33" x14ac:dyDescent="0.35">
      <c r="AF21" s="34">
        <f>AF19-AF20</f>
        <v>4.8240326115865706E-2</v>
      </c>
      <c r="AG21" s="34">
        <f>AG19-AG20</f>
        <v>0.12385628418548639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0.35404334285060435</v>
      </c>
      <c r="AD22" s="12">
        <f>(AD12+AD5)/AD2</f>
        <v>0.16352711791728411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0.21874777469213305</v>
      </c>
      <c r="AD23" s="12">
        <f>(AD9+AD15)/AD3</f>
        <v>6.3581635100685319E-2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-1.8035326814031012</v>
      </c>
      <c r="AD25" s="34">
        <f>(AD2-AD3)/AD20/10</f>
        <v>-1.9738049976232805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-0.69650380529842248</v>
      </c>
      <c r="AD26" s="34">
        <f>(AD4+AD12-AD8-AD15)/AD20/10</f>
        <v>-0.80777258676544927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1.8936430429911293</v>
      </c>
      <c r="AD27" s="34">
        <f>(AD4+AD12)/AD20/10</f>
        <v>1.1257189244975068</v>
      </c>
    </row>
    <row r="28" spans="1:33" ht="16.5" x14ac:dyDescent="0.35">
      <c r="D28" s="47" t="s">
        <v>1721</v>
      </c>
      <c r="AC28" s="34">
        <f>(AC8+AC15)/AC20/10</f>
        <v>2.5901468482895518</v>
      </c>
      <c r="AD28" s="34">
        <f>(AD8+AD15)/AD20/10</f>
        <v>1.933491511262956</v>
      </c>
    </row>
  </sheetData>
  <pageMargins left="0.7" right="0.7" top="0.75" bottom="0.75" header="0.3" footer="0.3"/>
  <legacy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0036-1295-4640-A978-78C99D85CD03}">
  <dimension ref="A1:AG28"/>
  <sheetViews>
    <sheetView topLeftCell="C1" workbookViewId="0">
      <pane xSplit="4" ySplit="1" topLeftCell="G14" activePane="bottomRight" state="frozen"/>
      <selection activeCell="C1" sqref="C1"/>
      <selection pane="topRight" activeCell="G1" sqref="G1"/>
      <selection pane="bottomLeft" activeCell="C2" sqref="C2"/>
      <selection pane="bottomRight" activeCell="H4" sqref="H4"/>
    </sheetView>
  </sheetViews>
  <sheetFormatPr defaultColWidth="13.26953125" defaultRowHeight="14.5" x14ac:dyDescent="0.35"/>
  <cols>
    <col min="1" max="2" width="13.26953125" style="5"/>
    <col min="3" max="3" width="10.453125" style="5" customWidth="1"/>
    <col min="4" max="4" width="72.7265625" style="10" customWidth="1"/>
    <col min="5" max="5" width="8.1796875" style="5" customWidth="1"/>
    <col min="6" max="6" width="6.81640625" style="5" customWidth="1"/>
    <col min="7" max="28" width="9.1796875" style="10" customWidth="1"/>
    <col min="29" max="30" width="8.54296875" style="10" customWidth="1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1258</v>
      </c>
      <c r="C2" s="10" t="s">
        <v>1019</v>
      </c>
      <c r="D2" s="2" t="s">
        <v>46</v>
      </c>
      <c r="E2" s="5" t="s">
        <v>12</v>
      </c>
      <c r="F2" s="5" t="s">
        <v>12</v>
      </c>
      <c r="G2" s="11">
        <v>2261.10027341668</v>
      </c>
      <c r="H2" s="11">
        <v>2028.3085665727701</v>
      </c>
      <c r="I2" s="11">
        <v>1961.54669085674</v>
      </c>
      <c r="J2" s="11">
        <v>2252.5004711463898</v>
      </c>
      <c r="K2" s="11">
        <v>2463.2467091707099</v>
      </c>
      <c r="L2" s="11">
        <v>2189.9745293142801</v>
      </c>
      <c r="M2" s="11">
        <v>2313.2096401641697</v>
      </c>
      <c r="N2" s="11">
        <v>2343.43455961573</v>
      </c>
      <c r="O2" s="11">
        <v>2689.4060682613604</v>
      </c>
      <c r="P2" s="11">
        <v>2680.2502421087697</v>
      </c>
      <c r="Q2" s="11">
        <v>2437.6588314251499</v>
      </c>
      <c r="R2" s="11">
        <v>2543.51665301818</v>
      </c>
      <c r="S2" s="11">
        <v>2955.9367085321396</v>
      </c>
      <c r="T2" s="11">
        <v>2682.53570391119</v>
      </c>
      <c r="U2" s="11">
        <v>2392.2574758279902</v>
      </c>
      <c r="V2" s="11">
        <v>2603.1209312996102</v>
      </c>
      <c r="W2" s="11">
        <v>2910.9498894926501</v>
      </c>
      <c r="X2" s="11">
        <v>2472.06783107107</v>
      </c>
      <c r="Y2" s="11">
        <v>895.37198830629802</v>
      </c>
      <c r="Z2" s="11">
        <v>928.360416400791</v>
      </c>
      <c r="AA2" s="11">
        <v>1366.4301953521099</v>
      </c>
      <c r="AB2" s="11"/>
      <c r="AC2" s="11">
        <f t="shared" ref="AC2:AC17" si="0">SUM(T2:W2)</f>
        <v>10588.864000531441</v>
      </c>
      <c r="AD2" s="11">
        <f t="shared" ref="AD2:AD17" si="1">SUM(X2:AA2)</f>
        <v>5662.2304311302687</v>
      </c>
      <c r="AE2" s="30">
        <f>AD2/AC2-1</f>
        <v>-0.46526554398601316</v>
      </c>
    </row>
    <row r="3" spans="1:33" s="9" customFormat="1" ht="15.75" customHeight="1" x14ac:dyDescent="0.35">
      <c r="A3" s="5" t="s">
        <v>7</v>
      </c>
      <c r="B3" s="5" t="s">
        <v>1259</v>
      </c>
      <c r="C3" s="10" t="s">
        <v>1019</v>
      </c>
      <c r="D3" s="2" t="s">
        <v>47</v>
      </c>
      <c r="E3" s="5" t="s">
        <v>12</v>
      </c>
      <c r="F3" s="5" t="s">
        <v>12</v>
      </c>
      <c r="G3" s="11">
        <v>3348.3481280208803</v>
      </c>
      <c r="H3" s="11">
        <v>3024.4484030273397</v>
      </c>
      <c r="I3" s="11">
        <v>3127.73607024889</v>
      </c>
      <c r="J3" s="11">
        <v>3472.8107139884301</v>
      </c>
      <c r="K3" s="11">
        <v>3356.8212494828899</v>
      </c>
      <c r="L3" s="11">
        <v>3192.32914233363</v>
      </c>
      <c r="M3" s="11">
        <v>3401.52315795904</v>
      </c>
      <c r="N3" s="11">
        <v>3670.1448939408797</v>
      </c>
      <c r="O3" s="11">
        <v>3747.5722089843703</v>
      </c>
      <c r="P3" s="11">
        <v>3420.5574343663802</v>
      </c>
      <c r="Q3" s="11">
        <v>3698.79091936962</v>
      </c>
      <c r="R3" s="11">
        <v>3902.4352965556404</v>
      </c>
      <c r="S3" s="11">
        <v>3952.24976675369</v>
      </c>
      <c r="T3" s="11">
        <v>3524.79044340884</v>
      </c>
      <c r="U3" s="11">
        <v>3652.3091439458399</v>
      </c>
      <c r="V3" s="11">
        <v>4056.1495936254501</v>
      </c>
      <c r="W3" s="11">
        <v>3780.4386737157301</v>
      </c>
      <c r="X3" s="11">
        <v>3374.0262339086398</v>
      </c>
      <c r="Y3" s="11">
        <v>1997.6955359741398</v>
      </c>
      <c r="Z3" s="11">
        <v>2070.5637924366301</v>
      </c>
      <c r="AA3" s="11">
        <v>2722.9070021360403</v>
      </c>
      <c r="AB3" s="11"/>
      <c r="AC3" s="11">
        <f t="shared" si="0"/>
        <v>15013.687854695861</v>
      </c>
      <c r="AD3" s="11">
        <f t="shared" si="1"/>
        <v>10165.19256445545</v>
      </c>
      <c r="AE3" s="30">
        <f t="shared" ref="AE3:AE17" si="2">AD3/AC3-1</f>
        <v>-0.32293833048646592</v>
      </c>
    </row>
    <row r="4" spans="1:33" s="9" customFormat="1" ht="15.75" customHeight="1" x14ac:dyDescent="0.35">
      <c r="A4" s="5" t="s">
        <v>7</v>
      </c>
      <c r="B4" s="5" t="s">
        <v>1260</v>
      </c>
      <c r="C4" s="10" t="s">
        <v>1019</v>
      </c>
      <c r="D4" s="3" t="s">
        <v>48</v>
      </c>
      <c r="E4" s="5" t="s">
        <v>12</v>
      </c>
      <c r="F4" s="5" t="s">
        <v>12</v>
      </c>
      <c r="G4" s="11">
        <v>464.283960004883</v>
      </c>
      <c r="H4" s="11">
        <v>458.92511629882802</v>
      </c>
      <c r="I4" s="11">
        <v>416.21748400390601</v>
      </c>
      <c r="J4" s="11">
        <v>470.99860287109396</v>
      </c>
      <c r="K4" s="11">
        <v>450.60950338867201</v>
      </c>
      <c r="L4" s="11">
        <v>447.30184777343703</v>
      </c>
      <c r="M4" s="11">
        <v>458.753900966797</v>
      </c>
      <c r="N4" s="11">
        <v>492.07036774414098</v>
      </c>
      <c r="O4" s="11">
        <v>418.38799310546898</v>
      </c>
      <c r="P4" s="11">
        <v>493.14094882812498</v>
      </c>
      <c r="Q4" s="11">
        <v>481.95594808593796</v>
      </c>
      <c r="R4" s="11">
        <v>514.74828594726603</v>
      </c>
      <c r="S4" s="11">
        <v>464.08076333007801</v>
      </c>
      <c r="T4" s="11">
        <v>501.45829114257799</v>
      </c>
      <c r="U4" s="11">
        <v>482.70920414062499</v>
      </c>
      <c r="V4" s="11">
        <v>534.96798039062503</v>
      </c>
      <c r="W4" s="11">
        <v>517.20862136718699</v>
      </c>
      <c r="X4" s="11">
        <v>477.52326856445302</v>
      </c>
      <c r="Y4" s="11">
        <v>208.10313218749999</v>
      </c>
      <c r="Z4" s="11">
        <v>205.133934619141</v>
      </c>
      <c r="AA4" s="11">
        <v>292.852564960937</v>
      </c>
      <c r="AB4" s="11"/>
      <c r="AC4" s="11">
        <f t="shared" si="0"/>
        <v>2036.3440970410147</v>
      </c>
      <c r="AD4" s="11">
        <f t="shared" si="1"/>
        <v>1183.6129003320311</v>
      </c>
      <c r="AE4" s="30">
        <f t="shared" si="2"/>
        <v>-0.41875594500363478</v>
      </c>
    </row>
    <row r="5" spans="1:33" s="16" customFormat="1" ht="15.75" customHeight="1" x14ac:dyDescent="0.35">
      <c r="A5" s="13" t="s">
        <v>7</v>
      </c>
      <c r="B5" s="13" t="s">
        <v>1261</v>
      </c>
      <c r="C5" s="14" t="s">
        <v>1019</v>
      </c>
      <c r="D5" s="15" t="s">
        <v>49</v>
      </c>
      <c r="E5" s="13" t="s">
        <v>12</v>
      </c>
      <c r="F5" s="13" t="s">
        <v>12</v>
      </c>
      <c r="G5" s="17">
        <v>293.96440625000002</v>
      </c>
      <c r="H5" s="17">
        <v>292.68968749999999</v>
      </c>
      <c r="I5" s="17">
        <v>249.65310937500001</v>
      </c>
      <c r="J5" s="17">
        <v>294.40075000000002</v>
      </c>
      <c r="K5" s="17">
        <v>271.88881249999997</v>
      </c>
      <c r="L5" s="17">
        <v>243.43774999999999</v>
      </c>
      <c r="M5" s="17">
        <v>240.82070312499999</v>
      </c>
      <c r="N5" s="17">
        <v>284.49909374999999</v>
      </c>
      <c r="O5" s="17">
        <v>209.24476562500001</v>
      </c>
      <c r="P5" s="17">
        <v>268.93187499999999</v>
      </c>
      <c r="Q5" s="17">
        <v>240.8971875</v>
      </c>
      <c r="R5" s="17">
        <v>290.07249999999999</v>
      </c>
      <c r="S5" s="17">
        <v>233.96907812500001</v>
      </c>
      <c r="T5" s="17">
        <v>263.09006249999999</v>
      </c>
      <c r="U5" s="17">
        <v>238.051046875</v>
      </c>
      <c r="V5" s="17">
        <v>309.09484375</v>
      </c>
      <c r="W5" s="17">
        <v>292.08203125</v>
      </c>
      <c r="X5" s="17">
        <v>267.68234374999997</v>
      </c>
      <c r="Y5" s="17">
        <v>14.92191015625</v>
      </c>
      <c r="Z5" s="17">
        <v>15.0526650390625</v>
      </c>
      <c r="AA5" s="17">
        <v>66.273945312500004</v>
      </c>
      <c r="AB5" s="17"/>
      <c r="AC5" s="17">
        <f t="shared" si="0"/>
        <v>1102.3179843749999</v>
      </c>
      <c r="AD5" s="17">
        <f t="shared" si="1"/>
        <v>363.93086425781252</v>
      </c>
      <c r="AE5" s="31">
        <f t="shared" si="2"/>
        <v>-0.66984947227894809</v>
      </c>
      <c r="AF5" s="33">
        <f>AC5/SUM(T$20:W$20)/10</f>
        <v>0.34071690153742012</v>
      </c>
      <c r="AG5" s="33">
        <f>AD5/SUM(X$20:AA$20)/10</f>
        <v>0.13370668008560785</v>
      </c>
    </row>
    <row r="6" spans="1:33" s="9" customFormat="1" ht="15.75" customHeight="1" x14ac:dyDescent="0.35">
      <c r="A6" s="5" t="s">
        <v>7</v>
      </c>
      <c r="B6" s="5" t="s">
        <v>1262</v>
      </c>
      <c r="C6" s="10" t="s">
        <v>1019</v>
      </c>
      <c r="D6" s="4" t="s">
        <v>50</v>
      </c>
      <c r="E6" s="5" t="s">
        <v>12</v>
      </c>
      <c r="F6" s="5" t="s">
        <v>12</v>
      </c>
      <c r="G6" s="11">
        <v>83.388923750000004</v>
      </c>
      <c r="H6" s="11">
        <v>74.796195156249993</v>
      </c>
      <c r="I6" s="11">
        <v>73.918587031249999</v>
      </c>
      <c r="J6" s="11">
        <v>78.572464687500002</v>
      </c>
      <c r="K6" s="11">
        <v>84.253100312499996</v>
      </c>
      <c r="L6" s="11">
        <v>86.8913878125</v>
      </c>
      <c r="M6" s="11">
        <v>95.298870937499998</v>
      </c>
      <c r="N6" s="11">
        <v>84.35327375</v>
      </c>
      <c r="O6" s="11">
        <v>82.7346225</v>
      </c>
      <c r="P6" s="11">
        <v>94.134689062500001</v>
      </c>
      <c r="Q6" s="11">
        <v>99.109308437500005</v>
      </c>
      <c r="R6" s="11">
        <v>91.076440000000005</v>
      </c>
      <c r="S6" s="11">
        <v>99.926545312499996</v>
      </c>
      <c r="T6" s="11">
        <v>97.247221562500002</v>
      </c>
      <c r="U6" s="11">
        <v>99.360960000000006</v>
      </c>
      <c r="V6" s="11">
        <v>94.85842375</v>
      </c>
      <c r="W6" s="11">
        <v>92.312134062499993</v>
      </c>
      <c r="X6" s="11">
        <v>89.331927500000006</v>
      </c>
      <c r="Y6" s="11">
        <v>107.0999290625</v>
      </c>
      <c r="Z6" s="11">
        <v>100.2041453125</v>
      </c>
      <c r="AA6" s="11">
        <v>122.769214375</v>
      </c>
      <c r="AB6" s="11"/>
      <c r="AC6" s="11">
        <f t="shared" si="0"/>
        <v>383.77873937499999</v>
      </c>
      <c r="AD6" s="11">
        <f t="shared" si="1"/>
        <v>419.40521625000002</v>
      </c>
      <c r="AE6" s="30">
        <f t="shared" si="2"/>
        <v>9.2830772577499499E-2</v>
      </c>
    </row>
    <row r="7" spans="1:33" s="9" customFormat="1" ht="15.75" customHeight="1" x14ac:dyDescent="0.35">
      <c r="A7" s="5" t="s">
        <v>7</v>
      </c>
      <c r="B7" s="5" t="s">
        <v>1263</v>
      </c>
      <c r="C7" s="10" t="s">
        <v>1019</v>
      </c>
      <c r="D7" s="4" t="s">
        <v>51</v>
      </c>
      <c r="E7" s="5" t="s">
        <v>12</v>
      </c>
      <c r="F7" s="5" t="s">
        <v>12</v>
      </c>
      <c r="G7" s="11">
        <v>86.930630004882772</v>
      </c>
      <c r="H7" s="11">
        <v>91.439233642578174</v>
      </c>
      <c r="I7" s="11">
        <v>92.645787597656295</v>
      </c>
      <c r="J7" s="11">
        <v>98.02538818359379</v>
      </c>
      <c r="K7" s="11">
        <v>94.467590576171872</v>
      </c>
      <c r="L7" s="11">
        <v>116.972709960937</v>
      </c>
      <c r="M7" s="11">
        <v>122.634326904297</v>
      </c>
      <c r="N7" s="11">
        <v>123.21800024414088</v>
      </c>
      <c r="O7" s="11">
        <v>126.40860498046875</v>
      </c>
      <c r="P7" s="11">
        <v>130.0743847656255</v>
      </c>
      <c r="Q7" s="11">
        <v>141.9494521484375</v>
      </c>
      <c r="R7" s="11">
        <v>133.59934594726536</v>
      </c>
      <c r="S7" s="11">
        <v>130.18513989257838</v>
      </c>
      <c r="T7" s="11">
        <v>141.12100708007836</v>
      </c>
      <c r="U7" s="11">
        <v>145.2971972656255</v>
      </c>
      <c r="V7" s="11">
        <v>131.01471289062499</v>
      </c>
      <c r="W7" s="11">
        <v>132.81445605468801</v>
      </c>
      <c r="X7" s="11">
        <v>120.50899731445261</v>
      </c>
      <c r="Y7" s="11">
        <v>86.081292968750006</v>
      </c>
      <c r="Z7" s="11">
        <v>89.877124267578168</v>
      </c>
      <c r="AA7" s="11">
        <v>103.80940527343751</v>
      </c>
      <c r="AB7" s="11"/>
      <c r="AC7" s="11">
        <f t="shared" si="0"/>
        <v>550.24737329101686</v>
      </c>
      <c r="AD7" s="11">
        <f t="shared" si="1"/>
        <v>400.27681982421831</v>
      </c>
      <c r="AE7" s="30">
        <f t="shared" si="2"/>
        <v>-0.27255114834956529</v>
      </c>
    </row>
    <row r="8" spans="1:33" s="9" customFormat="1" ht="15" customHeight="1" x14ac:dyDescent="0.35">
      <c r="A8" s="5" t="s">
        <v>7</v>
      </c>
      <c r="B8" s="5" t="s">
        <v>1264</v>
      </c>
      <c r="C8" s="10" t="s">
        <v>1019</v>
      </c>
      <c r="D8" s="3" t="s">
        <v>52</v>
      </c>
      <c r="E8" s="5" t="s">
        <v>12</v>
      </c>
      <c r="F8" s="5" t="s">
        <v>12</v>
      </c>
      <c r="G8" s="11">
        <v>672.89180585937504</v>
      </c>
      <c r="H8" s="11">
        <v>610.26802164062497</v>
      </c>
      <c r="I8" s="11">
        <v>624.02820292968704</v>
      </c>
      <c r="J8" s="11">
        <v>710.45845856445305</v>
      </c>
      <c r="K8" s="11">
        <v>654.66686545898403</v>
      </c>
      <c r="L8" s="11">
        <v>660.40925317382801</v>
      </c>
      <c r="M8" s="11">
        <v>653.67503181640598</v>
      </c>
      <c r="N8" s="11">
        <v>670.59083495117204</v>
      </c>
      <c r="O8" s="11">
        <v>735.56298766601594</v>
      </c>
      <c r="P8" s="11">
        <v>693.043863779297</v>
      </c>
      <c r="Q8" s="11">
        <v>770.63219710937506</v>
      </c>
      <c r="R8" s="11">
        <v>735.23928749023401</v>
      </c>
      <c r="S8" s="11">
        <v>851.15435100585898</v>
      </c>
      <c r="T8" s="11">
        <v>791.54603329101599</v>
      </c>
      <c r="U8" s="11">
        <v>779.479428779297</v>
      </c>
      <c r="V8" s="11">
        <v>824.79564312988305</v>
      </c>
      <c r="W8" s="11">
        <v>754.84955220214908</v>
      </c>
      <c r="X8" s="11">
        <v>706.79235607910209</v>
      </c>
      <c r="Y8" s="11">
        <v>455.93224175293</v>
      </c>
      <c r="Z8" s="11">
        <v>494.67173779785196</v>
      </c>
      <c r="AA8" s="11">
        <v>630.75915508789103</v>
      </c>
      <c r="AB8" s="11"/>
      <c r="AC8" s="11">
        <f t="shared" si="0"/>
        <v>3150.6706574023451</v>
      </c>
      <c r="AD8" s="11">
        <f t="shared" si="1"/>
        <v>2288.1554907177751</v>
      </c>
      <c r="AE8" s="30">
        <f t="shared" si="2"/>
        <v>-0.27375605401920799</v>
      </c>
    </row>
    <row r="9" spans="1:33" s="16" customFormat="1" ht="15" customHeight="1" x14ac:dyDescent="0.35">
      <c r="A9" s="13" t="s">
        <v>7</v>
      </c>
      <c r="B9" s="13" t="s">
        <v>1265</v>
      </c>
      <c r="C9" s="14" t="s">
        <v>1019</v>
      </c>
      <c r="D9" s="15" t="s">
        <v>53</v>
      </c>
      <c r="E9" s="13" t="s">
        <v>12</v>
      </c>
      <c r="F9" s="13" t="s">
        <v>12</v>
      </c>
      <c r="G9" s="17">
        <v>132.08548437499999</v>
      </c>
      <c r="H9" s="17">
        <v>132.261140625</v>
      </c>
      <c r="I9" s="17">
        <v>157.17992187499999</v>
      </c>
      <c r="J9" s="17">
        <v>188.53706249999999</v>
      </c>
      <c r="K9" s="17">
        <v>158.53015625</v>
      </c>
      <c r="L9" s="17">
        <v>160.13806249999999</v>
      </c>
      <c r="M9" s="17">
        <v>173.34084375</v>
      </c>
      <c r="N9" s="17">
        <v>163.00274999999999</v>
      </c>
      <c r="O9" s="17">
        <v>164.18506249999999</v>
      </c>
      <c r="P9" s="17">
        <v>182.74793750000001</v>
      </c>
      <c r="Q9" s="17">
        <v>221.94175000000001</v>
      </c>
      <c r="R9" s="17">
        <v>197.52723437500001</v>
      </c>
      <c r="S9" s="17">
        <v>210.541859375</v>
      </c>
      <c r="T9" s="17">
        <v>175.85957812500001</v>
      </c>
      <c r="U9" s="17">
        <v>217.92521875</v>
      </c>
      <c r="V9" s="17">
        <v>205.82287500000001</v>
      </c>
      <c r="W9" s="17">
        <v>185.85620312500001</v>
      </c>
      <c r="X9" s="17">
        <v>134.73529687499999</v>
      </c>
      <c r="Y9" s="17">
        <v>7.5584692382812504</v>
      </c>
      <c r="Z9" s="17">
        <v>16.483226562500001</v>
      </c>
      <c r="AA9" s="17">
        <v>47.001015625000001</v>
      </c>
      <c r="AB9" s="17"/>
      <c r="AC9" s="17">
        <f t="shared" si="0"/>
        <v>785.46387500000003</v>
      </c>
      <c r="AD9" s="17">
        <f t="shared" si="1"/>
        <v>205.77800830078124</v>
      </c>
      <c r="AE9" s="31">
        <f t="shared" si="2"/>
        <v>-0.73801722160579164</v>
      </c>
      <c r="AF9" s="33">
        <f>AC9/SUM(T$20:W$20)/10</f>
        <v>0.24278005217461188</v>
      </c>
      <c r="AG9" s="33">
        <f>AD9/SUM(X$20:AA$20)/10</f>
        <v>7.5601981108793709E-2</v>
      </c>
    </row>
    <row r="10" spans="1:33" s="9" customFormat="1" ht="15.75" customHeight="1" x14ac:dyDescent="0.35">
      <c r="A10" s="5" t="s">
        <v>7</v>
      </c>
      <c r="B10" s="5" t="s">
        <v>1266</v>
      </c>
      <c r="C10" s="10" t="s">
        <v>1019</v>
      </c>
      <c r="D10" s="4" t="s">
        <v>54</v>
      </c>
      <c r="E10" s="5" t="s">
        <v>12</v>
      </c>
      <c r="F10" s="5" t="s">
        <v>12</v>
      </c>
      <c r="G10" s="11">
        <v>467.42129999999997</v>
      </c>
      <c r="H10" s="11">
        <v>413.51533999999998</v>
      </c>
      <c r="I10" s="11">
        <v>399.65870000000001</v>
      </c>
      <c r="J10" s="11">
        <v>448.66892999999999</v>
      </c>
      <c r="K10" s="11">
        <v>426.00977</v>
      </c>
      <c r="L10" s="11">
        <v>431.20100000000002</v>
      </c>
      <c r="M10" s="11">
        <v>407.16541999999998</v>
      </c>
      <c r="N10" s="11">
        <v>432.02825999999999</v>
      </c>
      <c r="O10" s="11">
        <v>436.35388</v>
      </c>
      <c r="P10" s="11">
        <v>436.01774</v>
      </c>
      <c r="Q10" s="11">
        <v>467.55766</v>
      </c>
      <c r="R10" s="11">
        <v>464.74385999999998</v>
      </c>
      <c r="S10" s="11">
        <v>510.39582000000001</v>
      </c>
      <c r="T10" s="11">
        <v>493.52641</v>
      </c>
      <c r="U10" s="11">
        <v>480.75168000000002</v>
      </c>
      <c r="V10" s="11">
        <v>527.67156</v>
      </c>
      <c r="W10" s="11">
        <v>498.90017</v>
      </c>
      <c r="X10" s="11">
        <v>488.5745</v>
      </c>
      <c r="Y10" s="11">
        <v>419.96807000000001</v>
      </c>
      <c r="Z10" s="11">
        <v>434.55687</v>
      </c>
      <c r="AA10" s="11">
        <v>521.99044000000004</v>
      </c>
      <c r="AB10" s="11"/>
      <c r="AC10" s="11">
        <f t="shared" si="0"/>
        <v>2000.8498199999999</v>
      </c>
      <c r="AD10" s="11">
        <f t="shared" si="1"/>
        <v>1865.08988</v>
      </c>
      <c r="AE10" s="30">
        <f t="shared" si="2"/>
        <v>-6.7851139372369196E-2</v>
      </c>
    </row>
    <row r="11" spans="1:33" s="9" customFormat="1" ht="15.75" customHeight="1" x14ac:dyDescent="0.35">
      <c r="A11" s="5" t="s">
        <v>7</v>
      </c>
      <c r="B11" s="5" t="s">
        <v>1267</v>
      </c>
      <c r="C11" s="10" t="s">
        <v>1019</v>
      </c>
      <c r="D11" s="4" t="s">
        <v>55</v>
      </c>
      <c r="E11" s="5" t="s">
        <v>12</v>
      </c>
      <c r="F11" s="5" t="s">
        <v>12</v>
      </c>
      <c r="G11" s="11">
        <v>73.385021484375002</v>
      </c>
      <c r="H11" s="11">
        <v>64.491541015625003</v>
      </c>
      <c r="I11" s="11">
        <v>67.189581054687494</v>
      </c>
      <c r="J11" s="11">
        <v>73.252466064453088</v>
      </c>
      <c r="K11" s="11">
        <v>70.12693920898441</v>
      </c>
      <c r="L11" s="11">
        <v>69.070190673828094</v>
      </c>
      <c r="M11" s="11">
        <v>73.168768066406315</v>
      </c>
      <c r="N11" s="11">
        <v>75.559824951171905</v>
      </c>
      <c r="O11" s="11">
        <v>135.0240451660159</v>
      </c>
      <c r="P11" s="11">
        <v>74.278186279296904</v>
      </c>
      <c r="Q11" s="11">
        <v>81.132787109375002</v>
      </c>
      <c r="R11" s="11">
        <v>72.968193115234399</v>
      </c>
      <c r="S11" s="11">
        <v>130.216671630859</v>
      </c>
      <c r="T11" s="11">
        <v>122.16004516601599</v>
      </c>
      <c r="U11" s="11">
        <v>80.802530029296904</v>
      </c>
      <c r="V11" s="11">
        <v>91.301208129882795</v>
      </c>
      <c r="W11" s="11">
        <v>70.093179077148406</v>
      </c>
      <c r="X11" s="11">
        <v>83.482559204101605</v>
      </c>
      <c r="Y11" s="11">
        <v>28.4057025146484</v>
      </c>
      <c r="Z11" s="11">
        <v>43.631641235351601</v>
      </c>
      <c r="AA11" s="11">
        <v>61.767699462890604</v>
      </c>
      <c r="AB11" s="11"/>
      <c r="AC11" s="11">
        <f t="shared" si="0"/>
        <v>364.3569624023441</v>
      </c>
      <c r="AD11" s="11">
        <f t="shared" si="1"/>
        <v>217.28760241699223</v>
      </c>
      <c r="AE11" s="30">
        <f t="shared" si="2"/>
        <v>-0.40364086640658003</v>
      </c>
    </row>
    <row r="12" spans="1:33" s="16" customFormat="1" ht="15.75" customHeight="1" x14ac:dyDescent="0.35">
      <c r="A12" s="13" t="s">
        <v>7</v>
      </c>
      <c r="B12" s="13" t="s">
        <v>1268</v>
      </c>
      <c r="C12" s="14" t="s">
        <v>1019</v>
      </c>
      <c r="D12" s="18" t="s">
        <v>56</v>
      </c>
      <c r="E12" s="13" t="s">
        <v>12</v>
      </c>
      <c r="F12" s="13" t="s">
        <v>12</v>
      </c>
      <c r="G12" s="17">
        <v>1179.8166699999999</v>
      </c>
      <c r="H12" s="17">
        <v>1072.36859</v>
      </c>
      <c r="I12" s="17">
        <v>944.70587</v>
      </c>
      <c r="J12" s="17">
        <v>1169.4353900000001</v>
      </c>
      <c r="K12" s="17">
        <v>1335.9501</v>
      </c>
      <c r="L12" s="17">
        <v>1127.8000999999999</v>
      </c>
      <c r="M12" s="17">
        <v>1164.3557699999999</v>
      </c>
      <c r="N12" s="17">
        <v>1163.5258899999999</v>
      </c>
      <c r="O12" s="17">
        <v>1464.8969099999999</v>
      </c>
      <c r="P12" s="17">
        <v>1466.5098499999999</v>
      </c>
      <c r="Q12" s="17">
        <v>1180.3160700000001</v>
      </c>
      <c r="R12" s="17">
        <v>1293.10313</v>
      </c>
      <c r="S12" s="17">
        <v>1616.5500999999999</v>
      </c>
      <c r="T12" s="17">
        <v>1496.50836</v>
      </c>
      <c r="U12" s="17">
        <v>1172.82339</v>
      </c>
      <c r="V12" s="17">
        <v>1364.3235099999999</v>
      </c>
      <c r="W12" s="17">
        <v>1618.1496999999999</v>
      </c>
      <c r="X12" s="17">
        <v>1248.6279300000001</v>
      </c>
      <c r="Y12" s="17">
        <v>46.673639999999999</v>
      </c>
      <c r="Z12" s="17">
        <v>37.38899</v>
      </c>
      <c r="AA12" s="17">
        <v>252.07656</v>
      </c>
      <c r="AB12" s="17"/>
      <c r="AC12" s="17">
        <f t="shared" si="0"/>
        <v>5651.8049600000004</v>
      </c>
      <c r="AD12" s="17">
        <f t="shared" si="1"/>
        <v>1584.76712</v>
      </c>
      <c r="AE12" s="31">
        <f t="shared" si="2"/>
        <v>-0.71959982143474388</v>
      </c>
      <c r="AF12" s="33">
        <f>AC12/SUM(T$20:W$20)/10</f>
        <v>1.7469237564484175</v>
      </c>
      <c r="AG12" s="33">
        <f>AD12/SUM(X$20:AA$20)/10</f>
        <v>0.5822368233487395</v>
      </c>
    </row>
    <row r="13" spans="1:33" s="9" customFormat="1" ht="15.75" customHeight="1" x14ac:dyDescent="0.35">
      <c r="A13" s="5" t="s">
        <v>7</v>
      </c>
      <c r="B13" s="5" t="s">
        <v>1269</v>
      </c>
      <c r="C13" s="10" t="s">
        <v>1019</v>
      </c>
      <c r="D13" s="4" t="s">
        <v>57</v>
      </c>
      <c r="E13" s="5" t="s">
        <v>12</v>
      </c>
      <c r="F13" s="5" t="s">
        <v>12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1270</v>
      </c>
      <c r="C14" s="10" t="s">
        <v>1019</v>
      </c>
      <c r="D14" s="4" t="s">
        <v>58</v>
      </c>
      <c r="E14" s="5" t="s">
        <v>12</v>
      </c>
      <c r="F14" s="5" t="s">
        <v>12</v>
      </c>
      <c r="G14" s="11">
        <v>1179.8166699999999</v>
      </c>
      <c r="H14" s="11">
        <v>1072.36859</v>
      </c>
      <c r="I14" s="11">
        <v>944.70587</v>
      </c>
      <c r="J14" s="11">
        <v>1169.4353900000001</v>
      </c>
      <c r="K14" s="11">
        <v>1335.9501</v>
      </c>
      <c r="L14" s="11">
        <v>1127.8000999999999</v>
      </c>
      <c r="M14" s="11">
        <v>1164.3557699999999</v>
      </c>
      <c r="N14" s="11">
        <v>1163.5258899999999</v>
      </c>
      <c r="O14" s="11">
        <v>1464.8969099999999</v>
      </c>
      <c r="P14" s="11">
        <v>1466.5098499999999</v>
      </c>
      <c r="Q14" s="11">
        <v>1180.3160700000001</v>
      </c>
      <c r="R14" s="11">
        <v>1293.10313</v>
      </c>
      <c r="S14" s="11">
        <v>1616.5500999999999</v>
      </c>
      <c r="T14" s="11">
        <v>1496.50836</v>
      </c>
      <c r="U14" s="11">
        <v>1172.82339</v>
      </c>
      <c r="V14" s="11">
        <v>1364.3235099999999</v>
      </c>
      <c r="W14" s="11">
        <v>1618.1496999999999</v>
      </c>
      <c r="X14" s="11">
        <v>1248.6279300000001</v>
      </c>
      <c r="Y14" s="11">
        <v>46.673639999999999</v>
      </c>
      <c r="Z14" s="11">
        <v>37.38899</v>
      </c>
      <c r="AA14" s="11">
        <v>252.07656</v>
      </c>
      <c r="AB14" s="11"/>
      <c r="AC14" s="11">
        <f t="shared" si="0"/>
        <v>5651.8049600000004</v>
      </c>
      <c r="AD14" s="11">
        <f t="shared" si="1"/>
        <v>1584.76712</v>
      </c>
      <c r="AE14" s="30">
        <f t="shared" si="2"/>
        <v>-0.71959982143474388</v>
      </c>
    </row>
    <row r="15" spans="1:33" s="16" customFormat="1" ht="15.75" customHeight="1" x14ac:dyDescent="0.35">
      <c r="A15" s="13" t="s">
        <v>7</v>
      </c>
      <c r="B15" s="13" t="s">
        <v>1271</v>
      </c>
      <c r="C15" s="14" t="s">
        <v>1019</v>
      </c>
      <c r="D15" s="18" t="s">
        <v>59</v>
      </c>
      <c r="E15" s="13" t="s">
        <v>12</v>
      </c>
      <c r="F15" s="13" t="s">
        <v>12</v>
      </c>
      <c r="G15" s="17">
        <v>980.37274000000002</v>
      </c>
      <c r="H15" s="17">
        <v>961.32243000000005</v>
      </c>
      <c r="I15" s="17">
        <v>958.24937</v>
      </c>
      <c r="J15" s="17">
        <v>1273.0488</v>
      </c>
      <c r="K15" s="17">
        <v>1060.98323</v>
      </c>
      <c r="L15" s="17">
        <v>1015.6797800000001</v>
      </c>
      <c r="M15" s="17">
        <v>1045.95309</v>
      </c>
      <c r="N15" s="17">
        <v>1329.44218</v>
      </c>
      <c r="O15" s="17">
        <v>1083.4721500000001</v>
      </c>
      <c r="P15" s="17">
        <v>1039.5774799999999</v>
      </c>
      <c r="Q15" s="17">
        <v>1132.1974700000001</v>
      </c>
      <c r="R15" s="17">
        <v>1468.2941699999999</v>
      </c>
      <c r="S15" s="17">
        <v>1184.1256900000001</v>
      </c>
      <c r="T15" s="17">
        <v>1151.0799199999999</v>
      </c>
      <c r="U15" s="17">
        <v>1188.4331999999999</v>
      </c>
      <c r="V15" s="17">
        <v>1491.6643899999999</v>
      </c>
      <c r="W15" s="17">
        <v>1144.8359599999999</v>
      </c>
      <c r="X15" s="17">
        <v>1004.08379</v>
      </c>
      <c r="Y15" s="17">
        <v>43.809820000000002</v>
      </c>
      <c r="Z15" s="17">
        <v>58.693100000000001</v>
      </c>
      <c r="AA15" s="17">
        <v>342.73752999999999</v>
      </c>
      <c r="AB15" s="17"/>
      <c r="AC15" s="17">
        <f>SUM(T15:W15)</f>
        <v>4976.0134699999999</v>
      </c>
      <c r="AD15" s="17">
        <f>SUM(X15:AA15)</f>
        <v>1449.3242399999999</v>
      </c>
      <c r="AE15" s="31">
        <f t="shared" si="2"/>
        <v>-0.70873787847684422</v>
      </c>
      <c r="AF15" s="33">
        <f>AC15/SUM(T$20:W$20)/10</f>
        <v>1.5380424845995257</v>
      </c>
      <c r="AG15" s="33">
        <f>AD15/SUM(X$20:AA$20)/10</f>
        <v>0.53247567472243251</v>
      </c>
    </row>
    <row r="16" spans="1:33" s="9" customFormat="1" ht="15.75" customHeight="1" x14ac:dyDescent="0.35">
      <c r="A16" s="5" t="s">
        <v>7</v>
      </c>
      <c r="B16" s="5" t="s">
        <v>1272</v>
      </c>
      <c r="C16" s="10" t="s">
        <v>1019</v>
      </c>
      <c r="D16" s="4" t="s">
        <v>60</v>
      </c>
      <c r="E16" s="5" t="s">
        <v>12</v>
      </c>
      <c r="F16" s="5" t="s">
        <v>12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1273</v>
      </c>
      <c r="C17" s="10" t="s">
        <v>1019</v>
      </c>
      <c r="D17" s="4" t="s">
        <v>61</v>
      </c>
      <c r="E17" s="5" t="s">
        <v>12</v>
      </c>
      <c r="F17" s="5" t="s">
        <v>12</v>
      </c>
      <c r="G17" s="11">
        <v>980.37274000000002</v>
      </c>
      <c r="H17" s="11">
        <v>961.32243000000005</v>
      </c>
      <c r="I17" s="11">
        <v>958.24937</v>
      </c>
      <c r="J17" s="11">
        <v>1273.0488</v>
      </c>
      <c r="K17" s="11">
        <v>1060.98323</v>
      </c>
      <c r="L17" s="11">
        <v>1015.6797800000001</v>
      </c>
      <c r="M17" s="11">
        <v>1045.95309</v>
      </c>
      <c r="N17" s="11">
        <v>1329.44218</v>
      </c>
      <c r="O17" s="11">
        <v>1083.4721500000001</v>
      </c>
      <c r="P17" s="11">
        <v>1039.5774799999999</v>
      </c>
      <c r="Q17" s="11">
        <v>1132.1974700000001</v>
      </c>
      <c r="R17" s="11">
        <v>1468.2941699999999</v>
      </c>
      <c r="S17" s="11">
        <v>1184.1256900000001</v>
      </c>
      <c r="T17" s="11">
        <v>1151.0799199999999</v>
      </c>
      <c r="U17" s="11">
        <v>1188.4331999999999</v>
      </c>
      <c r="V17" s="11">
        <v>1491.6643899999999</v>
      </c>
      <c r="W17" s="11">
        <v>1144.8359599999999</v>
      </c>
      <c r="X17" s="11">
        <v>1004.08379</v>
      </c>
      <c r="Y17" s="11">
        <v>43.809820000000002</v>
      </c>
      <c r="Z17" s="11">
        <v>58.693100000000001</v>
      </c>
      <c r="AA17" s="11">
        <v>342.73752999999999</v>
      </c>
      <c r="AB17" s="11"/>
      <c r="AC17" s="11">
        <f t="shared" si="3"/>
        <v>4976.0134699999999</v>
      </c>
      <c r="AD17" s="11">
        <f t="shared" si="4"/>
        <v>1449.3242399999999</v>
      </c>
      <c r="AE17" s="30">
        <f t="shared" si="2"/>
        <v>-0.70873787847684422</v>
      </c>
    </row>
    <row r="19" spans="1:33" x14ac:dyDescent="0.35">
      <c r="AD19" s="12"/>
      <c r="AE19" s="30"/>
      <c r="AF19" s="34">
        <f>SUM(AF12,AF5)</f>
        <v>2.0876406579858378</v>
      </c>
      <c r="AG19" s="34">
        <f>SUM(AG12,AG5)</f>
        <v>0.71594350343434732</v>
      </c>
    </row>
    <row r="20" spans="1:33" x14ac:dyDescent="0.35">
      <c r="D20" s="10" t="s">
        <v>1253</v>
      </c>
      <c r="G20" s="11">
        <f>[5]GDP!CM$5</f>
        <v>67.679000000000002</v>
      </c>
      <c r="H20" s="11">
        <f>[5]GDP!CN$5</f>
        <v>64.44</v>
      </c>
      <c r="I20" s="11">
        <f>[5]GDP!CO$5</f>
        <v>71.492000000000004</v>
      </c>
      <c r="J20" s="11">
        <f>[5]GDP!CP$5</f>
        <v>74.009</v>
      </c>
      <c r="K20" s="11">
        <f>[5]GDP!CQ$5</f>
        <v>73.478999999999999</v>
      </c>
      <c r="L20" s="11">
        <f>[5]GDP!CR$5</f>
        <v>76.98</v>
      </c>
      <c r="M20" s="11">
        <f>[5]GDP!CS$5</f>
        <v>78.179000000000002</v>
      </c>
      <c r="N20" s="11">
        <f>[5]GDP!CT$5</f>
        <v>77.846000000000004</v>
      </c>
      <c r="O20" s="11">
        <f>[5]GDP!CU$5</f>
        <v>78.861999999999995</v>
      </c>
      <c r="P20" s="11">
        <f>[5]GDP!CV$5</f>
        <v>84.209000000000003</v>
      </c>
      <c r="Q20" s="11">
        <f>[5]GDP!CW$5</f>
        <v>86.14</v>
      </c>
      <c r="R20" s="11">
        <f>[5]GDP!CX$5</f>
        <v>84.212999999999994</v>
      </c>
      <c r="S20" s="11">
        <f>[5]GDP!CY$5</f>
        <v>80.007000000000005</v>
      </c>
      <c r="T20" s="11">
        <f>[5]GDP!CZ$5</f>
        <v>82.165000000000006</v>
      </c>
      <c r="U20" s="11">
        <f>[5]GDP!DA$5</f>
        <v>81.018000000000001</v>
      </c>
      <c r="V20" s="11">
        <f>[5]GDP!DB$5</f>
        <v>80.128</v>
      </c>
      <c r="W20" s="11">
        <f>[5]GDP!DC$5</f>
        <v>80.218000000000004</v>
      </c>
      <c r="X20" s="11">
        <f>[5]GDP!DD$5</f>
        <v>75.823999999999998</v>
      </c>
      <c r="Y20" s="11">
        <f>[5]GDP!DE$5</f>
        <v>57.746000000000002</v>
      </c>
      <c r="Z20" s="11">
        <f>[5]GDP!DF$5</f>
        <v>65.817999999999998</v>
      </c>
      <c r="AA20" s="11">
        <f>[5]GDP!DG$5</f>
        <v>72.798000000000002</v>
      </c>
      <c r="AB20" s="11"/>
      <c r="AC20" s="11">
        <f t="shared" ref="AC20" si="5">SUM(T20:W20)</f>
        <v>323.529</v>
      </c>
      <c r="AD20" s="11">
        <f t="shared" ref="AD20" si="6">SUM(X20:AA20)</f>
        <v>272.18599999999998</v>
      </c>
      <c r="AE20" s="30"/>
      <c r="AF20" s="34">
        <f>SUM(AF9,AF15)</f>
        <v>1.7808225367741377</v>
      </c>
      <c r="AG20" s="34">
        <f>SUM(AG9,AG15)</f>
        <v>0.60807765583122619</v>
      </c>
    </row>
    <row r="21" spans="1:33" x14ac:dyDescent="0.35">
      <c r="AF21" s="34">
        <f>AF19-AF20</f>
        <v>0.30681812121170005</v>
      </c>
      <c r="AG21" s="34">
        <f>AG19-AG20</f>
        <v>0.10786584760312112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0.63785151495344727</v>
      </c>
      <c r="AD22" s="12">
        <f>(AD12+AD5)/AD2</f>
        <v>0.34415730831866237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0.38374831025929257</v>
      </c>
      <c r="AD23" s="12">
        <f>(AD9+AD15)/AD3</f>
        <v>0.16282055040336021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-1.3676745683275442</v>
      </c>
      <c r="AD25" s="34">
        <f>(AD2-AD3)/AD20/10</f>
        <v>-1.6543694875288157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-0.13554737608107137</v>
      </c>
      <c r="AD26" s="34">
        <f>(AD4+AD12-AD8-AD15)/AD20/10</f>
        <v>-0.35604318752093939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2.3763400056999577</v>
      </c>
      <c r="AD27" s="34">
        <f>(AD4+AD12)/AD20/10</f>
        <v>1.0170912612448955</v>
      </c>
    </row>
    <row r="28" spans="1:33" ht="16.5" x14ac:dyDescent="0.35">
      <c r="D28" s="47" t="s">
        <v>1721</v>
      </c>
      <c r="AC28" s="34">
        <f>(AC8+AC15)/AC20/10</f>
        <v>2.5118873817810288</v>
      </c>
      <c r="AD28" s="34">
        <f>(AD8+AD15)/AD20/10</f>
        <v>1.373134448765835</v>
      </c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3760-A137-430A-8707-10CF42A2494A}">
  <dimension ref="A1:AG28"/>
  <sheetViews>
    <sheetView topLeftCell="C1" workbookViewId="0">
      <pane xSplit="4" ySplit="1" topLeftCell="G2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13.26953125" defaultRowHeight="14.5" x14ac:dyDescent="0.35"/>
  <cols>
    <col min="1" max="2" width="13.26953125" style="5"/>
    <col min="3" max="3" width="11.26953125" style="5" customWidth="1"/>
    <col min="4" max="4" width="72.7265625" style="10" customWidth="1"/>
    <col min="5" max="5" width="7.90625" style="5" customWidth="1"/>
    <col min="6" max="6" width="7.453125" style="5" customWidth="1"/>
    <col min="7" max="28" width="9.1796875" style="10" customWidth="1"/>
    <col min="29" max="30" width="8.54296875" style="10" customWidth="1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/>
    </row>
    <row r="2" spans="1:33" s="9" customFormat="1" ht="15.75" customHeight="1" x14ac:dyDescent="0.35">
      <c r="A2" s="5" t="s">
        <v>7</v>
      </c>
      <c r="B2" s="5" t="s">
        <v>1613</v>
      </c>
      <c r="C2" s="10" t="s">
        <v>943</v>
      </c>
      <c r="D2" s="2" t="s">
        <v>46</v>
      </c>
      <c r="E2" s="5" t="s">
        <v>12</v>
      </c>
      <c r="F2" s="5" t="s">
        <v>12</v>
      </c>
      <c r="G2" s="11">
        <v>2055.1991132507601</v>
      </c>
      <c r="H2" s="11">
        <v>2252.0442686899701</v>
      </c>
      <c r="I2" s="11">
        <v>1987.3963837735701</v>
      </c>
      <c r="J2" s="11">
        <v>2051.4947588742698</v>
      </c>
      <c r="K2" s="11">
        <v>2246.1914951804501</v>
      </c>
      <c r="L2" s="11">
        <v>2348.4779938056004</v>
      </c>
      <c r="M2" s="11">
        <v>2078.5957408887302</v>
      </c>
      <c r="N2" s="11">
        <v>1994.37171019519</v>
      </c>
      <c r="O2" s="11">
        <v>2176.2269061065999</v>
      </c>
      <c r="P2" s="11">
        <v>2506.6371009109998</v>
      </c>
      <c r="Q2" s="11">
        <v>2106.3406693134002</v>
      </c>
      <c r="R2" s="11">
        <v>2120.5600958866098</v>
      </c>
      <c r="S2" s="11">
        <v>2321.2328175478901</v>
      </c>
      <c r="T2" s="11">
        <v>2624.7604311185</v>
      </c>
      <c r="U2" s="11">
        <v>2265.0664146609502</v>
      </c>
      <c r="V2" s="11">
        <v>2211.2995914325902</v>
      </c>
      <c r="W2" s="11">
        <v>2497.2589558626701</v>
      </c>
      <c r="X2" s="11">
        <v>2617.0174177731201</v>
      </c>
      <c r="Y2" s="11">
        <v>1419.1605093049</v>
      </c>
      <c r="Z2" s="11">
        <v>1330.7863725302</v>
      </c>
      <c r="AA2" s="11"/>
      <c r="AB2" s="11"/>
      <c r="AC2" s="11">
        <f t="shared" ref="AC2:AC17" si="0">SUM(T2:W2)</f>
        <v>9598.38539307471</v>
      </c>
      <c r="AD2" s="11">
        <f t="shared" ref="AD2:AD17" si="1">SUM(X2:AA2)</f>
        <v>5366.9642996082202</v>
      </c>
      <c r="AE2" s="30">
        <f>AD2/AC2-1</f>
        <v>-0.44084717587183819</v>
      </c>
    </row>
    <row r="3" spans="1:33" s="9" customFormat="1" ht="15.75" customHeight="1" x14ac:dyDescent="0.35">
      <c r="A3" s="5" t="s">
        <v>7</v>
      </c>
      <c r="B3" s="5" t="s">
        <v>1614</v>
      </c>
      <c r="C3" s="10" t="s">
        <v>943</v>
      </c>
      <c r="D3" s="2" t="s">
        <v>47</v>
      </c>
      <c r="E3" s="5" t="s">
        <v>12</v>
      </c>
      <c r="F3" s="5" t="s">
        <v>12</v>
      </c>
      <c r="G3" s="11">
        <v>842.76131062431205</v>
      </c>
      <c r="H3" s="11">
        <v>826.92683326985207</v>
      </c>
      <c r="I3" s="11">
        <v>841.90395489108505</v>
      </c>
      <c r="J3" s="11">
        <v>837.31736818177296</v>
      </c>
      <c r="K3" s="11">
        <v>921.13562017386403</v>
      </c>
      <c r="L3" s="11">
        <v>942.11067177321399</v>
      </c>
      <c r="M3" s="11">
        <v>957.32224701257803</v>
      </c>
      <c r="N3" s="11">
        <v>932.22815408990709</v>
      </c>
      <c r="O3" s="11">
        <v>1005.63606063949</v>
      </c>
      <c r="P3" s="11">
        <v>941.57837426592096</v>
      </c>
      <c r="Q3" s="11">
        <v>950.78093643662498</v>
      </c>
      <c r="R3" s="11">
        <v>885.047143451274</v>
      </c>
      <c r="S3" s="11">
        <v>997.78660376803509</v>
      </c>
      <c r="T3" s="11">
        <v>953.54151173771095</v>
      </c>
      <c r="U3" s="11">
        <v>1045.0569372170601</v>
      </c>
      <c r="V3" s="11">
        <v>979.55975304138803</v>
      </c>
      <c r="W3" s="11">
        <v>1061.14669849436</v>
      </c>
      <c r="X3" s="11">
        <v>1063.2207519963199</v>
      </c>
      <c r="Y3" s="11">
        <v>785.320118267971</v>
      </c>
      <c r="Z3" s="11">
        <v>772.67338378313104</v>
      </c>
      <c r="AA3" s="11"/>
      <c r="AB3" s="11"/>
      <c r="AC3" s="11">
        <f t="shared" si="0"/>
        <v>4039.3049004905188</v>
      </c>
      <c r="AD3" s="11">
        <f t="shared" si="1"/>
        <v>2621.2142540474219</v>
      </c>
      <c r="AE3" s="30">
        <f t="shared" ref="AE3:AE17" si="2">AD3/AC3-1</f>
        <v>-0.35107293986915644</v>
      </c>
    </row>
    <row r="4" spans="1:33" s="9" customFormat="1" ht="15.75" customHeight="1" x14ac:dyDescent="0.35">
      <c r="A4" s="5" t="s">
        <v>7</v>
      </c>
      <c r="B4" s="5" t="s">
        <v>1615</v>
      </c>
      <c r="C4" s="10" t="s">
        <v>943</v>
      </c>
      <c r="D4" s="3" t="s">
        <v>48</v>
      </c>
      <c r="E4" s="5" t="s">
        <v>12</v>
      </c>
      <c r="F4" s="5" t="s">
        <v>12</v>
      </c>
      <c r="G4" s="11">
        <v>118.767393857778</v>
      </c>
      <c r="H4" s="11">
        <v>145.69060010988701</v>
      </c>
      <c r="I4" s="11">
        <v>116.20049784402899</v>
      </c>
      <c r="J4" s="11">
        <v>114.90576477975399</v>
      </c>
      <c r="K4" s="11">
        <v>126.54046419458901</v>
      </c>
      <c r="L4" s="11">
        <v>108.779710292497</v>
      </c>
      <c r="M4" s="11">
        <v>121.87152514691999</v>
      </c>
      <c r="N4" s="11">
        <v>112.958083790853</v>
      </c>
      <c r="O4" s="11">
        <v>111.13015943651</v>
      </c>
      <c r="P4" s="11">
        <v>121.086254868438</v>
      </c>
      <c r="Q4" s="11">
        <v>104.278608232416</v>
      </c>
      <c r="R4" s="11">
        <v>142.648463309205</v>
      </c>
      <c r="S4" s="11">
        <v>133.94665430250402</v>
      </c>
      <c r="T4" s="11">
        <v>119.57688419104099</v>
      </c>
      <c r="U4" s="11">
        <v>137.92756137888398</v>
      </c>
      <c r="V4" s="11">
        <v>137.325440427697</v>
      </c>
      <c r="W4" s="11">
        <v>101.099596703592</v>
      </c>
      <c r="X4" s="11">
        <v>103.70932227428</v>
      </c>
      <c r="Y4" s="11">
        <v>51.451519390955099</v>
      </c>
      <c r="Z4" s="11">
        <v>57.230248001875601</v>
      </c>
      <c r="AA4" s="11"/>
      <c r="AB4" s="11"/>
      <c r="AC4" s="11">
        <f t="shared" si="0"/>
        <v>495.929482701214</v>
      </c>
      <c r="AD4" s="11">
        <f t="shared" si="1"/>
        <v>212.39108966711069</v>
      </c>
      <c r="AE4" s="30">
        <f t="shared" si="2"/>
        <v>-0.57173127011875713</v>
      </c>
    </row>
    <row r="5" spans="1:33" s="16" customFormat="1" ht="15.75" customHeight="1" x14ac:dyDescent="0.35">
      <c r="A5" s="13" t="s">
        <v>7</v>
      </c>
      <c r="B5" s="13" t="s">
        <v>1616</v>
      </c>
      <c r="C5" s="14" t="s">
        <v>943</v>
      </c>
      <c r="D5" s="15" t="s">
        <v>49</v>
      </c>
      <c r="E5" s="13" t="s">
        <v>12</v>
      </c>
      <c r="F5" s="13" t="s">
        <v>12</v>
      </c>
      <c r="G5" s="17">
        <v>35.238732339812501</v>
      </c>
      <c r="H5" s="17">
        <v>33.488695221452097</v>
      </c>
      <c r="I5" s="17">
        <v>30.418507209638001</v>
      </c>
      <c r="J5" s="17">
        <v>30.1506331119237</v>
      </c>
      <c r="K5" s="17">
        <v>33.8386358273927</v>
      </c>
      <c r="L5" s="17">
        <v>26.673916619500101</v>
      </c>
      <c r="M5" s="17">
        <v>24.217766210048797</v>
      </c>
      <c r="N5" s="17">
        <v>24.003466931877401</v>
      </c>
      <c r="O5" s="17">
        <v>26.9538691042526</v>
      </c>
      <c r="P5" s="17">
        <v>24.035883370987602</v>
      </c>
      <c r="Q5" s="17">
        <v>21.825348002481402</v>
      </c>
      <c r="R5" s="17">
        <v>21.632478652127197</v>
      </c>
      <c r="S5" s="17">
        <v>24.287840607264801</v>
      </c>
      <c r="T5" s="17">
        <v>11.4633439757188</v>
      </c>
      <c r="U5" s="17">
        <v>37.5510599757188</v>
      </c>
      <c r="V5" s="17">
        <v>42.306741134374995</v>
      </c>
      <c r="W5" s="17">
        <v>0.29358413437500003</v>
      </c>
      <c r="X5" s="17">
        <v>10.5729632554759</v>
      </c>
      <c r="Y5" s="17">
        <v>8.0045937354759396</v>
      </c>
      <c r="Z5" s="17">
        <v>0.58592465437500008</v>
      </c>
      <c r="AA5" s="17"/>
      <c r="AB5" s="17"/>
      <c r="AC5" s="17">
        <f t="shared" si="0"/>
        <v>91.614729220187584</v>
      </c>
      <c r="AD5" s="17">
        <f t="shared" si="1"/>
        <v>19.16348164532684</v>
      </c>
      <c r="AE5" s="31">
        <f t="shared" si="2"/>
        <v>-0.7908253202466039</v>
      </c>
      <c r="AF5" s="33">
        <f>AC5/SUM(T$20:W$20)/10</f>
        <v>0.14332717337325968</v>
      </c>
      <c r="AG5" s="33">
        <f>AD5/SUM(X$20:AA$20)/10</f>
        <v>3.1175847411421754E-2</v>
      </c>
    </row>
    <row r="6" spans="1:33" s="9" customFormat="1" ht="15.75" customHeight="1" x14ac:dyDescent="0.35">
      <c r="A6" s="5" t="s">
        <v>7</v>
      </c>
      <c r="B6" s="5" t="s">
        <v>1617</v>
      </c>
      <c r="C6" s="10" t="s">
        <v>943</v>
      </c>
      <c r="D6" s="4" t="s">
        <v>50</v>
      </c>
      <c r="E6" s="5" t="s">
        <v>12</v>
      </c>
      <c r="F6" s="5" t="s">
        <v>12</v>
      </c>
      <c r="G6" s="11">
        <v>9.4846389413486794</v>
      </c>
      <c r="H6" s="11">
        <v>9.6763419630562613</v>
      </c>
      <c r="I6" s="11">
        <v>12.609337551875699</v>
      </c>
      <c r="J6" s="11">
        <v>9.6608706444188392</v>
      </c>
      <c r="K6" s="11">
        <v>8.7291752427443008</v>
      </c>
      <c r="L6" s="11">
        <v>6.7851327980850007</v>
      </c>
      <c r="M6" s="11">
        <v>7.3157201167789498</v>
      </c>
      <c r="N6" s="11">
        <v>7.8395714184684797</v>
      </c>
      <c r="O6" s="11">
        <v>7.3006300181385502</v>
      </c>
      <c r="P6" s="11">
        <v>7.7467245671658498</v>
      </c>
      <c r="Q6" s="11">
        <v>7.5675585483338299</v>
      </c>
      <c r="R6" s="11">
        <v>8.0731415577498407</v>
      </c>
      <c r="S6" s="11">
        <v>7.4161415577498406</v>
      </c>
      <c r="T6" s="11">
        <v>7.9556718128375108</v>
      </c>
      <c r="U6" s="11">
        <v>8.0005741338171692</v>
      </c>
      <c r="V6" s="11">
        <v>7.7496229733273401</v>
      </c>
      <c r="W6" s="11">
        <v>8.0769939999999991</v>
      </c>
      <c r="X6" s="11">
        <v>7.9784384400000006</v>
      </c>
      <c r="Y6" s="11">
        <v>7.6834384400000006</v>
      </c>
      <c r="Z6" s="11">
        <v>7.4580000000000002</v>
      </c>
      <c r="AA6" s="11"/>
      <c r="AB6" s="11"/>
      <c r="AC6" s="11">
        <f t="shared" si="0"/>
        <v>31.782862919982019</v>
      </c>
      <c r="AD6" s="11">
        <f t="shared" si="1"/>
        <v>23.11987688</v>
      </c>
      <c r="AE6" s="30">
        <f t="shared" si="2"/>
        <v>-0.2725678319726057</v>
      </c>
    </row>
    <row r="7" spans="1:33" s="9" customFormat="1" ht="15.75" customHeight="1" x14ac:dyDescent="0.35">
      <c r="A7" s="5" t="s">
        <v>7</v>
      </c>
      <c r="B7" s="5" t="s">
        <v>1618</v>
      </c>
      <c r="C7" s="10" t="s">
        <v>943</v>
      </c>
      <c r="D7" s="4" t="s">
        <v>51</v>
      </c>
      <c r="E7" s="5" t="s">
        <v>12</v>
      </c>
      <c r="F7" s="5" t="s">
        <v>12</v>
      </c>
      <c r="G7" s="11">
        <v>75.561864885820668</v>
      </c>
      <c r="H7" s="11">
        <v>103.82515013128119</v>
      </c>
      <c r="I7" s="11">
        <v>74.43798054612266</v>
      </c>
      <c r="J7" s="11">
        <v>77.705413972409914</v>
      </c>
      <c r="K7" s="11">
        <v>86.078654441779534</v>
      </c>
      <c r="L7" s="11">
        <v>77.326778264667681</v>
      </c>
      <c r="M7" s="11">
        <v>91.540351593018144</v>
      </c>
      <c r="N7" s="11">
        <v>88.439450343655494</v>
      </c>
      <c r="O7" s="11">
        <v>80.649963794032004</v>
      </c>
      <c r="P7" s="11">
        <v>90.931965621389523</v>
      </c>
      <c r="Q7" s="11">
        <v>76.099505274948285</v>
      </c>
      <c r="R7" s="11">
        <v>116.22582569380765</v>
      </c>
      <c r="S7" s="11">
        <v>104.8201333385941</v>
      </c>
      <c r="T7" s="11">
        <v>104.61393871861529</v>
      </c>
      <c r="U7" s="11">
        <v>98.018929507794695</v>
      </c>
      <c r="V7" s="11">
        <v>91.291176319994193</v>
      </c>
      <c r="W7" s="11">
        <v>95.585499873958426</v>
      </c>
      <c r="X7" s="11">
        <v>89.161913177485289</v>
      </c>
      <c r="Y7" s="11">
        <v>37.866085234496019</v>
      </c>
      <c r="Z7" s="11">
        <v>54.861769214686753</v>
      </c>
      <c r="AA7" s="11"/>
      <c r="AB7" s="11"/>
      <c r="AC7" s="11">
        <f t="shared" si="0"/>
        <v>389.5095444203626</v>
      </c>
      <c r="AD7" s="11">
        <f t="shared" si="1"/>
        <v>181.88976762666806</v>
      </c>
      <c r="AE7" s="30">
        <f t="shared" si="2"/>
        <v>-0.53302872745431162</v>
      </c>
    </row>
    <row r="8" spans="1:33" s="9" customFormat="1" ht="15" customHeight="1" x14ac:dyDescent="0.35">
      <c r="A8" s="5" t="s">
        <v>7</v>
      </c>
      <c r="B8" s="5" t="s">
        <v>1619</v>
      </c>
      <c r="C8" s="10" t="s">
        <v>943</v>
      </c>
      <c r="D8" s="3" t="s">
        <v>52</v>
      </c>
      <c r="E8" s="5" t="s">
        <v>12</v>
      </c>
      <c r="F8" s="5" t="s">
        <v>12</v>
      </c>
      <c r="G8" s="11">
        <v>264.17276989751201</v>
      </c>
      <c r="H8" s="11">
        <v>257.05675705814201</v>
      </c>
      <c r="I8" s="11">
        <v>275.14452551089698</v>
      </c>
      <c r="J8" s="11">
        <v>264.85631922047901</v>
      </c>
      <c r="K8" s="11">
        <v>280.91618587644797</v>
      </c>
      <c r="L8" s="11">
        <v>276.87829862913196</v>
      </c>
      <c r="M8" s="11">
        <v>277.61733183195696</v>
      </c>
      <c r="N8" s="11">
        <v>269.299399046151</v>
      </c>
      <c r="O8" s="11">
        <v>295.15966399630901</v>
      </c>
      <c r="P8" s="11">
        <v>274.05805163232498</v>
      </c>
      <c r="Q8" s="11">
        <v>297.77395010381298</v>
      </c>
      <c r="R8" s="11">
        <v>276.15311411315503</v>
      </c>
      <c r="S8" s="11">
        <v>307.29254770027603</v>
      </c>
      <c r="T8" s="11">
        <v>294.21319091387699</v>
      </c>
      <c r="U8" s="11">
        <v>310.30592211912898</v>
      </c>
      <c r="V8" s="11">
        <v>291.08101271917405</v>
      </c>
      <c r="W8" s="11">
        <v>303.75240366584097</v>
      </c>
      <c r="X8" s="11">
        <v>285.521531334435</v>
      </c>
      <c r="Y8" s="11">
        <v>226.22331526641</v>
      </c>
      <c r="Z8" s="11">
        <v>262.08866141076697</v>
      </c>
      <c r="AA8" s="11"/>
      <c r="AB8" s="11"/>
      <c r="AC8" s="11">
        <f t="shared" si="0"/>
        <v>1199.352529418021</v>
      </c>
      <c r="AD8" s="11">
        <f t="shared" si="1"/>
        <v>773.83350801161191</v>
      </c>
      <c r="AE8" s="30">
        <f t="shared" si="2"/>
        <v>-0.35479061491027142</v>
      </c>
    </row>
    <row r="9" spans="1:33" s="16" customFormat="1" ht="15" customHeight="1" x14ac:dyDescent="0.35">
      <c r="A9" s="13" t="s">
        <v>7</v>
      </c>
      <c r="B9" s="13" t="s">
        <v>1620</v>
      </c>
      <c r="C9" s="14" t="s">
        <v>943</v>
      </c>
      <c r="D9" s="15" t="s">
        <v>53</v>
      </c>
      <c r="E9" s="13" t="s">
        <v>12</v>
      </c>
      <c r="F9" s="13" t="s">
        <v>12</v>
      </c>
      <c r="G9" s="17">
        <v>57.044415363297901</v>
      </c>
      <c r="H9" s="17">
        <v>58.562384649210699</v>
      </c>
      <c r="I9" s="17">
        <v>67.555923306979196</v>
      </c>
      <c r="J9" s="17">
        <v>59.303321083192102</v>
      </c>
      <c r="K9" s="17">
        <v>66.981743765153894</v>
      </c>
      <c r="L9" s="17">
        <v>64.418623114131805</v>
      </c>
      <c r="M9" s="17">
        <v>74.311515637677104</v>
      </c>
      <c r="N9" s="17">
        <v>65.233653191511394</v>
      </c>
      <c r="O9" s="17">
        <v>73.679918141669205</v>
      </c>
      <c r="P9" s="17">
        <v>69.572112963262398</v>
      </c>
      <c r="Q9" s="17">
        <v>80.256436888691312</v>
      </c>
      <c r="R9" s="17">
        <v>70.452345446832297</v>
      </c>
      <c r="S9" s="17">
        <v>79.57431159300279</v>
      </c>
      <c r="T9" s="17">
        <v>73.050718611425509</v>
      </c>
      <c r="U9" s="17">
        <v>84.26925873312581</v>
      </c>
      <c r="V9" s="17">
        <v>73.974962719173888</v>
      </c>
      <c r="W9" s="17">
        <v>74.156504999999996</v>
      </c>
      <c r="X9" s="17">
        <v>76.703254541996813</v>
      </c>
      <c r="Y9" s="17">
        <v>38.351627270998407</v>
      </c>
      <c r="Z9" s="17">
        <v>77.673710855132597</v>
      </c>
      <c r="AA9" s="17"/>
      <c r="AB9" s="17"/>
      <c r="AC9" s="17">
        <f t="shared" si="0"/>
        <v>305.4514450637252</v>
      </c>
      <c r="AD9" s="17">
        <f t="shared" si="1"/>
        <v>192.72859266812782</v>
      </c>
      <c r="AE9" s="31">
        <f t="shared" si="2"/>
        <v>-0.36903689348099311</v>
      </c>
      <c r="AF9" s="33">
        <f>AC9/SUM(T$20:W$20)/10</f>
        <v>0.47786521443010821</v>
      </c>
      <c r="AG9" s="33">
        <f>AD9/SUM(X$20:AA$20)/10</f>
        <v>0.31353786895529095</v>
      </c>
    </row>
    <row r="10" spans="1:33" s="9" customFormat="1" ht="15.75" customHeight="1" x14ac:dyDescent="0.35">
      <c r="A10" s="5" t="s">
        <v>7</v>
      </c>
      <c r="B10" s="5" t="s">
        <v>1621</v>
      </c>
      <c r="C10" s="10" t="s">
        <v>943</v>
      </c>
      <c r="D10" s="4" t="s">
        <v>54</v>
      </c>
      <c r="E10" s="5" t="s">
        <v>12</v>
      </c>
      <c r="F10" s="5" t="s">
        <v>12</v>
      </c>
      <c r="G10" s="11">
        <v>196.39704787937998</v>
      </c>
      <c r="H10" s="11">
        <v>186.03875293237999</v>
      </c>
      <c r="I10" s="11">
        <v>196.54040507006002</v>
      </c>
      <c r="J10" s="11">
        <v>192.50954592379901</v>
      </c>
      <c r="K10" s="11">
        <v>201.04208665101999</v>
      </c>
      <c r="L10" s="11">
        <v>196.06899999999999</v>
      </c>
      <c r="M10" s="11">
        <v>191.559</v>
      </c>
      <c r="N10" s="11">
        <v>190.49700000000001</v>
      </c>
      <c r="O10" s="11">
        <v>204.911</v>
      </c>
      <c r="P10" s="11">
        <v>190.16999899999999</v>
      </c>
      <c r="Q10" s="11">
        <v>205.57976500000001</v>
      </c>
      <c r="R10" s="11">
        <v>191.37282522000001</v>
      </c>
      <c r="S10" s="11">
        <v>212.90050308000002</v>
      </c>
      <c r="T10" s="11">
        <v>204.34299999999999</v>
      </c>
      <c r="U10" s="11">
        <v>206.113</v>
      </c>
      <c r="V10" s="11">
        <v>200.08099999999999</v>
      </c>
      <c r="W10" s="11">
        <v>204.05699999999999</v>
      </c>
      <c r="X10" s="11">
        <v>194.96459999999999</v>
      </c>
      <c r="Y10" s="11">
        <v>176.3519</v>
      </c>
      <c r="Z10" s="11">
        <v>179.96978999999999</v>
      </c>
      <c r="AA10" s="11"/>
      <c r="AB10" s="11"/>
      <c r="AC10" s="11">
        <f t="shared" si="0"/>
        <v>814.59400000000005</v>
      </c>
      <c r="AD10" s="11">
        <f t="shared" si="1"/>
        <v>551.28629000000001</v>
      </c>
      <c r="AE10" s="30">
        <f t="shared" si="2"/>
        <v>-0.32323796885319567</v>
      </c>
    </row>
    <row r="11" spans="1:33" s="9" customFormat="1" ht="15.75" customHeight="1" x14ac:dyDescent="0.35">
      <c r="A11" s="5" t="s">
        <v>7</v>
      </c>
      <c r="B11" s="5" t="s">
        <v>1622</v>
      </c>
      <c r="C11" s="10" t="s">
        <v>943</v>
      </c>
      <c r="D11" s="4" t="s">
        <v>55</v>
      </c>
      <c r="E11" s="5" t="s">
        <v>12</v>
      </c>
      <c r="F11" s="5" t="s">
        <v>12</v>
      </c>
      <c r="G11" s="11">
        <v>16.911682089667035</v>
      </c>
      <c r="H11" s="11">
        <v>19.682135875103199</v>
      </c>
      <c r="I11" s="11">
        <v>17.368853192115999</v>
      </c>
      <c r="J11" s="11">
        <v>20.601582350174038</v>
      </c>
      <c r="K11" s="11">
        <v>21.327388843748153</v>
      </c>
      <c r="L11" s="11">
        <v>25.879675514999999</v>
      </c>
      <c r="M11" s="11">
        <v>18.235816194279998</v>
      </c>
      <c r="N11" s="11">
        <v>21.055745854639998</v>
      </c>
      <c r="O11" s="11">
        <v>27.059745854639999</v>
      </c>
      <c r="P11" s="11">
        <v>20.684670047375167</v>
      </c>
      <c r="Q11" s="11">
        <v>17.622339426249773</v>
      </c>
      <c r="R11" s="11">
        <v>21.529703745273981</v>
      </c>
      <c r="S11" s="11">
        <v>20.503282907173553</v>
      </c>
      <c r="T11" s="11">
        <v>25.856296604903964</v>
      </c>
      <c r="U11" s="11">
        <v>30.130931772005997</v>
      </c>
      <c r="V11" s="11">
        <v>24.947949999999999</v>
      </c>
      <c r="W11" s="11">
        <v>33.197764331681789</v>
      </c>
      <c r="X11" s="11">
        <v>20.599525714877199</v>
      </c>
      <c r="Y11" s="11">
        <v>17.564372255824019</v>
      </c>
      <c r="Z11" s="11">
        <v>13.85643426126806</v>
      </c>
      <c r="AA11" s="11"/>
      <c r="AB11" s="11"/>
      <c r="AC11" s="11">
        <f t="shared" si="0"/>
        <v>114.13294270859174</v>
      </c>
      <c r="AD11" s="11">
        <f t="shared" si="1"/>
        <v>52.020332231969277</v>
      </c>
      <c r="AE11" s="30">
        <f t="shared" si="2"/>
        <v>-0.54421281886344219</v>
      </c>
    </row>
    <row r="12" spans="1:33" s="16" customFormat="1" ht="15.75" customHeight="1" x14ac:dyDescent="0.35">
      <c r="A12" s="13" t="s">
        <v>7</v>
      </c>
      <c r="B12" s="13" t="s">
        <v>1623</v>
      </c>
      <c r="C12" s="14" t="s">
        <v>943</v>
      </c>
      <c r="D12" s="18" t="s">
        <v>56</v>
      </c>
      <c r="E12" s="13" t="s">
        <v>12</v>
      </c>
      <c r="F12" s="13" t="s">
        <v>12</v>
      </c>
      <c r="G12" s="17">
        <v>792.16673327453805</v>
      </c>
      <c r="H12" s="17">
        <v>1063.19087805147</v>
      </c>
      <c r="I12" s="17">
        <v>784.92737076956291</v>
      </c>
      <c r="J12" s="17">
        <v>903.80992640354395</v>
      </c>
      <c r="K12" s="17">
        <v>896.42901217983604</v>
      </c>
      <c r="L12" s="17">
        <v>1182.13527043983</v>
      </c>
      <c r="M12" s="17">
        <v>845.94546130838796</v>
      </c>
      <c r="N12" s="17">
        <v>761.89730201217799</v>
      </c>
      <c r="O12" s="17">
        <v>866.05603134866089</v>
      </c>
      <c r="P12" s="17">
        <v>1247.1618201710999</v>
      </c>
      <c r="Q12" s="17">
        <v>817.49801034798497</v>
      </c>
      <c r="R12" s="17">
        <v>774.39204244185805</v>
      </c>
      <c r="S12" s="17">
        <v>929.56869789806899</v>
      </c>
      <c r="T12" s="17">
        <v>1305.9496342695199</v>
      </c>
      <c r="U12" s="17">
        <v>868.44236211494695</v>
      </c>
      <c r="V12" s="17">
        <v>800.10068570537999</v>
      </c>
      <c r="W12" s="17">
        <v>1033.3068624380401</v>
      </c>
      <c r="X12" s="17">
        <v>1218.1699529694799</v>
      </c>
      <c r="Y12" s="17">
        <v>15.9827258308494</v>
      </c>
      <c r="Z12" s="17">
        <v>5.7021024836202194</v>
      </c>
      <c r="AA12" s="17"/>
      <c r="AB12" s="17"/>
      <c r="AC12" s="17">
        <f t="shared" si="0"/>
        <v>4007.7995445278866</v>
      </c>
      <c r="AD12" s="17">
        <f t="shared" si="1"/>
        <v>1239.8547812839495</v>
      </c>
      <c r="AE12" s="31">
        <f t="shared" si="2"/>
        <v>-0.69063952238409598</v>
      </c>
      <c r="AF12" s="33">
        <f>AC12/SUM(T$20:W$20)/10</f>
        <v>6.2700243187232267</v>
      </c>
      <c r="AG12" s="33">
        <f>AD12/SUM(X$20:AA$20)/10</f>
        <v>2.0170407543378763</v>
      </c>
    </row>
    <row r="13" spans="1:33" s="9" customFormat="1" ht="15.75" customHeight="1" x14ac:dyDescent="0.35">
      <c r="A13" s="5" t="s">
        <v>7</v>
      </c>
      <c r="B13" s="5" t="s">
        <v>1624</v>
      </c>
      <c r="C13" s="10" t="s">
        <v>943</v>
      </c>
      <c r="D13" s="4" t="s">
        <v>57</v>
      </c>
      <c r="E13" s="5" t="s">
        <v>12</v>
      </c>
      <c r="F13" s="5" t="s">
        <v>12</v>
      </c>
      <c r="G13" s="11">
        <v>98.111213380761797</v>
      </c>
      <c r="H13" s="11">
        <v>166.92682133784402</v>
      </c>
      <c r="I13" s="11">
        <v>125.96652271703</v>
      </c>
      <c r="J13" s="11">
        <v>89.202404225109603</v>
      </c>
      <c r="K13" s="11">
        <v>109.99753682881401</v>
      </c>
      <c r="L13" s="11">
        <v>94.761646626882495</v>
      </c>
      <c r="M13" s="11">
        <v>83.254814460621105</v>
      </c>
      <c r="N13" s="11">
        <v>75.757459719315804</v>
      </c>
      <c r="O13" s="11">
        <v>73.421356400566907</v>
      </c>
      <c r="P13" s="11">
        <v>94.365015261295895</v>
      </c>
      <c r="Q13" s="11">
        <v>80.570748653452398</v>
      </c>
      <c r="R13" s="11">
        <v>76.831489259511102</v>
      </c>
      <c r="S13" s="11">
        <v>88.899843074395292</v>
      </c>
      <c r="T13" s="11">
        <v>102.865233867605</v>
      </c>
      <c r="U13" s="11">
        <v>85.255271297717599</v>
      </c>
      <c r="V13" s="11">
        <v>79.4866182659175</v>
      </c>
      <c r="W13" s="11">
        <v>85.945177628506499</v>
      </c>
      <c r="X13" s="11">
        <v>98.419002672794193</v>
      </c>
      <c r="Y13" s="11">
        <v>5.0870453340977493</v>
      </c>
      <c r="Z13" s="11">
        <v>2.11318014251738</v>
      </c>
      <c r="AA13" s="11"/>
      <c r="AB13" s="11"/>
      <c r="AC13" s="11">
        <f t="shared" si="0"/>
        <v>353.55230105974658</v>
      </c>
      <c r="AD13" s="11">
        <f t="shared" si="1"/>
        <v>105.61922814940932</v>
      </c>
      <c r="AE13" s="30">
        <f t="shared" si="2"/>
        <v>-0.70126278959909583</v>
      </c>
    </row>
    <row r="14" spans="1:33" s="9" customFormat="1" ht="15.75" customHeight="1" x14ac:dyDescent="0.35">
      <c r="A14" s="5" t="s">
        <v>7</v>
      </c>
      <c r="B14" s="5" t="s">
        <v>1625</v>
      </c>
      <c r="C14" s="10" t="s">
        <v>943</v>
      </c>
      <c r="D14" s="4" t="s">
        <v>58</v>
      </c>
      <c r="E14" s="5" t="s">
        <v>12</v>
      </c>
      <c r="F14" s="5" t="s">
        <v>12</v>
      </c>
      <c r="G14" s="11">
        <v>694.05551989377705</v>
      </c>
      <c r="H14" s="11">
        <v>896.26405671362193</v>
      </c>
      <c r="I14" s="11">
        <v>658.96084805253395</v>
      </c>
      <c r="J14" s="11">
        <v>814.60752217843492</v>
      </c>
      <c r="K14" s="11">
        <v>786.43147535102196</v>
      </c>
      <c r="L14" s="11">
        <v>1087.37362381294</v>
      </c>
      <c r="M14" s="11">
        <v>762.69064684776697</v>
      </c>
      <c r="N14" s="11">
        <v>686.13984229286211</v>
      </c>
      <c r="O14" s="11">
        <v>792.63467494809402</v>
      </c>
      <c r="P14" s="11">
        <v>1152.7968049098101</v>
      </c>
      <c r="Q14" s="11">
        <v>736.92726169453294</v>
      </c>
      <c r="R14" s="11">
        <v>697.56055318234701</v>
      </c>
      <c r="S14" s="11">
        <v>840.668854823674</v>
      </c>
      <c r="T14" s="11">
        <v>1203.08440040191</v>
      </c>
      <c r="U14" s="11">
        <v>783.18709081722898</v>
      </c>
      <c r="V14" s="11">
        <v>720.61406743946304</v>
      </c>
      <c r="W14" s="11">
        <v>947.36168480953302</v>
      </c>
      <c r="X14" s="11">
        <v>1119.75095029668</v>
      </c>
      <c r="Y14" s="11">
        <v>10.8956804967516</v>
      </c>
      <c r="Z14" s="11">
        <v>3.5889223411028501</v>
      </c>
      <c r="AA14" s="11"/>
      <c r="AB14" s="11"/>
      <c r="AC14" s="11">
        <f t="shared" si="0"/>
        <v>3654.2472434681354</v>
      </c>
      <c r="AD14" s="11">
        <f t="shared" si="1"/>
        <v>1134.2355531345345</v>
      </c>
      <c r="AE14" s="30">
        <f t="shared" si="2"/>
        <v>-0.6896117100007535</v>
      </c>
    </row>
    <row r="15" spans="1:33" s="16" customFormat="1" ht="15.75" customHeight="1" x14ac:dyDescent="0.35">
      <c r="A15" s="13" t="s">
        <v>7</v>
      </c>
      <c r="B15" s="13" t="s">
        <v>1626</v>
      </c>
      <c r="C15" s="14" t="s">
        <v>943</v>
      </c>
      <c r="D15" s="18" t="s">
        <v>59</v>
      </c>
      <c r="E15" s="13" t="s">
        <v>12</v>
      </c>
      <c r="F15" s="13" t="s">
        <v>12</v>
      </c>
      <c r="G15" s="17">
        <v>205.10062168438301</v>
      </c>
      <c r="H15" s="17">
        <v>194.88317147318801</v>
      </c>
      <c r="I15" s="17">
        <v>177.516516693412</v>
      </c>
      <c r="J15" s="17">
        <v>196.13381494027399</v>
      </c>
      <c r="K15" s="17">
        <v>234.37259758324302</v>
      </c>
      <c r="L15" s="17">
        <v>243.865214306431</v>
      </c>
      <c r="M15" s="17">
        <v>244.514397271707</v>
      </c>
      <c r="N15" s="17">
        <v>250.58760198206897</v>
      </c>
      <c r="O15" s="17">
        <v>304.89701286573199</v>
      </c>
      <c r="P15" s="17">
        <v>232.03391237530403</v>
      </c>
      <c r="Q15" s="17">
        <v>198.72157306403602</v>
      </c>
      <c r="R15" s="17">
        <v>172.450521056963</v>
      </c>
      <c r="S15" s="17">
        <v>234.606878297317</v>
      </c>
      <c r="T15" s="17">
        <v>217.39214900709302</v>
      </c>
      <c r="U15" s="17">
        <v>229.74241960333202</v>
      </c>
      <c r="V15" s="17">
        <v>226.815389821217</v>
      </c>
      <c r="W15" s="17">
        <v>276.39199373185596</v>
      </c>
      <c r="X15" s="17">
        <v>226.171537955644</v>
      </c>
      <c r="Y15" s="17">
        <v>6.4719238065463696</v>
      </c>
      <c r="Z15" s="17">
        <v>16.058736330575098</v>
      </c>
      <c r="AA15" s="17"/>
      <c r="AB15" s="17"/>
      <c r="AC15" s="17">
        <f>SUM(T15:W15)</f>
        <v>950.34195216349804</v>
      </c>
      <c r="AD15" s="17">
        <f>SUM(X15:AA15)</f>
        <v>248.70219809276546</v>
      </c>
      <c r="AE15" s="31">
        <f t="shared" si="2"/>
        <v>-0.73830241048857914</v>
      </c>
      <c r="AF15" s="33">
        <f>AC15/SUM(T$20:W$20)/10</f>
        <v>1.4867677599554099</v>
      </c>
      <c r="AG15" s="33">
        <f>AD15/SUM(X$20:AA$20)/10</f>
        <v>0.4045977616241771</v>
      </c>
    </row>
    <row r="16" spans="1:33" s="9" customFormat="1" ht="15.75" customHeight="1" x14ac:dyDescent="0.35">
      <c r="A16" s="5" t="s">
        <v>7</v>
      </c>
      <c r="B16" s="5" t="s">
        <v>1627</v>
      </c>
      <c r="C16" s="10" t="s">
        <v>943</v>
      </c>
      <c r="D16" s="4" t="s">
        <v>60</v>
      </c>
      <c r="E16" s="5" t="s">
        <v>12</v>
      </c>
      <c r="F16" s="5" t="s">
        <v>12</v>
      </c>
      <c r="G16" s="11">
        <v>75.853857300824899</v>
      </c>
      <c r="H16" s="11">
        <v>63.2401232053871</v>
      </c>
      <c r="I16" s="11">
        <v>57.414717128459401</v>
      </c>
      <c r="J16" s="11">
        <v>74.834167655735698</v>
      </c>
      <c r="K16" s="11">
        <v>89.322945688055</v>
      </c>
      <c r="L16" s="11">
        <v>90.947955624682692</v>
      </c>
      <c r="M16" s="11">
        <v>91.031209881269689</v>
      </c>
      <c r="N16" s="11">
        <v>93.720881012059706</v>
      </c>
      <c r="O16" s="11">
        <v>117.738745585168</v>
      </c>
      <c r="P16" s="11">
        <v>86.746756252044094</v>
      </c>
      <c r="Q16" s="11">
        <v>74.22995274858441</v>
      </c>
      <c r="R16" s="11">
        <v>64.803905126311193</v>
      </c>
      <c r="S16" s="11">
        <v>90.937367599875103</v>
      </c>
      <c r="T16" s="11">
        <v>81.360815452258905</v>
      </c>
      <c r="U16" s="11">
        <v>85.737407791646604</v>
      </c>
      <c r="V16" s="11">
        <v>85.025955501881697</v>
      </c>
      <c r="W16" s="11">
        <v>107.022411113293</v>
      </c>
      <c r="X16" s="11">
        <v>84.643121262051892</v>
      </c>
      <c r="Y16" s="11">
        <v>3.04451496763309</v>
      </c>
      <c r="Z16" s="11">
        <v>6.7384648051359894</v>
      </c>
      <c r="AA16" s="11"/>
      <c r="AB16" s="11"/>
      <c r="AC16" s="11">
        <f t="shared" ref="AC16:AC17" si="3">SUM(T16:W16)</f>
        <v>359.14658985908022</v>
      </c>
      <c r="AD16" s="11">
        <f t="shared" ref="AD16:AD17" si="4">SUM(X16:AA16)</f>
        <v>94.426101034820974</v>
      </c>
      <c r="AE16" s="30">
        <f t="shared" si="2"/>
        <v>-0.73708200578523853</v>
      </c>
    </row>
    <row r="17" spans="1:33" s="9" customFormat="1" ht="15.75" customHeight="1" x14ac:dyDescent="0.35">
      <c r="A17" s="5" t="s">
        <v>7</v>
      </c>
      <c r="B17" s="5" t="s">
        <v>1628</v>
      </c>
      <c r="C17" s="10" t="s">
        <v>943</v>
      </c>
      <c r="D17" s="4" t="s">
        <v>61</v>
      </c>
      <c r="E17" s="5" t="s">
        <v>12</v>
      </c>
      <c r="F17" s="5" t="s">
        <v>12</v>
      </c>
      <c r="G17" s="11">
        <v>129.246764383558</v>
      </c>
      <c r="H17" s="11">
        <v>131.64304826780099</v>
      </c>
      <c r="I17" s="11">
        <v>120.101799564952</v>
      </c>
      <c r="J17" s="11">
        <v>121.29964728453901</v>
      </c>
      <c r="K17" s="11">
        <v>145.04965189518799</v>
      </c>
      <c r="L17" s="11">
        <v>152.917258681748</v>
      </c>
      <c r="M17" s="11">
        <v>153.483187390437</v>
      </c>
      <c r="N17" s="11">
        <v>156.86672097001002</v>
      </c>
      <c r="O17" s="11">
        <v>187.15826728056402</v>
      </c>
      <c r="P17" s="11">
        <v>145.287156123259</v>
      </c>
      <c r="Q17" s="11">
        <v>124.491620315452</v>
      </c>
      <c r="R17" s="11">
        <v>107.64661593065199</v>
      </c>
      <c r="S17" s="11">
        <v>143.66951069744201</v>
      </c>
      <c r="T17" s="11">
        <v>136.03133355483402</v>
      </c>
      <c r="U17" s="11">
        <v>144.00501181168602</v>
      </c>
      <c r="V17" s="11">
        <v>141.78943431933502</v>
      </c>
      <c r="W17" s="11">
        <v>169.36958261856299</v>
      </c>
      <c r="X17" s="11">
        <v>141.52841669359202</v>
      </c>
      <c r="Y17" s="11">
        <v>3.42740883891328</v>
      </c>
      <c r="Z17" s="11">
        <v>9.3202715254391499</v>
      </c>
      <c r="AA17" s="11"/>
      <c r="AB17" s="11"/>
      <c r="AC17" s="11">
        <f t="shared" si="3"/>
        <v>591.19536230441804</v>
      </c>
      <c r="AD17" s="11">
        <f t="shared" si="4"/>
        <v>154.27609705794444</v>
      </c>
      <c r="AE17" s="30">
        <f t="shared" si="2"/>
        <v>-0.73904379686506294</v>
      </c>
    </row>
    <row r="19" spans="1:33" x14ac:dyDescent="0.35">
      <c r="AD19" s="12"/>
      <c r="AE19" s="30"/>
      <c r="AF19" s="34">
        <f>SUM(AF12,AF5)</f>
        <v>6.4133514920964867</v>
      </c>
      <c r="AG19" s="34">
        <f>SUM(AG12,AG5)</f>
        <v>2.048216601749298</v>
      </c>
    </row>
    <row r="20" spans="1:33" x14ac:dyDescent="0.35">
      <c r="D20" s="10" t="s">
        <v>1253</v>
      </c>
      <c r="G20" s="11">
        <v>14.409000000000001</v>
      </c>
      <c r="H20" s="11">
        <v>14.574</v>
      </c>
      <c r="I20" s="11">
        <v>14.724</v>
      </c>
      <c r="J20" s="11">
        <v>14.677</v>
      </c>
      <c r="K20" s="11">
        <v>14.9</v>
      </c>
      <c r="L20" s="11">
        <v>15.031000000000001</v>
      </c>
      <c r="M20" s="11">
        <v>15.007999999999999</v>
      </c>
      <c r="N20" s="11">
        <v>15.063000000000001</v>
      </c>
      <c r="O20" s="11">
        <v>15.445</v>
      </c>
      <c r="P20" s="11">
        <v>15.558</v>
      </c>
      <c r="Q20" s="11">
        <v>15.920999999999999</v>
      </c>
      <c r="R20" s="11">
        <v>15.83</v>
      </c>
      <c r="S20" s="11">
        <v>15.071999999999999</v>
      </c>
      <c r="T20" s="11">
        <v>15.327999999999999</v>
      </c>
      <c r="U20" s="11">
        <v>15.808</v>
      </c>
      <c r="V20" s="11">
        <v>16.385999999999999</v>
      </c>
      <c r="W20" s="11">
        <v>16.398</v>
      </c>
      <c r="X20" s="11">
        <v>16.649000000000001</v>
      </c>
      <c r="Y20" s="11">
        <v>14.832000000000001</v>
      </c>
      <c r="Z20" s="11">
        <v>14.882999999999999</v>
      </c>
      <c r="AA20" s="11">
        <v>15.105</v>
      </c>
      <c r="AB20" s="11"/>
      <c r="AC20" s="11">
        <f t="shared" ref="AC20" si="5">SUM(T20:W20)</f>
        <v>63.92</v>
      </c>
      <c r="AD20" s="11">
        <f t="shared" ref="AD20" si="6">SUM(X20:AA20)</f>
        <v>61.469000000000008</v>
      </c>
      <c r="AE20" s="30"/>
      <c r="AF20" s="34">
        <f>SUM(AF9,AF15)</f>
        <v>1.964632974385518</v>
      </c>
      <c r="AG20" s="34">
        <f>SUM(AG9,AG15)</f>
        <v>0.71813563057946805</v>
      </c>
    </row>
    <row r="21" spans="1:33" x14ac:dyDescent="0.35">
      <c r="AF21" s="34">
        <f>AF19-AF20</f>
        <v>4.4487185177109687</v>
      </c>
      <c r="AG21" s="34">
        <f>AG19-AG20</f>
        <v>1.33008097116983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0.42709415238794485</v>
      </c>
      <c r="AD22" s="12">
        <f>(AD12+AD5)/AD2</f>
        <v>0.23458666625026414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0.31089344037255623</v>
      </c>
      <c r="AD23" s="12">
        <f>(AD9+AD15)/AD3</f>
        <v>0.16840698545694199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8.6969344377099365</v>
      </c>
      <c r="AD25" s="34">
        <f>(AD2-AD3)/AD20/10</f>
        <v>4.4668858214072102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3.6827824556439013</v>
      </c>
      <c r="AD26" s="34">
        <f>(AD4+AD12-AD8-AD15)/AD20/10</f>
        <v>0.69906809098355716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7.0458839599954626</v>
      </c>
      <c r="AD27" s="34">
        <f>(AD4+AD12)/AD20/10</f>
        <v>2.3625662869919148</v>
      </c>
    </row>
    <row r="28" spans="1:33" ht="16.5" x14ac:dyDescent="0.35">
      <c r="D28" s="47" t="s">
        <v>1721</v>
      </c>
      <c r="AC28" s="34">
        <f>(AC8+AC15)/AC20/10</f>
        <v>3.3631015043515631</v>
      </c>
      <c r="AD28" s="34">
        <f>(AD8+AD15)/AD20/10</f>
        <v>1.6634981960083575</v>
      </c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D11-5E70-488C-8FEC-3D0F69CAC2ED}">
  <dimension ref="A1:AJ28"/>
  <sheetViews>
    <sheetView topLeftCell="C1" workbookViewId="0">
      <pane xSplit="4" ySplit="1" topLeftCell="G11" activePane="bottomRight" state="frozen"/>
      <selection activeCell="C1" sqref="C1"/>
      <selection pane="topRight" activeCell="G1" sqref="G1"/>
      <selection pane="bottomLeft" activeCell="C2" sqref="C2"/>
      <selection pane="bottomRight" activeCell="H5" sqref="H5"/>
    </sheetView>
  </sheetViews>
  <sheetFormatPr defaultColWidth="13.26953125" defaultRowHeight="14.5" x14ac:dyDescent="0.35"/>
  <cols>
    <col min="1" max="2" width="13.26953125" style="5"/>
    <col min="3" max="3" width="9.453125" style="5" customWidth="1"/>
    <col min="4" max="4" width="72.7265625" style="10" customWidth="1"/>
    <col min="5" max="5" width="8.36328125" style="5" customWidth="1"/>
    <col min="6" max="6" width="9.08984375" style="5" customWidth="1"/>
    <col min="7" max="29" width="9.1796875" style="10" customWidth="1"/>
    <col min="30" max="30" width="13.26953125" style="10"/>
    <col min="31" max="31" width="13.26953125" style="32"/>
    <col min="32" max="32" width="8.36328125" style="10" customWidth="1"/>
    <col min="33" max="33" width="7.90625" style="10" customWidth="1"/>
    <col min="34" max="34" width="13.26953125" style="32"/>
    <col min="35" max="16384" width="13.26953125" style="10"/>
  </cols>
  <sheetData>
    <row r="1" spans="1:36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/>
      <c r="AH1" s="30"/>
    </row>
    <row r="2" spans="1:36" s="9" customFormat="1" ht="15.75" customHeight="1" x14ac:dyDescent="0.35">
      <c r="A2" s="5" t="s">
        <v>7</v>
      </c>
      <c r="B2" s="5" t="s">
        <v>1309</v>
      </c>
      <c r="C2" s="10" t="s">
        <v>1649</v>
      </c>
      <c r="D2" s="2" t="s">
        <v>46</v>
      </c>
      <c r="E2" s="5" t="s">
        <v>12</v>
      </c>
      <c r="F2" s="5" t="s">
        <v>12</v>
      </c>
      <c r="G2" s="11">
        <v>1859.1</v>
      </c>
      <c r="H2" s="11">
        <v>2187.1</v>
      </c>
      <c r="I2" s="11">
        <v>1983.2</v>
      </c>
      <c r="J2" s="11">
        <v>2089.1</v>
      </c>
      <c r="K2" s="11">
        <v>2049.8000000000002</v>
      </c>
      <c r="L2" s="11">
        <v>2381.8000000000002</v>
      </c>
      <c r="M2" s="11">
        <v>2208.6</v>
      </c>
      <c r="N2" s="11">
        <v>2143.9</v>
      </c>
      <c r="O2" s="11">
        <v>2122.5</v>
      </c>
      <c r="P2" s="11">
        <v>2521.4</v>
      </c>
      <c r="Q2" s="11">
        <v>2373.1999999999998</v>
      </c>
      <c r="R2" s="11">
        <v>2299.9</v>
      </c>
      <c r="S2" s="11">
        <v>2219.1</v>
      </c>
      <c r="T2" s="11">
        <v>2638.8</v>
      </c>
      <c r="U2" s="11">
        <v>2384.6999999999998</v>
      </c>
      <c r="V2" s="11">
        <v>2110.6</v>
      </c>
      <c r="W2" s="11">
        <v>2182.4</v>
      </c>
      <c r="X2" s="11">
        <v>2064.6</v>
      </c>
      <c r="Y2" s="11">
        <v>353.7</v>
      </c>
      <c r="Z2" s="11">
        <v>692</v>
      </c>
      <c r="AA2" s="11">
        <v>1036.9000000000001</v>
      </c>
      <c r="AB2" s="11"/>
      <c r="AC2" s="11">
        <f>SUM(T2:W2)</f>
        <v>9316.5</v>
      </c>
      <c r="AD2" s="11">
        <f>SUM(X2:AA2)</f>
        <v>4147.2</v>
      </c>
      <c r="AE2" s="30">
        <f>AD2/AC2-1</f>
        <v>-0.55485429077443249</v>
      </c>
      <c r="AH2" s="30" t="e">
        <f>AG2/AF2-1</f>
        <v>#DIV/0!</v>
      </c>
    </row>
    <row r="3" spans="1:36" s="9" customFormat="1" ht="15.75" customHeight="1" x14ac:dyDescent="0.35">
      <c r="A3" s="5" t="s">
        <v>7</v>
      </c>
      <c r="B3" s="5" t="s">
        <v>1310</v>
      </c>
      <c r="C3" s="10" t="s">
        <v>1649</v>
      </c>
      <c r="D3" s="2" t="s">
        <v>47</v>
      </c>
      <c r="E3" s="5" t="s">
        <v>12</v>
      </c>
      <c r="F3" s="5" t="s">
        <v>12</v>
      </c>
      <c r="G3" s="11">
        <v>779.6</v>
      </c>
      <c r="H3" s="11">
        <v>776.2</v>
      </c>
      <c r="I3" s="11">
        <v>811.9</v>
      </c>
      <c r="J3" s="11">
        <v>921.5</v>
      </c>
      <c r="K3" s="11">
        <v>860</v>
      </c>
      <c r="L3" s="11">
        <v>778.7</v>
      </c>
      <c r="M3" s="11">
        <v>840.5</v>
      </c>
      <c r="N3" s="11">
        <v>860.1</v>
      </c>
      <c r="O3" s="11">
        <v>827.7</v>
      </c>
      <c r="P3" s="11">
        <v>868.7</v>
      </c>
      <c r="Q3" s="11">
        <v>1016.5</v>
      </c>
      <c r="R3" s="11">
        <v>1020.7</v>
      </c>
      <c r="S3" s="11">
        <v>1011.2</v>
      </c>
      <c r="T3" s="11">
        <v>966.2</v>
      </c>
      <c r="U3" s="11">
        <v>1352.9</v>
      </c>
      <c r="V3" s="11">
        <v>962.8</v>
      </c>
      <c r="W3" s="11">
        <v>976.3</v>
      </c>
      <c r="X3" s="11">
        <v>979.5</v>
      </c>
      <c r="Y3" s="11">
        <v>594.6</v>
      </c>
      <c r="Z3" s="11">
        <v>669.3</v>
      </c>
      <c r="AA3" s="11">
        <v>898.8</v>
      </c>
      <c r="AB3" s="11"/>
      <c r="AC3" s="11">
        <f t="shared" ref="AC3:AC17" si="0">SUM(T3:W3)</f>
        <v>4258.2000000000007</v>
      </c>
      <c r="AD3" s="11">
        <f t="shared" ref="AD3:AD17" si="1">SUM(X3:AA3)</f>
        <v>3142.2</v>
      </c>
      <c r="AE3" s="30">
        <f t="shared" ref="AE3:AE17" si="2">AD3/AC3-1</f>
        <v>-0.26208257010004243</v>
      </c>
      <c r="AH3" s="30" t="e">
        <f t="shared" ref="AH3:AH15" si="3">AG3/AF3-1</f>
        <v>#DIV/0!</v>
      </c>
    </row>
    <row r="4" spans="1:36" s="9" customFormat="1" ht="15.75" customHeight="1" x14ac:dyDescent="0.35">
      <c r="A4" s="5" t="s">
        <v>7</v>
      </c>
      <c r="B4" s="5" t="s">
        <v>1311</v>
      </c>
      <c r="C4" s="10" t="s">
        <v>1649</v>
      </c>
      <c r="D4" s="3" t="s">
        <v>48</v>
      </c>
      <c r="E4" s="5" t="s">
        <v>12</v>
      </c>
      <c r="F4" s="5" t="s">
        <v>12</v>
      </c>
      <c r="G4" s="11">
        <v>138.5</v>
      </c>
      <c r="H4" s="11">
        <v>148.1</v>
      </c>
      <c r="I4" s="11">
        <v>142.80000000000001</v>
      </c>
      <c r="J4" s="11">
        <v>145.6</v>
      </c>
      <c r="K4" s="11">
        <v>144.5</v>
      </c>
      <c r="L4" s="11">
        <v>158.80000000000001</v>
      </c>
      <c r="M4" s="11">
        <v>148.5</v>
      </c>
      <c r="N4" s="11">
        <v>149.30000000000001</v>
      </c>
      <c r="O4" s="11">
        <v>153</v>
      </c>
      <c r="P4" s="11">
        <v>170.8</v>
      </c>
      <c r="Q4" s="11">
        <v>160.9</v>
      </c>
      <c r="R4" s="11">
        <v>158.4</v>
      </c>
      <c r="S4" s="11">
        <v>155.4</v>
      </c>
      <c r="T4" s="11">
        <v>189.5</v>
      </c>
      <c r="U4" s="11">
        <v>175.2</v>
      </c>
      <c r="V4" s="11">
        <v>150.80000000000001</v>
      </c>
      <c r="W4" s="11">
        <v>156.19999999999999</v>
      </c>
      <c r="X4" s="11">
        <v>150.5</v>
      </c>
      <c r="Y4" s="11">
        <v>36.700000000000003</v>
      </c>
      <c r="Z4" s="11">
        <v>73.2</v>
      </c>
      <c r="AA4" s="11">
        <v>96.3</v>
      </c>
      <c r="AB4" s="11"/>
      <c r="AC4" s="11">
        <f t="shared" si="0"/>
        <v>671.7</v>
      </c>
      <c r="AD4" s="11">
        <f t="shared" si="1"/>
        <v>356.7</v>
      </c>
      <c r="AE4" s="30">
        <f t="shared" si="2"/>
        <v>-0.4689593568557392</v>
      </c>
      <c r="AH4" s="30" t="e">
        <f t="shared" si="3"/>
        <v>#DIV/0!</v>
      </c>
    </row>
    <row r="5" spans="1:36" s="16" customFormat="1" ht="15.75" customHeight="1" x14ac:dyDescent="0.35">
      <c r="A5" s="13" t="s">
        <v>7</v>
      </c>
      <c r="B5" s="13" t="s">
        <v>1312</v>
      </c>
      <c r="C5" s="14" t="s">
        <v>1649</v>
      </c>
      <c r="D5" s="15" t="s">
        <v>49</v>
      </c>
      <c r="E5" s="13" t="s">
        <v>12</v>
      </c>
      <c r="F5" s="13" t="s">
        <v>12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  <c r="AH5" s="31" t="e">
        <f t="shared" si="3"/>
        <v>#DIV/0!</v>
      </c>
      <c r="AI5" s="33">
        <f>AF5/SUM(T$20:V$20)/10</f>
        <v>0</v>
      </c>
      <c r="AJ5" s="33">
        <f>AG5/SUM(X$20:Z$20)/10</f>
        <v>0</v>
      </c>
    </row>
    <row r="6" spans="1:36" s="9" customFormat="1" ht="15.75" customHeight="1" x14ac:dyDescent="0.35">
      <c r="A6" s="5" t="s">
        <v>7</v>
      </c>
      <c r="B6" s="5" t="s">
        <v>1313</v>
      </c>
      <c r="C6" s="10" t="s">
        <v>1649</v>
      </c>
      <c r="D6" s="4" t="s">
        <v>50</v>
      </c>
      <c r="E6" s="5" t="s">
        <v>12</v>
      </c>
      <c r="F6" s="5" t="s">
        <v>12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  <c r="AH6" s="30" t="e">
        <f t="shared" si="3"/>
        <v>#DIV/0!</v>
      </c>
    </row>
    <row r="7" spans="1:36" s="9" customFormat="1" ht="15.75" customHeight="1" x14ac:dyDescent="0.35">
      <c r="A7" s="5" t="s">
        <v>7</v>
      </c>
      <c r="B7" s="5" t="s">
        <v>1314</v>
      </c>
      <c r="C7" s="10" t="s">
        <v>1649</v>
      </c>
      <c r="D7" s="4" t="s">
        <v>51</v>
      </c>
      <c r="E7" s="5" t="s">
        <v>12</v>
      </c>
      <c r="F7" s="5" t="s">
        <v>12</v>
      </c>
      <c r="G7" s="11">
        <v>138.5</v>
      </c>
      <c r="H7" s="11">
        <v>148.1</v>
      </c>
      <c r="I7" s="11">
        <v>142.80000000000001</v>
      </c>
      <c r="J7" s="11">
        <v>145.6</v>
      </c>
      <c r="K7" s="11">
        <v>144.5</v>
      </c>
      <c r="L7" s="11">
        <v>158.80000000000001</v>
      </c>
      <c r="M7" s="11">
        <v>148.5</v>
      </c>
      <c r="N7" s="11">
        <v>149.30000000000001</v>
      </c>
      <c r="O7" s="11">
        <v>153</v>
      </c>
      <c r="P7" s="11">
        <v>170.8</v>
      </c>
      <c r="Q7" s="11">
        <v>160.9</v>
      </c>
      <c r="R7" s="11">
        <v>158.4</v>
      </c>
      <c r="S7" s="11">
        <v>155.4</v>
      </c>
      <c r="T7" s="11">
        <v>189.5</v>
      </c>
      <c r="U7" s="11">
        <v>175.2</v>
      </c>
      <c r="V7" s="11">
        <v>150.80000000000001</v>
      </c>
      <c r="W7" s="11">
        <v>156.19999999999999</v>
      </c>
      <c r="X7" s="11">
        <v>150.5</v>
      </c>
      <c r="Y7" s="11">
        <v>36.700000000000003</v>
      </c>
      <c r="Z7" s="11">
        <v>73.2</v>
      </c>
      <c r="AA7" s="11">
        <v>96.3</v>
      </c>
      <c r="AB7" s="11"/>
      <c r="AC7" s="11">
        <f t="shared" si="0"/>
        <v>671.7</v>
      </c>
      <c r="AD7" s="11">
        <f t="shared" si="1"/>
        <v>356.7</v>
      </c>
      <c r="AE7" s="30">
        <f t="shared" si="2"/>
        <v>-0.4689593568557392</v>
      </c>
      <c r="AH7" s="30" t="e">
        <f t="shared" si="3"/>
        <v>#DIV/0!</v>
      </c>
    </row>
    <row r="8" spans="1:36" s="9" customFormat="1" ht="15" customHeight="1" x14ac:dyDescent="0.35">
      <c r="A8" s="5" t="s">
        <v>7</v>
      </c>
      <c r="B8" s="5" t="s">
        <v>1315</v>
      </c>
      <c r="C8" s="10" t="s">
        <v>1649</v>
      </c>
      <c r="D8" s="3" t="s">
        <v>52</v>
      </c>
      <c r="E8" s="5" t="s">
        <v>12</v>
      </c>
      <c r="F8" s="5" t="s">
        <v>12</v>
      </c>
      <c r="G8" s="11">
        <v>394.7</v>
      </c>
      <c r="H8" s="11">
        <v>354</v>
      </c>
      <c r="I8" s="11">
        <v>393.2</v>
      </c>
      <c r="J8" s="11">
        <v>448.7</v>
      </c>
      <c r="K8" s="11">
        <v>430.1</v>
      </c>
      <c r="L8" s="11">
        <v>359</v>
      </c>
      <c r="M8" s="11">
        <v>400.6</v>
      </c>
      <c r="N8" s="11">
        <v>411.3</v>
      </c>
      <c r="O8" s="11">
        <v>400.2</v>
      </c>
      <c r="P8" s="11">
        <v>359.5</v>
      </c>
      <c r="Q8" s="11">
        <v>407.1</v>
      </c>
      <c r="R8" s="11">
        <v>432.6</v>
      </c>
      <c r="S8" s="11">
        <v>447.1</v>
      </c>
      <c r="T8" s="11">
        <v>393.9</v>
      </c>
      <c r="U8" s="11">
        <v>437.8</v>
      </c>
      <c r="V8" s="11">
        <v>450.3</v>
      </c>
      <c r="W8" s="11">
        <v>421.9</v>
      </c>
      <c r="X8" s="11">
        <v>397.4</v>
      </c>
      <c r="Y8" s="11">
        <v>285.39999999999998</v>
      </c>
      <c r="Z8" s="11">
        <v>306.10000000000002</v>
      </c>
      <c r="AA8" s="11">
        <v>423.4</v>
      </c>
      <c r="AB8" s="11"/>
      <c r="AC8" s="11">
        <f t="shared" si="0"/>
        <v>1703.9</v>
      </c>
      <c r="AD8" s="11">
        <f t="shared" si="1"/>
        <v>1412.3</v>
      </c>
      <c r="AE8" s="30">
        <f t="shared" si="2"/>
        <v>-0.17113680380304019</v>
      </c>
      <c r="AH8" s="30" t="e">
        <f t="shared" si="3"/>
        <v>#DIV/0!</v>
      </c>
    </row>
    <row r="9" spans="1:36" s="16" customFormat="1" ht="15" customHeight="1" x14ac:dyDescent="0.35">
      <c r="A9" s="13" t="s">
        <v>7</v>
      </c>
      <c r="B9" s="13" t="s">
        <v>1316</v>
      </c>
      <c r="C9" s="14" t="s">
        <v>1649</v>
      </c>
      <c r="D9" s="15" t="s">
        <v>53</v>
      </c>
      <c r="E9" s="13" t="s">
        <v>12</v>
      </c>
      <c r="F9" s="13" t="s">
        <v>12</v>
      </c>
      <c r="G9" s="17">
        <v>81.400000000000006</v>
      </c>
      <c r="H9" s="17">
        <v>80.5</v>
      </c>
      <c r="I9" s="17">
        <v>95.4</v>
      </c>
      <c r="J9" s="17">
        <v>109.6</v>
      </c>
      <c r="K9" s="17">
        <v>93.7</v>
      </c>
      <c r="L9" s="17">
        <v>77.8</v>
      </c>
      <c r="M9" s="17">
        <v>113.1</v>
      </c>
      <c r="N9" s="17">
        <v>125.6</v>
      </c>
      <c r="O9" s="17">
        <v>93.7</v>
      </c>
      <c r="P9" s="17">
        <v>98.1</v>
      </c>
      <c r="Q9" s="17">
        <v>119.4</v>
      </c>
      <c r="R9" s="17">
        <v>133.1</v>
      </c>
      <c r="S9" s="17">
        <v>106</v>
      </c>
      <c r="T9" s="17">
        <v>97.5</v>
      </c>
      <c r="U9" s="17">
        <v>126.6</v>
      </c>
      <c r="V9" s="17">
        <v>115.8</v>
      </c>
      <c r="W9" s="17">
        <v>96</v>
      </c>
      <c r="X9" s="17">
        <v>92.2</v>
      </c>
      <c r="Y9" s="17">
        <v>25.8</v>
      </c>
      <c r="Z9" s="17">
        <v>37.799999999999997</v>
      </c>
      <c r="AA9" s="17">
        <v>73.8</v>
      </c>
      <c r="AB9" s="17"/>
      <c r="AC9" s="17">
        <f t="shared" si="0"/>
        <v>435.9</v>
      </c>
      <c r="AD9" s="17">
        <f t="shared" si="1"/>
        <v>229.60000000000002</v>
      </c>
      <c r="AE9" s="31">
        <f t="shared" si="2"/>
        <v>-0.47327368662537272</v>
      </c>
      <c r="AF9" s="33">
        <f>AC9/SUM(T$20:W$20)/10</f>
        <v>0.49042550797686812</v>
      </c>
      <c r="AG9" s="33">
        <f>AD9/SUM(X$20:AA$20)/10</f>
        <v>0.29127075748157361</v>
      </c>
      <c r="AH9" s="31">
        <f t="shared" si="3"/>
        <v>-0.40608562820653293</v>
      </c>
      <c r="AI9" s="33">
        <f>AF9/SUM(T$20:V$20)/10</f>
        <v>7.3811463657099785E-4</v>
      </c>
      <c r="AJ9" s="33">
        <f>AG9/SUM(X$20:Z$20)/10</f>
        <v>5.0286723089944003E-4</v>
      </c>
    </row>
    <row r="10" spans="1:36" s="9" customFormat="1" ht="15.75" customHeight="1" x14ac:dyDescent="0.35">
      <c r="A10" s="5" t="s">
        <v>7</v>
      </c>
      <c r="B10" s="5" t="s">
        <v>1317</v>
      </c>
      <c r="C10" s="10" t="s">
        <v>1649</v>
      </c>
      <c r="D10" s="4" t="s">
        <v>54</v>
      </c>
      <c r="E10" s="5" t="s">
        <v>12</v>
      </c>
      <c r="F10" s="5" t="s">
        <v>12</v>
      </c>
      <c r="G10" s="11">
        <v>298.39999999999998</v>
      </c>
      <c r="H10" s="11">
        <v>261.10000000000002</v>
      </c>
      <c r="I10" s="11">
        <v>284.7</v>
      </c>
      <c r="J10" s="11">
        <v>324</v>
      </c>
      <c r="K10" s="11">
        <v>320.89999999999998</v>
      </c>
      <c r="L10" s="11">
        <v>268.8</v>
      </c>
      <c r="M10" s="11">
        <v>273.5</v>
      </c>
      <c r="N10" s="11">
        <v>270.10000000000002</v>
      </c>
      <c r="O10" s="11">
        <v>290.7</v>
      </c>
      <c r="P10" s="11">
        <v>248.8</v>
      </c>
      <c r="Q10" s="11">
        <v>273.89999999999998</v>
      </c>
      <c r="R10" s="11">
        <v>283.8</v>
      </c>
      <c r="S10" s="11">
        <v>325.60000000000002</v>
      </c>
      <c r="T10" s="11">
        <v>284.10000000000002</v>
      </c>
      <c r="U10" s="11">
        <v>296.60000000000002</v>
      </c>
      <c r="V10" s="11">
        <v>318.60000000000002</v>
      </c>
      <c r="W10" s="11">
        <v>309.7</v>
      </c>
      <c r="X10" s="11">
        <v>293.7</v>
      </c>
      <c r="Y10" s="11">
        <v>254.4</v>
      </c>
      <c r="Z10" s="11">
        <v>258.7</v>
      </c>
      <c r="AA10" s="11">
        <v>337.7</v>
      </c>
      <c r="AB10" s="11"/>
      <c r="AC10" s="11">
        <f t="shared" si="0"/>
        <v>1209</v>
      </c>
      <c r="AD10" s="11">
        <f t="shared" si="1"/>
        <v>1144.5</v>
      </c>
      <c r="AE10" s="30">
        <f t="shared" si="2"/>
        <v>-5.3349875930521096E-2</v>
      </c>
      <c r="AH10" s="30" t="e">
        <f t="shared" si="3"/>
        <v>#DIV/0!</v>
      </c>
    </row>
    <row r="11" spans="1:36" s="9" customFormat="1" ht="15.75" customHeight="1" x14ac:dyDescent="0.35">
      <c r="A11" s="5" t="s">
        <v>7</v>
      </c>
      <c r="B11" s="5" t="s">
        <v>1318</v>
      </c>
      <c r="C11" s="10" t="s">
        <v>1649</v>
      </c>
      <c r="D11" s="4" t="s">
        <v>55</v>
      </c>
      <c r="E11" s="5" t="s">
        <v>12</v>
      </c>
      <c r="F11" s="5" t="s">
        <v>12</v>
      </c>
      <c r="G11" s="11">
        <v>14.9</v>
      </c>
      <c r="H11" s="11">
        <v>12.4</v>
      </c>
      <c r="I11" s="11">
        <v>13.1</v>
      </c>
      <c r="J11" s="11">
        <v>15.1</v>
      </c>
      <c r="K11" s="11">
        <v>15.5</v>
      </c>
      <c r="L11" s="11">
        <v>12.4</v>
      </c>
      <c r="M11" s="11">
        <v>14</v>
      </c>
      <c r="N11" s="11">
        <v>15.6</v>
      </c>
      <c r="O11" s="11">
        <v>15.8</v>
      </c>
      <c r="P11" s="11">
        <v>12.6</v>
      </c>
      <c r="Q11" s="11">
        <v>13.8</v>
      </c>
      <c r="R11" s="11">
        <v>15.7</v>
      </c>
      <c r="S11" s="11">
        <v>15.5</v>
      </c>
      <c r="T11" s="11">
        <v>12.3</v>
      </c>
      <c r="U11" s="11">
        <v>14.6</v>
      </c>
      <c r="V11" s="11">
        <v>15.9</v>
      </c>
      <c r="W11" s="11">
        <v>16.2</v>
      </c>
      <c r="X11" s="11">
        <v>11.5</v>
      </c>
      <c r="Y11" s="11">
        <v>5.2</v>
      </c>
      <c r="Z11" s="11">
        <v>9.6</v>
      </c>
      <c r="AA11" s="11">
        <v>11.9</v>
      </c>
      <c r="AB11" s="11"/>
      <c r="AC11" s="11">
        <f t="shared" si="0"/>
        <v>59</v>
      </c>
      <c r="AD11" s="11">
        <f t="shared" si="1"/>
        <v>38.199999999999996</v>
      </c>
      <c r="AE11" s="30">
        <f t="shared" si="2"/>
        <v>-0.35254237288135604</v>
      </c>
      <c r="AH11" s="30" t="e">
        <f t="shared" si="3"/>
        <v>#DIV/0!</v>
      </c>
    </row>
    <row r="12" spans="1:36" s="16" customFormat="1" ht="15.75" customHeight="1" x14ac:dyDescent="0.35">
      <c r="A12" s="13" t="s">
        <v>7</v>
      </c>
      <c r="B12" s="13" t="s">
        <v>1319</v>
      </c>
      <c r="C12" s="14" t="s">
        <v>1649</v>
      </c>
      <c r="D12" s="18" t="s">
        <v>56</v>
      </c>
      <c r="E12" s="13" t="s">
        <v>12</v>
      </c>
      <c r="F12" s="13" t="s">
        <v>12</v>
      </c>
      <c r="G12" s="17">
        <v>1494.3</v>
      </c>
      <c r="H12" s="17">
        <v>1800.8</v>
      </c>
      <c r="I12" s="17">
        <v>1591.1</v>
      </c>
      <c r="J12" s="17">
        <v>1693.9</v>
      </c>
      <c r="K12" s="17">
        <v>1633.8</v>
      </c>
      <c r="L12" s="17">
        <v>1978.6</v>
      </c>
      <c r="M12" s="17">
        <v>1790.1</v>
      </c>
      <c r="N12" s="17">
        <v>1724.8</v>
      </c>
      <c r="O12" s="17">
        <v>1690.6</v>
      </c>
      <c r="P12" s="17">
        <v>2067.9</v>
      </c>
      <c r="Q12" s="17">
        <v>1885.2</v>
      </c>
      <c r="R12" s="17">
        <v>1848.4</v>
      </c>
      <c r="S12" s="17">
        <v>1746.2</v>
      </c>
      <c r="T12" s="17">
        <v>2176.9</v>
      </c>
      <c r="U12" s="17">
        <v>1906</v>
      </c>
      <c r="V12" s="17">
        <v>1671.7</v>
      </c>
      <c r="W12" s="17">
        <v>1716.9</v>
      </c>
      <c r="X12" s="17">
        <v>1623.2</v>
      </c>
      <c r="Y12" s="17">
        <v>30.6</v>
      </c>
      <c r="Z12" s="17">
        <v>358.2</v>
      </c>
      <c r="AA12" s="17">
        <v>661.8</v>
      </c>
      <c r="AB12" s="17"/>
      <c r="AC12" s="17">
        <f t="shared" si="0"/>
        <v>7471.5</v>
      </c>
      <c r="AD12" s="17">
        <f t="shared" si="1"/>
        <v>2673.8</v>
      </c>
      <c r="AE12" s="31">
        <f t="shared" si="2"/>
        <v>-0.64213344040687947</v>
      </c>
      <c r="AF12" s="33">
        <f>AC12/SUM(T$20:W$20)/10</f>
        <v>8.406088971895322</v>
      </c>
      <c r="AG12" s="33">
        <f>AD12/SUM(X$20:AA$20)/10</f>
        <v>3.3919849797658168</v>
      </c>
      <c r="AH12" s="31">
        <f t="shared" si="3"/>
        <v>-0.59648476347246826</v>
      </c>
      <c r="AI12" s="33">
        <f>AF12/SUM(T$20:V$20)/10</f>
        <v>1.2651579507089266E-2</v>
      </c>
      <c r="AJ12" s="33">
        <f>AG12/SUM(X$20:Z$20)/10</f>
        <v>5.8561254441590709E-3</v>
      </c>
    </row>
    <row r="13" spans="1:36" s="9" customFormat="1" ht="15.75" customHeight="1" x14ac:dyDescent="0.35">
      <c r="A13" s="5" t="s">
        <v>7</v>
      </c>
      <c r="B13" s="5" t="s">
        <v>1320</v>
      </c>
      <c r="C13" s="10" t="s">
        <v>1649</v>
      </c>
      <c r="D13" s="4" t="s">
        <v>57</v>
      </c>
      <c r="E13" s="5" t="s">
        <v>12</v>
      </c>
      <c r="F13" s="5" t="s">
        <v>12</v>
      </c>
      <c r="G13" s="11">
        <v>14.2</v>
      </c>
      <c r="H13" s="11">
        <v>13.1</v>
      </c>
      <c r="I13" s="11">
        <v>15.2</v>
      </c>
      <c r="J13" s="11">
        <v>14.2</v>
      </c>
      <c r="K13" s="11">
        <v>15.9</v>
      </c>
      <c r="L13" s="11">
        <v>14.8</v>
      </c>
      <c r="M13" s="11">
        <v>16.899999999999999</v>
      </c>
      <c r="N13" s="11">
        <v>16</v>
      </c>
      <c r="O13" s="11">
        <v>18.5</v>
      </c>
      <c r="P13" s="11">
        <v>14.1</v>
      </c>
      <c r="Q13" s="11">
        <v>16.8</v>
      </c>
      <c r="R13" s="11">
        <v>15.1</v>
      </c>
      <c r="S13" s="11">
        <v>16.899999999999999</v>
      </c>
      <c r="T13" s="11">
        <v>17.7</v>
      </c>
      <c r="U13" s="11">
        <v>19.600000000000001</v>
      </c>
      <c r="V13" s="11">
        <v>19</v>
      </c>
      <c r="W13" s="11">
        <v>21.9</v>
      </c>
      <c r="X13" s="11">
        <v>17.600000000000001</v>
      </c>
      <c r="Y13" s="11">
        <v>16.100000000000001</v>
      </c>
      <c r="Z13" s="11">
        <v>18.3</v>
      </c>
      <c r="AA13" s="11">
        <v>21.1</v>
      </c>
      <c r="AB13" s="11"/>
      <c r="AC13" s="11">
        <f t="shared" si="0"/>
        <v>78.199999999999989</v>
      </c>
      <c r="AD13" s="11">
        <f t="shared" si="1"/>
        <v>73.099999999999994</v>
      </c>
      <c r="AE13" s="30">
        <f t="shared" si="2"/>
        <v>-6.5217391304347783E-2</v>
      </c>
      <c r="AH13" s="30"/>
    </row>
    <row r="14" spans="1:36" s="9" customFormat="1" ht="15.75" customHeight="1" x14ac:dyDescent="0.35">
      <c r="A14" s="5" t="s">
        <v>7</v>
      </c>
      <c r="B14" s="5" t="s">
        <v>1321</v>
      </c>
      <c r="C14" s="10" t="s">
        <v>1649</v>
      </c>
      <c r="D14" s="4" t="s">
        <v>58</v>
      </c>
      <c r="E14" s="5" t="s">
        <v>12</v>
      </c>
      <c r="F14" s="5" t="s">
        <v>12</v>
      </c>
      <c r="G14" s="11">
        <v>1480.1</v>
      </c>
      <c r="H14" s="11">
        <v>1787.7</v>
      </c>
      <c r="I14" s="11">
        <v>1575.9</v>
      </c>
      <c r="J14" s="11">
        <v>1679.7</v>
      </c>
      <c r="K14" s="11">
        <v>1617.9</v>
      </c>
      <c r="L14" s="11">
        <v>1963.8</v>
      </c>
      <c r="M14" s="11">
        <v>1773.2</v>
      </c>
      <c r="N14" s="11">
        <v>1708.8</v>
      </c>
      <c r="O14" s="11">
        <v>1672.1</v>
      </c>
      <c r="P14" s="11">
        <v>2053.8000000000002</v>
      </c>
      <c r="Q14" s="11">
        <v>1868.4</v>
      </c>
      <c r="R14" s="11">
        <v>1833.3</v>
      </c>
      <c r="S14" s="11">
        <v>1729.3</v>
      </c>
      <c r="T14" s="11">
        <v>2159.1999999999998</v>
      </c>
      <c r="U14" s="11">
        <v>1886.4</v>
      </c>
      <c r="V14" s="11">
        <v>1652.7</v>
      </c>
      <c r="W14" s="11">
        <v>1695</v>
      </c>
      <c r="X14" s="11">
        <v>1605.6</v>
      </c>
      <c r="Y14" s="11">
        <v>14.5</v>
      </c>
      <c r="Z14" s="11">
        <v>339.9</v>
      </c>
      <c r="AA14" s="11">
        <v>640.70000000000005</v>
      </c>
      <c r="AB14" s="11"/>
      <c r="AC14" s="11">
        <f t="shared" si="0"/>
        <v>7393.3</v>
      </c>
      <c r="AD14" s="11">
        <f t="shared" si="1"/>
        <v>2600.6999999999998</v>
      </c>
      <c r="AE14" s="30">
        <f t="shared" si="2"/>
        <v>-0.64823556463284326</v>
      </c>
      <c r="AH14" s="30"/>
    </row>
    <row r="15" spans="1:36" s="16" customFormat="1" ht="15.75" customHeight="1" x14ac:dyDescent="0.35">
      <c r="A15" s="13" t="s">
        <v>7</v>
      </c>
      <c r="B15" s="13" t="s">
        <v>1322</v>
      </c>
      <c r="C15" s="14" t="s">
        <v>1649</v>
      </c>
      <c r="D15" s="18" t="s">
        <v>59</v>
      </c>
      <c r="E15" s="13" t="s">
        <v>12</v>
      </c>
      <c r="F15" s="13" t="s">
        <v>12</v>
      </c>
      <c r="G15" s="17">
        <v>125.2</v>
      </c>
      <c r="H15" s="17">
        <v>105.6</v>
      </c>
      <c r="I15" s="17">
        <v>116.9</v>
      </c>
      <c r="J15" s="17">
        <v>144.5</v>
      </c>
      <c r="K15" s="17">
        <v>136</v>
      </c>
      <c r="L15" s="17">
        <v>103.7</v>
      </c>
      <c r="M15" s="17">
        <v>131.80000000000001</v>
      </c>
      <c r="N15" s="17">
        <v>151.80000000000001</v>
      </c>
      <c r="O15" s="17">
        <v>143</v>
      </c>
      <c r="P15" s="17">
        <v>119</v>
      </c>
      <c r="Q15" s="17">
        <v>137.4</v>
      </c>
      <c r="R15" s="17">
        <v>153.9</v>
      </c>
      <c r="S15" s="17">
        <v>138.19999999999999</v>
      </c>
      <c r="T15" s="17">
        <v>117.8</v>
      </c>
      <c r="U15" s="17">
        <v>163.5</v>
      </c>
      <c r="V15" s="17">
        <v>178.4</v>
      </c>
      <c r="W15" s="17">
        <v>163.9</v>
      </c>
      <c r="X15" s="17">
        <v>96.4</v>
      </c>
      <c r="Y15" s="17">
        <v>8.6</v>
      </c>
      <c r="Z15" s="17">
        <v>36.6</v>
      </c>
      <c r="AA15" s="17">
        <v>72.5</v>
      </c>
      <c r="AB15" s="17"/>
      <c r="AC15" s="17">
        <f t="shared" si="0"/>
        <v>623.6</v>
      </c>
      <c r="AD15" s="17">
        <f t="shared" si="1"/>
        <v>214.1</v>
      </c>
      <c r="AE15" s="31">
        <f t="shared" si="2"/>
        <v>-0.65667094291212313</v>
      </c>
      <c r="AF15" s="33">
        <f>AC15/SUM(T$20:W$20)/10</f>
        <v>0.70160437433901124</v>
      </c>
      <c r="AG15" s="33">
        <f>AD15/SUM(X$20:AA$20)/10</f>
        <v>0.27160744414984717</v>
      </c>
      <c r="AH15" s="31">
        <f t="shared" si="3"/>
        <v>-0.61287663805441439</v>
      </c>
      <c r="AI15" s="33">
        <f>AF15/SUM(T$20:V$20)/10</f>
        <v>1.0559492713137744E-3</v>
      </c>
      <c r="AJ15" s="33">
        <f>AG15/SUM(X$20:Z$20)/10</f>
        <v>4.6891931243715204E-4</v>
      </c>
    </row>
    <row r="16" spans="1:36" s="9" customFormat="1" ht="15.75" customHeight="1" x14ac:dyDescent="0.35">
      <c r="A16" s="5" t="s">
        <v>7</v>
      </c>
      <c r="B16" s="5" t="s">
        <v>1323</v>
      </c>
      <c r="C16" s="10" t="s">
        <v>1649</v>
      </c>
      <c r="D16" s="4" t="s">
        <v>60</v>
      </c>
      <c r="E16" s="5" t="s">
        <v>12</v>
      </c>
      <c r="F16" s="5" t="s">
        <v>12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f t="shared" si="0"/>
        <v>0</v>
      </c>
      <c r="AD16" s="11">
        <f t="shared" si="1"/>
        <v>0</v>
      </c>
      <c r="AE16" s="30" t="e">
        <f t="shared" si="2"/>
        <v>#DIV/0!</v>
      </c>
      <c r="AH16" s="30"/>
    </row>
    <row r="17" spans="1:36" s="9" customFormat="1" ht="15.75" customHeight="1" x14ac:dyDescent="0.35">
      <c r="A17" s="5" t="s">
        <v>7</v>
      </c>
      <c r="B17" s="5" t="s">
        <v>1324</v>
      </c>
      <c r="C17" s="10" t="s">
        <v>1649</v>
      </c>
      <c r="D17" s="4" t="s">
        <v>61</v>
      </c>
      <c r="E17" s="5" t="s">
        <v>12</v>
      </c>
      <c r="F17" s="5" t="s">
        <v>12</v>
      </c>
      <c r="G17" s="11">
        <v>125.2</v>
      </c>
      <c r="H17" s="11">
        <v>105.6</v>
      </c>
      <c r="I17" s="11">
        <v>116.9</v>
      </c>
      <c r="J17" s="11">
        <v>144.5</v>
      </c>
      <c r="K17" s="11">
        <v>136</v>
      </c>
      <c r="L17" s="11">
        <v>103.7</v>
      </c>
      <c r="M17" s="11">
        <v>131.80000000000001</v>
      </c>
      <c r="N17" s="11">
        <v>151.80000000000001</v>
      </c>
      <c r="O17" s="11">
        <v>143</v>
      </c>
      <c r="P17" s="11">
        <v>119</v>
      </c>
      <c r="Q17" s="11">
        <v>137.4</v>
      </c>
      <c r="R17" s="11">
        <v>153.9</v>
      </c>
      <c r="S17" s="11">
        <v>138.19999999999999</v>
      </c>
      <c r="T17" s="11">
        <v>117.8</v>
      </c>
      <c r="U17" s="11">
        <v>163.5</v>
      </c>
      <c r="V17" s="11">
        <v>178.4</v>
      </c>
      <c r="W17" s="11">
        <v>163.9</v>
      </c>
      <c r="X17" s="11">
        <v>96.4</v>
      </c>
      <c r="Y17" s="11">
        <v>8.6</v>
      </c>
      <c r="Z17" s="11">
        <v>36.6</v>
      </c>
      <c r="AA17" s="11">
        <v>72.5</v>
      </c>
      <c r="AB17" s="11"/>
      <c r="AC17" s="11">
        <f t="shared" si="0"/>
        <v>623.6</v>
      </c>
      <c r="AD17" s="11">
        <f t="shared" si="1"/>
        <v>214.1</v>
      </c>
      <c r="AE17" s="30">
        <f t="shared" si="2"/>
        <v>-0.65667094291212313</v>
      </c>
      <c r="AH17" s="30"/>
    </row>
    <row r="19" spans="1:36" x14ac:dyDescent="0.35">
      <c r="AD19" s="12"/>
      <c r="AE19" s="30"/>
      <c r="AF19" s="34">
        <f>SUM(AF12,AF5)</f>
        <v>8.406088971895322</v>
      </c>
      <c r="AG19" s="34">
        <f>SUM(AG12,AG5)</f>
        <v>3.3919849797658168</v>
      </c>
      <c r="AH19" s="30"/>
      <c r="AI19" s="34">
        <f>SUM(AI12,AI5)</f>
        <v>1.2651579507089266E-2</v>
      </c>
      <c r="AJ19" s="34">
        <f>SUM(AJ12,AJ5)</f>
        <v>5.8561254441590709E-3</v>
      </c>
    </row>
    <row r="20" spans="1:36" x14ac:dyDescent="0.35">
      <c r="D20" s="10" t="s">
        <v>1253</v>
      </c>
      <c r="G20" s="11">
        <v>18.346</v>
      </c>
      <c r="H20" s="11">
        <v>18.466000000000001</v>
      </c>
      <c r="I20" s="11">
        <v>18.899000000000001</v>
      </c>
      <c r="J20" s="11">
        <v>19.140999999999998</v>
      </c>
      <c r="K20" s="11">
        <v>19.178000000000001</v>
      </c>
      <c r="L20" s="11">
        <v>19.463000000000001</v>
      </c>
      <c r="M20" s="11">
        <v>19.741</v>
      </c>
      <c r="N20" s="11">
        <v>20.131</v>
      </c>
      <c r="O20" s="11">
        <v>20.616</v>
      </c>
      <c r="P20" s="11">
        <v>20.829000000000001</v>
      </c>
      <c r="Q20" s="11">
        <v>21.452999999999999</v>
      </c>
      <c r="R20" s="11">
        <v>21.547000000000001</v>
      </c>
      <c r="S20" s="11">
        <v>21.684999999999999</v>
      </c>
      <c r="T20" s="11">
        <v>21.853000000000002</v>
      </c>
      <c r="U20" s="11">
        <v>22.08</v>
      </c>
      <c r="V20" s="11">
        <v>22.51</v>
      </c>
      <c r="W20" s="11">
        <v>22.439</v>
      </c>
      <c r="X20" s="11">
        <v>21.471</v>
      </c>
      <c r="Y20" s="11">
        <v>17.081</v>
      </c>
      <c r="Z20" s="11">
        <v>19.37</v>
      </c>
      <c r="AA20" s="11">
        <v>20.905000000000001</v>
      </c>
      <c r="AB20" s="11"/>
      <c r="AC20" s="11">
        <f t="shared" ref="AC20" si="4">SUM(T20:W20)</f>
        <v>88.882000000000005</v>
      </c>
      <c r="AD20" s="11">
        <f t="shared" ref="AD20" si="5">SUM(X20:AA20)</f>
        <v>78.826999999999998</v>
      </c>
      <c r="AE20" s="30"/>
      <c r="AF20" s="34">
        <f>SUM(AF9,AF15)</f>
        <v>1.1920298823158793</v>
      </c>
      <c r="AG20" s="34">
        <f>SUM(AG9,AG15)</f>
        <v>0.56287820163142077</v>
      </c>
      <c r="AH20" s="30"/>
      <c r="AI20" s="34">
        <f>SUM(AI9,AI15)</f>
        <v>1.7940639078847724E-3</v>
      </c>
      <c r="AJ20" s="34">
        <f>SUM(AJ9,AJ15)</f>
        <v>9.7178654333659206E-4</v>
      </c>
    </row>
    <row r="21" spans="1:36" x14ac:dyDescent="0.35">
      <c r="AF21" s="34">
        <f>AF19-AF20</f>
        <v>7.2140590895794432</v>
      </c>
      <c r="AG21" s="34">
        <f>AG19-AG20</f>
        <v>2.8291067781343959</v>
      </c>
      <c r="AI21" s="34">
        <f>AI19-AI20</f>
        <v>1.0857515599204493E-2</v>
      </c>
      <c r="AJ21" s="34">
        <f>AJ19-AJ20</f>
        <v>4.8843389008224785E-3</v>
      </c>
    </row>
    <row r="22" spans="1:36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0.80196425696345197</v>
      </c>
      <c r="AD22" s="12">
        <f>(AD12+AD5)/AD2</f>
        <v>0.64472415123456794</v>
      </c>
      <c r="AE22" s="32"/>
      <c r="AF22" s="10"/>
      <c r="AG22" s="10"/>
      <c r="AH22" s="10"/>
      <c r="AI22" s="10"/>
      <c r="AJ22" s="10"/>
    </row>
    <row r="23" spans="1:36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0.24881405288619601</v>
      </c>
      <c r="AD23" s="12">
        <f>(AD9+AD15)/AD3</f>
        <v>0.14120679778499143</v>
      </c>
      <c r="AE23" s="32"/>
      <c r="AF23" s="10"/>
      <c r="AG23" s="10"/>
      <c r="AH23" s="10"/>
      <c r="AI23" s="10"/>
      <c r="AJ23" s="10"/>
    </row>
    <row r="24" spans="1:36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  <c r="AH24" s="10"/>
      <c r="AI24" s="10"/>
      <c r="AJ24" s="10"/>
    </row>
    <row r="25" spans="1:36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5.6910285547129886</v>
      </c>
      <c r="AD25" s="34">
        <f>(AD2-AD3)/AD20/10</f>
        <v>1.2749438644119402</v>
      </c>
      <c r="AE25" s="32"/>
      <c r="AF25" s="10"/>
      <c r="AG25" s="10"/>
      <c r="AH25" s="10"/>
      <c r="AI25" s="10"/>
      <c r="AJ25" s="10"/>
    </row>
    <row r="26" spans="1:36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6.5431695956436613</v>
      </c>
      <c r="AD26" s="34">
        <f>(AD4+AD12-AD8-AD15)/AD20/10</f>
        <v>1.7812424676823935</v>
      </c>
      <c r="AE26" s="32"/>
      <c r="AF26" s="10"/>
      <c r="AG26" s="10"/>
      <c r="AH26" s="10"/>
      <c r="AI26" s="10"/>
      <c r="AJ26" s="10"/>
    </row>
    <row r="27" spans="1:36" ht="16.5" x14ac:dyDescent="0.35">
      <c r="D27" s="46" t="s">
        <v>1720</v>
      </c>
      <c r="AC27" s="34">
        <f>(AC4+AC12)/AC20/10</f>
        <v>9.1618100402781213</v>
      </c>
      <c r="AD27" s="34">
        <f>(AD4+AD12)/AD20/10</f>
        <v>3.8444949065675464</v>
      </c>
      <c r="AH27" s="10"/>
    </row>
    <row r="28" spans="1:36" ht="16.5" x14ac:dyDescent="0.35">
      <c r="D28" s="46" t="s">
        <v>1721</v>
      </c>
      <c r="AC28" s="27">
        <f>(AC8+AC15)/AC20/10</f>
        <v>2.6186404446344591</v>
      </c>
      <c r="AD28" s="27">
        <f>(AD8+AD15)/AD20/10</f>
        <v>2.0632524388851534</v>
      </c>
      <c r="AH28" s="10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6ADC-AD05-40CD-A104-8550DD7008D9}">
  <dimension ref="A1:AG28"/>
  <sheetViews>
    <sheetView topLeftCell="C1" workbookViewId="0">
      <pane xSplit="4" ySplit="1" topLeftCell="H14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13.26953125" defaultRowHeight="14.5" x14ac:dyDescent="0.35"/>
  <cols>
    <col min="1" max="2" width="13.26953125" style="5"/>
    <col min="3" max="3" width="9.6328125" style="5" customWidth="1"/>
    <col min="4" max="4" width="72.7265625" style="10" customWidth="1"/>
    <col min="5" max="5" width="9" style="5" customWidth="1"/>
    <col min="6" max="6" width="7.54296875" style="5" customWidth="1"/>
    <col min="7" max="29" width="9.1796875" style="10" customWidth="1"/>
    <col min="30" max="30" width="13.26953125" style="10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/>
    </row>
    <row r="2" spans="1:33" s="9" customFormat="1" ht="15.75" customHeight="1" x14ac:dyDescent="0.35">
      <c r="A2" s="5" t="s">
        <v>7</v>
      </c>
      <c r="B2" s="5" t="s">
        <v>1325</v>
      </c>
      <c r="C2" s="10" t="s">
        <v>908</v>
      </c>
      <c r="D2" s="2" t="s">
        <v>46</v>
      </c>
      <c r="E2" s="5" t="s">
        <v>12</v>
      </c>
      <c r="F2" s="5" t="s">
        <v>12</v>
      </c>
      <c r="G2" s="11">
        <v>588.64257552616505</v>
      </c>
      <c r="H2" s="11">
        <v>668.75839267055403</v>
      </c>
      <c r="I2" s="11">
        <v>618.718337780252</v>
      </c>
      <c r="J2" s="11">
        <v>680.80644915206801</v>
      </c>
      <c r="K2" s="11">
        <v>707.23740455639995</v>
      </c>
      <c r="L2" s="11">
        <v>701.200722958955</v>
      </c>
      <c r="M2" s="11">
        <v>708.84721564445897</v>
      </c>
      <c r="N2" s="11">
        <v>748.00318955093303</v>
      </c>
      <c r="O2" s="11">
        <v>821.07143368956895</v>
      </c>
      <c r="P2" s="11">
        <v>778.03370443830499</v>
      </c>
      <c r="Q2" s="11">
        <v>783.69691391213996</v>
      </c>
      <c r="R2" s="11">
        <v>826.99172554035295</v>
      </c>
      <c r="S2" s="11">
        <v>860.22850062429904</v>
      </c>
      <c r="T2" s="11">
        <v>783.74323701626508</v>
      </c>
      <c r="U2" s="11">
        <v>858.09443363793298</v>
      </c>
      <c r="V2" s="11">
        <v>865.82061298082306</v>
      </c>
      <c r="W2" s="11">
        <v>841.08000105470296</v>
      </c>
      <c r="X2" s="11">
        <v>757.29224212073598</v>
      </c>
      <c r="Y2" s="11">
        <v>246.87993453977199</v>
      </c>
      <c r="Z2" s="11">
        <v>331.15989319048902</v>
      </c>
      <c r="AA2" s="11">
        <v>431.49079795918902</v>
      </c>
      <c r="AB2" s="11"/>
      <c r="AC2" s="11">
        <f>SUM(T2:W2)</f>
        <v>3348.7382846897244</v>
      </c>
      <c r="AD2" s="11">
        <f>SUM(X2:AA2)</f>
        <v>1766.8228678101859</v>
      </c>
      <c r="AE2" s="30">
        <f>AD2/AC2-1</f>
        <v>-0.47239147475692034</v>
      </c>
    </row>
    <row r="3" spans="1:33" s="9" customFormat="1" ht="15.75" customHeight="1" x14ac:dyDescent="0.35">
      <c r="A3" s="5" t="s">
        <v>7</v>
      </c>
      <c r="B3" s="5" t="s">
        <v>1326</v>
      </c>
      <c r="C3" s="10" t="s">
        <v>908</v>
      </c>
      <c r="D3" s="2" t="s">
        <v>47</v>
      </c>
      <c r="E3" s="5" t="s">
        <v>12</v>
      </c>
      <c r="F3" s="5" t="s">
        <v>12</v>
      </c>
      <c r="G3" s="11">
        <v>792.61896906146296</v>
      </c>
      <c r="H3" s="11">
        <v>849.68371724684198</v>
      </c>
      <c r="I3" s="11">
        <v>843.981443971766</v>
      </c>
      <c r="J3" s="11">
        <v>961.25760004922995</v>
      </c>
      <c r="K3" s="11">
        <v>998.50504476243896</v>
      </c>
      <c r="L3" s="11">
        <v>827.27531422314496</v>
      </c>
      <c r="M3" s="11">
        <v>881.69999656432492</v>
      </c>
      <c r="N3" s="11">
        <v>943.56635831418703</v>
      </c>
      <c r="O3" s="11">
        <v>1073.7600276795999</v>
      </c>
      <c r="P3" s="11">
        <v>889.64619528275091</v>
      </c>
      <c r="Q3" s="11">
        <v>882.65399689192793</v>
      </c>
      <c r="R3" s="11">
        <v>1014.2025866983499</v>
      </c>
      <c r="S3" s="11">
        <v>1149.2015466955099</v>
      </c>
      <c r="T3" s="11">
        <v>950.50801325527198</v>
      </c>
      <c r="U3" s="11">
        <v>999.72418836484508</v>
      </c>
      <c r="V3" s="11">
        <v>1094.1675294680199</v>
      </c>
      <c r="W3" s="11">
        <v>1098.9652276767899</v>
      </c>
      <c r="X3" s="11">
        <v>969.90292854360109</v>
      </c>
      <c r="Y3" s="11">
        <v>481.17393584556902</v>
      </c>
      <c r="Z3" s="11">
        <v>532.75260762583503</v>
      </c>
      <c r="AA3" s="11">
        <v>776.01027793427295</v>
      </c>
      <c r="AB3" s="11"/>
      <c r="AC3" s="11">
        <f t="shared" ref="AC3:AC17" si="0">SUM(T3:W3)</f>
        <v>4143.364958764927</v>
      </c>
      <c r="AD3" s="11">
        <f t="shared" ref="AD3:AD17" si="1">SUM(X3:AA3)</f>
        <v>2759.839749949278</v>
      </c>
      <c r="AE3" s="30">
        <f t="shared" ref="AE3:AE17" si="2">AD3/AC3-1</f>
        <v>-0.3339134308912185</v>
      </c>
    </row>
    <row r="4" spans="1:33" s="9" customFormat="1" ht="15.75" customHeight="1" x14ac:dyDescent="0.35">
      <c r="A4" s="5" t="s">
        <v>7</v>
      </c>
      <c r="B4" s="5" t="s">
        <v>1327</v>
      </c>
      <c r="C4" s="10" t="s">
        <v>908</v>
      </c>
      <c r="D4" s="3" t="s">
        <v>48</v>
      </c>
      <c r="E4" s="5" t="s">
        <v>12</v>
      </c>
      <c r="F4" s="5" t="s">
        <v>12</v>
      </c>
      <c r="G4" s="11">
        <v>113.00283239314801</v>
      </c>
      <c r="H4" s="11">
        <v>127.059790370161</v>
      </c>
      <c r="I4" s="11">
        <v>131.32994528544401</v>
      </c>
      <c r="J4" s="11">
        <v>138.86858429388698</v>
      </c>
      <c r="K4" s="11">
        <v>135.08300895906402</v>
      </c>
      <c r="L4" s="11">
        <v>135.260196359746</v>
      </c>
      <c r="M4" s="11">
        <v>141.49950063886999</v>
      </c>
      <c r="N4" s="11">
        <v>141.81158169946701</v>
      </c>
      <c r="O4" s="11">
        <v>139.85097135456201</v>
      </c>
      <c r="P4" s="11">
        <v>133.09229532968101</v>
      </c>
      <c r="Q4" s="11">
        <v>145.24115952541899</v>
      </c>
      <c r="R4" s="11">
        <v>155.20623200264902</v>
      </c>
      <c r="S4" s="11">
        <v>150.02582635239898</v>
      </c>
      <c r="T4" s="11">
        <v>143.02742169996603</v>
      </c>
      <c r="U4" s="11">
        <v>154.98476378411098</v>
      </c>
      <c r="V4" s="11">
        <v>154.247901272012</v>
      </c>
      <c r="W4" s="11">
        <v>166.69384428230501</v>
      </c>
      <c r="X4" s="11">
        <v>182.043514881551</v>
      </c>
      <c r="Y4" s="11">
        <v>133.04531564574901</v>
      </c>
      <c r="Z4" s="11">
        <v>166.35886327948199</v>
      </c>
      <c r="AA4" s="11">
        <v>155.750428333131</v>
      </c>
      <c r="AB4" s="11"/>
      <c r="AC4" s="11">
        <f t="shared" si="0"/>
        <v>618.95393103839399</v>
      </c>
      <c r="AD4" s="11">
        <f t="shared" si="1"/>
        <v>637.19812213991304</v>
      </c>
      <c r="AE4" s="30">
        <f t="shared" si="2"/>
        <v>2.9475846564075425E-2</v>
      </c>
    </row>
    <row r="5" spans="1:33" s="16" customFormat="1" ht="15.75" customHeight="1" x14ac:dyDescent="0.35">
      <c r="A5" s="13" t="s">
        <v>7</v>
      </c>
      <c r="B5" s="13" t="s">
        <v>1328</v>
      </c>
      <c r="C5" s="14" t="s">
        <v>908</v>
      </c>
      <c r="D5" s="15" t="s">
        <v>49</v>
      </c>
      <c r="E5" s="13" t="s">
        <v>12</v>
      </c>
      <c r="F5" s="13" t="s">
        <v>12</v>
      </c>
      <c r="G5" s="17">
        <v>1.51315673245469</v>
      </c>
      <c r="H5" s="17">
        <v>1.44255040059724</v>
      </c>
      <c r="I5" s="17">
        <v>1.3752386739789202</v>
      </c>
      <c r="J5" s="17">
        <v>1.40134290439292</v>
      </c>
      <c r="K5" s="17">
        <v>1.44980358417547</v>
      </c>
      <c r="L5" s="17">
        <v>1.5027997043914199</v>
      </c>
      <c r="M5" s="17">
        <v>1.4577157132596799</v>
      </c>
      <c r="N5" s="17">
        <v>1.5743329703204598</v>
      </c>
      <c r="O5" s="17">
        <v>1.6373062891332701</v>
      </c>
      <c r="P5" s="17">
        <v>1.8665291696119299</v>
      </c>
      <c r="Q5" s="17">
        <v>1.82919858621969</v>
      </c>
      <c r="R5" s="17">
        <v>1.90236652966848</v>
      </c>
      <c r="S5" s="17">
        <v>1.8548073664267701</v>
      </c>
      <c r="T5" s="17">
        <v>1.46529781947715</v>
      </c>
      <c r="U5" s="17">
        <v>1.5035816039574601</v>
      </c>
      <c r="V5" s="17">
        <v>1.42186946169039</v>
      </c>
      <c r="W5" s="17">
        <v>1.2828888311574602</v>
      </c>
      <c r="X5" s="17">
        <v>1.1405171000421301</v>
      </c>
      <c r="Y5" s="17">
        <v>9.2381885103412303E-2</v>
      </c>
      <c r="Z5" s="17">
        <v>0.36952754041364899</v>
      </c>
      <c r="AA5" s="17">
        <v>0.99772435911685298</v>
      </c>
      <c r="AB5" s="17"/>
      <c r="AC5" s="17">
        <f t="shared" si="0"/>
        <v>5.6736377162824603</v>
      </c>
      <c r="AD5" s="17">
        <f t="shared" si="1"/>
        <v>2.6001508846760446</v>
      </c>
      <c r="AE5" s="31">
        <f t="shared" si="2"/>
        <v>-0.54171362101354925</v>
      </c>
      <c r="AF5" s="33">
        <f>AC5/SUM(T$20:W$20)/10</f>
        <v>5.2809629989095889E-3</v>
      </c>
      <c r="AG5" s="33">
        <f>AD5/SUM(X$20:AA$20)/10</f>
        <v>2.6315185862238323E-3</v>
      </c>
    </row>
    <row r="6" spans="1:33" s="9" customFormat="1" ht="15.75" customHeight="1" x14ac:dyDescent="0.35">
      <c r="A6" s="5" t="s">
        <v>7</v>
      </c>
      <c r="B6" s="5" t="s">
        <v>1329</v>
      </c>
      <c r="C6" s="10" t="s">
        <v>908</v>
      </c>
      <c r="D6" s="4" t="s">
        <v>50</v>
      </c>
      <c r="E6" s="5" t="s">
        <v>12</v>
      </c>
      <c r="F6" s="5" t="s">
        <v>12</v>
      </c>
      <c r="G6" s="11">
        <v>98.037616367918702</v>
      </c>
      <c r="H6" s="11">
        <v>78.178485872066801</v>
      </c>
      <c r="I6" s="11">
        <v>87.340967578790497</v>
      </c>
      <c r="J6" s="11">
        <v>93.423102389981409</v>
      </c>
      <c r="K6" s="11">
        <v>90.761895610565801</v>
      </c>
      <c r="L6" s="11">
        <v>76.297802232115501</v>
      </c>
      <c r="M6" s="11">
        <v>85.863567478244306</v>
      </c>
      <c r="N6" s="11">
        <v>91.071968686911902</v>
      </c>
      <c r="O6" s="11">
        <v>90.377704689021201</v>
      </c>
      <c r="P6" s="11">
        <v>78.222617171582598</v>
      </c>
      <c r="Q6" s="11">
        <v>88.371690381365994</v>
      </c>
      <c r="R6" s="11">
        <v>94.169548006431398</v>
      </c>
      <c r="S6" s="11">
        <v>91.944905776244994</v>
      </c>
      <c r="T6" s="11">
        <v>79.2349646679899</v>
      </c>
      <c r="U6" s="11">
        <v>88.403602988054686</v>
      </c>
      <c r="V6" s="11">
        <v>93.822934246873999</v>
      </c>
      <c r="W6" s="11">
        <v>92.322430324412409</v>
      </c>
      <c r="X6" s="11">
        <v>85.728768327194601</v>
      </c>
      <c r="Y6" s="11">
        <v>71.832959006350094</v>
      </c>
      <c r="Z6" s="11">
        <v>85.049548751618289</v>
      </c>
      <c r="AA6" s="11">
        <v>83.652703974014187</v>
      </c>
      <c r="AB6" s="11"/>
      <c r="AC6" s="11">
        <f t="shared" si="0"/>
        <v>353.78393222733098</v>
      </c>
      <c r="AD6" s="11">
        <f t="shared" si="1"/>
        <v>326.26398005917719</v>
      </c>
      <c r="AE6" s="30">
        <f t="shared" si="2"/>
        <v>-7.7787456301068758E-2</v>
      </c>
    </row>
    <row r="7" spans="1:33" s="9" customFormat="1" ht="15.75" customHeight="1" x14ac:dyDescent="0.35">
      <c r="A7" s="5" t="s">
        <v>7</v>
      </c>
      <c r="B7" s="5" t="s">
        <v>1330</v>
      </c>
      <c r="C7" s="10" t="s">
        <v>908</v>
      </c>
      <c r="D7" s="4" t="s">
        <v>51</v>
      </c>
      <c r="E7" s="5" t="s">
        <v>12</v>
      </c>
      <c r="F7" s="5" t="s">
        <v>12</v>
      </c>
      <c r="G7" s="11">
        <v>13.452059292774699</v>
      </c>
      <c r="H7" s="11">
        <v>47.438754097497004</v>
      </c>
      <c r="I7" s="11">
        <v>42.613739032674502</v>
      </c>
      <c r="J7" s="11">
        <v>44.044138999512903</v>
      </c>
      <c r="K7" s="11">
        <v>42.871309764322305</v>
      </c>
      <c r="L7" s="11">
        <v>57.459594423238798</v>
      </c>
      <c r="M7" s="11">
        <v>54.1782174473664</v>
      </c>
      <c r="N7" s="11">
        <v>49.165280042234194</v>
      </c>
      <c r="O7" s="11">
        <v>47.8359603764073</v>
      </c>
      <c r="P7" s="11">
        <v>53.003148988486501</v>
      </c>
      <c r="Q7" s="11">
        <v>55.040270557833203</v>
      </c>
      <c r="R7" s="11">
        <v>59.134317466549298</v>
      </c>
      <c r="S7" s="11">
        <v>56.2261132097276</v>
      </c>
      <c r="T7" s="11">
        <v>62.3271592124986</v>
      </c>
      <c r="U7" s="11">
        <v>65.077579192098597</v>
      </c>
      <c r="V7" s="11">
        <v>59.003097563447298</v>
      </c>
      <c r="W7" s="11">
        <v>73.088525126734709</v>
      </c>
      <c r="X7" s="11">
        <v>95.174229454314101</v>
      </c>
      <c r="Y7" s="11">
        <v>61.119974754295903</v>
      </c>
      <c r="Z7" s="11">
        <v>80.939786987450006</v>
      </c>
      <c r="AA7" s="11">
        <v>71.099999999999994</v>
      </c>
      <c r="AB7" s="11"/>
      <c r="AC7" s="11">
        <f t="shared" si="0"/>
        <v>259.49636109477922</v>
      </c>
      <c r="AD7" s="11">
        <f t="shared" si="1"/>
        <v>308.33399119605997</v>
      </c>
      <c r="AE7" s="30">
        <f t="shared" si="2"/>
        <v>0.18820159903299438</v>
      </c>
    </row>
    <row r="8" spans="1:33" s="9" customFormat="1" ht="15" customHeight="1" x14ac:dyDescent="0.35">
      <c r="A8" s="5" t="s">
        <v>7</v>
      </c>
      <c r="B8" s="5" t="s">
        <v>1331</v>
      </c>
      <c r="C8" s="10" t="s">
        <v>908</v>
      </c>
      <c r="D8" s="3" t="s">
        <v>52</v>
      </c>
      <c r="E8" s="5" t="s">
        <v>12</v>
      </c>
      <c r="F8" s="5" t="s">
        <v>12</v>
      </c>
      <c r="G8" s="11">
        <v>336.00253112457199</v>
      </c>
      <c r="H8" s="11">
        <v>297.95328472451399</v>
      </c>
      <c r="I8" s="11">
        <v>284.151930609847</v>
      </c>
      <c r="J8" s="11">
        <v>327.45088619760003</v>
      </c>
      <c r="K8" s="11">
        <v>329.72785622121796</v>
      </c>
      <c r="L8" s="11">
        <v>341.00476326891499</v>
      </c>
      <c r="M8" s="11">
        <v>356.50276802357502</v>
      </c>
      <c r="N8" s="11">
        <v>398.83008084700299</v>
      </c>
      <c r="O8" s="11">
        <v>375.10364303877799</v>
      </c>
      <c r="P8" s="11">
        <v>375.44332499447501</v>
      </c>
      <c r="Q8" s="11">
        <v>361.68931976169904</v>
      </c>
      <c r="R8" s="11">
        <v>396.74993751194899</v>
      </c>
      <c r="S8" s="11">
        <v>414.50432633357502</v>
      </c>
      <c r="T8" s="11">
        <v>403.55132331757301</v>
      </c>
      <c r="U8" s="11">
        <v>407.88567918496199</v>
      </c>
      <c r="V8" s="11">
        <v>416.02320545625696</v>
      </c>
      <c r="W8" s="11">
        <v>394.48716736162601</v>
      </c>
      <c r="X8" s="11">
        <v>383.42662726211501</v>
      </c>
      <c r="Y8" s="11">
        <v>223.139288360113</v>
      </c>
      <c r="Z8" s="11">
        <v>219.86864375411201</v>
      </c>
      <c r="AA8" s="11">
        <v>291.55666930705098</v>
      </c>
      <c r="AB8" s="11"/>
      <c r="AC8" s="11">
        <f t="shared" si="0"/>
        <v>1621.9473753204181</v>
      </c>
      <c r="AD8" s="11">
        <f t="shared" si="1"/>
        <v>1117.991228683391</v>
      </c>
      <c r="AE8" s="30">
        <f t="shared" si="2"/>
        <v>-0.31071054110955343</v>
      </c>
    </row>
    <row r="9" spans="1:33" s="16" customFormat="1" ht="15" customHeight="1" x14ac:dyDescent="0.35">
      <c r="A9" s="13" t="s">
        <v>7</v>
      </c>
      <c r="B9" s="13" t="s">
        <v>1332</v>
      </c>
      <c r="C9" s="14" t="s">
        <v>908</v>
      </c>
      <c r="D9" s="15" t="s">
        <v>53</v>
      </c>
      <c r="E9" s="13" t="s">
        <v>12</v>
      </c>
      <c r="F9" s="13" t="s">
        <v>12</v>
      </c>
      <c r="G9" s="17">
        <v>86.755568166802007</v>
      </c>
      <c r="H9" s="17">
        <v>88.037222476221501</v>
      </c>
      <c r="I9" s="17">
        <v>96.707554992819098</v>
      </c>
      <c r="J9" s="17">
        <v>97.107272539443301</v>
      </c>
      <c r="K9" s="17">
        <v>91.0555003167824</v>
      </c>
      <c r="L9" s="17">
        <v>93.07405206714229</v>
      </c>
      <c r="M9" s="17">
        <v>102.24043598284601</v>
      </c>
      <c r="N9" s="17">
        <v>112.92932460656699</v>
      </c>
      <c r="O9" s="17">
        <v>90.489112340936899</v>
      </c>
      <c r="P9" s="17">
        <v>98.805105437986995</v>
      </c>
      <c r="Q9" s="17">
        <v>92.574747853550704</v>
      </c>
      <c r="R9" s="17">
        <v>103.64214014655001</v>
      </c>
      <c r="S9" s="17">
        <v>94.17744855995349</v>
      </c>
      <c r="T9" s="17">
        <v>102.88775709596101</v>
      </c>
      <c r="U9" s="17">
        <v>110.102677188892</v>
      </c>
      <c r="V9" s="17">
        <v>116.825662115811</v>
      </c>
      <c r="W9" s="17">
        <v>104.328600296609</v>
      </c>
      <c r="X9" s="17">
        <v>91.438921925107891</v>
      </c>
      <c r="Y9" s="17">
        <v>5.5762943880116698</v>
      </c>
      <c r="Z9" s="17">
        <v>14.615184063781301</v>
      </c>
      <c r="AA9" s="17">
        <v>13.704358719465899</v>
      </c>
      <c r="AB9" s="17"/>
      <c r="AC9" s="17">
        <f t="shared" si="0"/>
        <v>434.14469669727299</v>
      </c>
      <c r="AD9" s="17">
        <f t="shared" si="1"/>
        <v>125.33475909636677</v>
      </c>
      <c r="AE9" s="31">
        <f t="shared" si="2"/>
        <v>-0.71130648364510118</v>
      </c>
      <c r="AF9" s="33">
        <f>AC9/SUM(T$20:W$20)/10</f>
        <v>0.40409736999093643</v>
      </c>
      <c r="AG9" s="33">
        <f>AD9/SUM(X$20:AA$20)/10</f>
        <v>0.12684677262606953</v>
      </c>
    </row>
    <row r="10" spans="1:33" s="9" customFormat="1" ht="15.75" customHeight="1" x14ac:dyDescent="0.35">
      <c r="A10" s="5" t="s">
        <v>7</v>
      </c>
      <c r="B10" s="5" t="s">
        <v>1333</v>
      </c>
      <c r="C10" s="10" t="s">
        <v>908</v>
      </c>
      <c r="D10" s="4" t="s">
        <v>54</v>
      </c>
      <c r="E10" s="5" t="s">
        <v>12</v>
      </c>
      <c r="F10" s="5" t="s">
        <v>12</v>
      </c>
      <c r="G10" s="11">
        <v>215.05178532800002</v>
      </c>
      <c r="H10" s="11">
        <v>177.16626932400001</v>
      </c>
      <c r="I10" s="11">
        <v>154.46864333799999</v>
      </c>
      <c r="J10" s="11">
        <v>194.126728348</v>
      </c>
      <c r="K10" s="11">
        <v>203.69421162099999</v>
      </c>
      <c r="L10" s="11">
        <v>211.69194855199999</v>
      </c>
      <c r="M10" s="11">
        <v>216.425783935</v>
      </c>
      <c r="N10" s="11">
        <v>242.69054692699999</v>
      </c>
      <c r="O10" s="11">
        <v>247.44580579300001</v>
      </c>
      <c r="P10" s="11">
        <v>237.63916264300002</v>
      </c>
      <c r="Q10" s="11">
        <v>232.682298562</v>
      </c>
      <c r="R10" s="11">
        <v>251.77859593700001</v>
      </c>
      <c r="S10" s="11">
        <v>280.05433912000001</v>
      </c>
      <c r="T10" s="11">
        <v>258.87855447300001</v>
      </c>
      <c r="U10" s="11">
        <v>255.22972456299999</v>
      </c>
      <c r="V10" s="11">
        <v>257.07024409100001</v>
      </c>
      <c r="W10" s="11">
        <v>252.84743947299998</v>
      </c>
      <c r="X10" s="11">
        <v>255.54139623399999</v>
      </c>
      <c r="Y10" s="11">
        <v>205.368099411</v>
      </c>
      <c r="Z10" s="11">
        <v>191.61550811800001</v>
      </c>
      <c r="AA10" s="11">
        <v>261.27711896099999</v>
      </c>
      <c r="AB10" s="11"/>
      <c r="AC10" s="11">
        <f t="shared" si="0"/>
        <v>1024.0259626</v>
      </c>
      <c r="AD10" s="11">
        <f t="shared" si="1"/>
        <v>913.8021227239999</v>
      </c>
      <c r="AE10" s="30">
        <f t="shared" si="2"/>
        <v>-0.10763773957072531</v>
      </c>
    </row>
    <row r="11" spans="1:33" s="9" customFormat="1" ht="15.75" customHeight="1" x14ac:dyDescent="0.35">
      <c r="A11" s="5" t="s">
        <v>7</v>
      </c>
      <c r="B11" s="5" t="s">
        <v>1334</v>
      </c>
      <c r="C11" s="10" t="s">
        <v>908</v>
      </c>
      <c r="D11" s="4" t="s">
        <v>55</v>
      </c>
      <c r="E11" s="5" t="s">
        <v>12</v>
      </c>
      <c r="F11" s="5" t="s">
        <v>12</v>
      </c>
      <c r="G11" s="11">
        <v>34.195177629769603</v>
      </c>
      <c r="H11" s="11">
        <v>32.749792924291903</v>
      </c>
      <c r="I11" s="11">
        <v>32.975732279027703</v>
      </c>
      <c r="J11" s="11">
        <v>36.216885310156599</v>
      </c>
      <c r="K11" s="11">
        <v>34.978144283435796</v>
      </c>
      <c r="L11" s="11">
        <v>36.238762649773101</v>
      </c>
      <c r="M11" s="11">
        <v>37.836548105729101</v>
      </c>
      <c r="N11" s="11">
        <v>43.210209313436501</v>
      </c>
      <c r="O11" s="11">
        <v>37.168724904841397</v>
      </c>
      <c r="P11" s="11">
        <v>38.9990569134876</v>
      </c>
      <c r="Q11" s="11">
        <v>36.432273346148001</v>
      </c>
      <c r="R11" s="11">
        <v>41.329201428399401</v>
      </c>
      <c r="S11" s="11">
        <v>40.272538653621005</v>
      </c>
      <c r="T11" s="11">
        <v>41.785011748612099</v>
      </c>
      <c r="U11" s="11">
        <v>42.553277433069901</v>
      </c>
      <c r="V11" s="11">
        <v>42.127299249445805</v>
      </c>
      <c r="W11" s="11">
        <v>37.311127592016</v>
      </c>
      <c r="X11" s="11">
        <v>36.446309103006804</v>
      </c>
      <c r="Y11" s="11">
        <v>12.194894561100901</v>
      </c>
      <c r="Z11" s="11">
        <v>13.637951572330801</v>
      </c>
      <c r="AA11" s="11">
        <v>16.575191626584999</v>
      </c>
      <c r="AB11" s="11"/>
      <c r="AC11" s="11">
        <f t="shared" si="0"/>
        <v>163.77671602314379</v>
      </c>
      <c r="AD11" s="11">
        <f t="shared" si="1"/>
        <v>78.854346863023508</v>
      </c>
      <c r="AE11" s="30">
        <f t="shared" si="2"/>
        <v>-0.51852528993266445</v>
      </c>
    </row>
    <row r="12" spans="1:33" s="16" customFormat="1" ht="15.75" customHeight="1" x14ac:dyDescent="0.35">
      <c r="A12" s="13" t="s">
        <v>7</v>
      </c>
      <c r="B12" s="13" t="s">
        <v>1335</v>
      </c>
      <c r="C12" s="14" t="s">
        <v>908</v>
      </c>
      <c r="D12" s="18" t="s">
        <v>56</v>
      </c>
      <c r="E12" s="13" t="s">
        <v>12</v>
      </c>
      <c r="F12" s="13" t="s">
        <v>12</v>
      </c>
      <c r="G12" s="17">
        <v>382.09758596188101</v>
      </c>
      <c r="H12" s="17">
        <v>426.63479123879199</v>
      </c>
      <c r="I12" s="17">
        <v>387.10651620078499</v>
      </c>
      <c r="J12" s="17">
        <v>443.60514837030297</v>
      </c>
      <c r="K12" s="17">
        <v>465.846029286928</v>
      </c>
      <c r="L12" s="17">
        <v>476.95418540740195</v>
      </c>
      <c r="M12" s="17">
        <v>483.60036440014602</v>
      </c>
      <c r="N12" s="17">
        <v>520.17204077591407</v>
      </c>
      <c r="O12" s="17">
        <v>531.476198782202</v>
      </c>
      <c r="P12" s="17">
        <v>548.28768804046911</v>
      </c>
      <c r="Q12" s="17">
        <v>554.00523725435107</v>
      </c>
      <c r="R12" s="17">
        <v>584.54746323784991</v>
      </c>
      <c r="S12" s="17">
        <v>584.956849156972</v>
      </c>
      <c r="T12" s="17">
        <v>540.41849994086806</v>
      </c>
      <c r="U12" s="17">
        <v>599.83517925681303</v>
      </c>
      <c r="V12" s="17">
        <v>600.85968786000001</v>
      </c>
      <c r="W12" s="17">
        <v>540.74279153747796</v>
      </c>
      <c r="X12" s="17">
        <v>443.86679184627002</v>
      </c>
      <c r="Y12" s="17">
        <v>9.8266811453735095</v>
      </c>
      <c r="Z12" s="17">
        <v>69.0695084158545</v>
      </c>
      <c r="AA12" s="17">
        <v>179.30259039702003</v>
      </c>
      <c r="AB12" s="17"/>
      <c r="AC12" s="17">
        <f t="shared" si="0"/>
        <v>2281.8561585951588</v>
      </c>
      <c r="AD12" s="17">
        <f t="shared" si="1"/>
        <v>702.06557180451807</v>
      </c>
      <c r="AE12" s="31">
        <f t="shared" si="2"/>
        <v>-0.69232698162852224</v>
      </c>
      <c r="AF12" s="33">
        <f>AC12/SUM(T$20:W$20)/10</f>
        <v>2.1239279885270492</v>
      </c>
      <c r="AG12" s="33">
        <f>AD12/SUM(X$20:AA$20)/10</f>
        <v>0.71053515080207874</v>
      </c>
    </row>
    <row r="13" spans="1:33" s="9" customFormat="1" ht="15.75" customHeight="1" x14ac:dyDescent="0.35">
      <c r="A13" s="5" t="s">
        <v>7</v>
      </c>
      <c r="B13" s="5" t="s">
        <v>1336</v>
      </c>
      <c r="C13" s="10" t="s">
        <v>908</v>
      </c>
      <c r="D13" s="4" t="s">
        <v>57</v>
      </c>
      <c r="E13" s="5" t="s">
        <v>12</v>
      </c>
      <c r="F13" s="5" t="s">
        <v>12</v>
      </c>
      <c r="G13" s="11">
        <v>98.648504479671104</v>
      </c>
      <c r="H13" s="11">
        <v>79.560511671418396</v>
      </c>
      <c r="I13" s="11">
        <v>83.650923496873901</v>
      </c>
      <c r="J13" s="11">
        <v>91.045271280277404</v>
      </c>
      <c r="K13" s="11">
        <v>76.837680900761399</v>
      </c>
      <c r="L13" s="11">
        <v>69.306827629007799</v>
      </c>
      <c r="M13" s="11">
        <v>68.2091771548765</v>
      </c>
      <c r="N13" s="11">
        <v>72.707759624556999</v>
      </c>
      <c r="O13" s="11">
        <v>73.920730540717003</v>
      </c>
      <c r="P13" s="11">
        <v>60.488014332947799</v>
      </c>
      <c r="Q13" s="11">
        <v>64.410188223373098</v>
      </c>
      <c r="R13" s="11">
        <v>67.027273165838594</v>
      </c>
      <c r="S13" s="11">
        <v>69.916014253441304</v>
      </c>
      <c r="T13" s="11">
        <v>66.034112383230095</v>
      </c>
      <c r="U13" s="11">
        <v>104.58017005838899</v>
      </c>
      <c r="V13" s="11">
        <v>97.145013500000005</v>
      </c>
      <c r="W13" s="11">
        <v>86.376304417515897</v>
      </c>
      <c r="X13" s="11">
        <v>66.266817892443697</v>
      </c>
      <c r="Y13" s="11">
        <v>0.94952534239729991</v>
      </c>
      <c r="Z13" s="11">
        <v>12.680167554193</v>
      </c>
      <c r="AA13" s="11">
        <v>33.115624026320596</v>
      </c>
      <c r="AB13" s="11"/>
      <c r="AC13" s="11">
        <f t="shared" si="0"/>
        <v>354.13560035913497</v>
      </c>
      <c r="AD13" s="11">
        <f t="shared" si="1"/>
        <v>113.01213481535459</v>
      </c>
      <c r="AE13" s="30">
        <f t="shared" si="2"/>
        <v>-0.68087892123596994</v>
      </c>
    </row>
    <row r="14" spans="1:33" s="9" customFormat="1" ht="15.75" customHeight="1" x14ac:dyDescent="0.35">
      <c r="A14" s="5" t="s">
        <v>7</v>
      </c>
      <c r="B14" s="5" t="s">
        <v>1337</v>
      </c>
      <c r="C14" s="10" t="s">
        <v>908</v>
      </c>
      <c r="D14" s="4" t="s">
        <v>58</v>
      </c>
      <c r="E14" s="5" t="s">
        <v>12</v>
      </c>
      <c r="F14" s="5" t="s">
        <v>12</v>
      </c>
      <c r="G14" s="11">
        <v>283.44908148220998</v>
      </c>
      <c r="H14" s="11">
        <v>347.07427956737399</v>
      </c>
      <c r="I14" s="11">
        <v>303.45559270391101</v>
      </c>
      <c r="J14" s="11">
        <v>352.55987709002602</v>
      </c>
      <c r="K14" s="11">
        <v>389.00834838616697</v>
      </c>
      <c r="L14" s="11">
        <v>407.647357778394</v>
      </c>
      <c r="M14" s="11">
        <v>415.39118724527003</v>
      </c>
      <c r="N14" s="11">
        <v>447.464281151357</v>
      </c>
      <c r="O14" s="11">
        <v>457.55546824148502</v>
      </c>
      <c r="P14" s="11">
        <v>487.79967370752195</v>
      </c>
      <c r="Q14" s="11">
        <v>489.59504903097803</v>
      </c>
      <c r="R14" s="11">
        <v>517.52019007201204</v>
      </c>
      <c r="S14" s="11">
        <v>515.04083490353003</v>
      </c>
      <c r="T14" s="11">
        <v>474.38438755763798</v>
      </c>
      <c r="U14" s="11">
        <v>495.25500919842398</v>
      </c>
      <c r="V14" s="11">
        <v>503.71467436</v>
      </c>
      <c r="W14" s="11">
        <v>454.36648711996196</v>
      </c>
      <c r="X14" s="11">
        <v>377.59997395382601</v>
      </c>
      <c r="Y14" s="11">
        <v>8.8771558029762101</v>
      </c>
      <c r="Z14" s="11">
        <v>56.389340861661502</v>
      </c>
      <c r="AA14" s="11">
        <v>146.18696637069999</v>
      </c>
      <c r="AB14" s="11"/>
      <c r="AC14" s="11">
        <f t="shared" si="0"/>
        <v>1927.7205582360239</v>
      </c>
      <c r="AD14" s="11">
        <f t="shared" si="1"/>
        <v>589.05343698916374</v>
      </c>
      <c r="AE14" s="30">
        <f t="shared" si="2"/>
        <v>-0.69443006950749031</v>
      </c>
    </row>
    <row r="15" spans="1:33" s="16" customFormat="1" ht="15.75" customHeight="1" x14ac:dyDescent="0.35">
      <c r="A15" s="13" t="s">
        <v>7</v>
      </c>
      <c r="B15" s="13" t="s">
        <v>1338</v>
      </c>
      <c r="C15" s="14" t="s">
        <v>908</v>
      </c>
      <c r="D15" s="18" t="s">
        <v>59</v>
      </c>
      <c r="E15" s="13" t="s">
        <v>12</v>
      </c>
      <c r="F15" s="13" t="s">
        <v>12</v>
      </c>
      <c r="G15" s="17">
        <v>161.18293058983599</v>
      </c>
      <c r="H15" s="17">
        <v>238.47889830000003</v>
      </c>
      <c r="I15" s="17">
        <v>241.60062340000002</v>
      </c>
      <c r="J15" s="17">
        <v>309.5160942</v>
      </c>
      <c r="K15" s="17">
        <v>291.49361800000003</v>
      </c>
      <c r="L15" s="17">
        <v>221.0208044</v>
      </c>
      <c r="M15" s="17">
        <v>263.78015249999999</v>
      </c>
      <c r="N15" s="17">
        <v>307.02905950000104</v>
      </c>
      <c r="O15" s="17">
        <v>272.30766889999995</v>
      </c>
      <c r="P15" s="17">
        <v>242.3699087</v>
      </c>
      <c r="Q15" s="17">
        <v>271.7075605</v>
      </c>
      <c r="R15" s="17">
        <v>326.14675849999998</v>
      </c>
      <c r="S15" s="17">
        <v>293.83383620000001</v>
      </c>
      <c r="T15" s="17">
        <v>272.59033299999999</v>
      </c>
      <c r="U15" s="17">
        <v>294.14090489999995</v>
      </c>
      <c r="V15" s="17">
        <v>339.09832439999997</v>
      </c>
      <c r="W15" s="17">
        <v>310.09079360000004</v>
      </c>
      <c r="X15" s="17">
        <v>216.7308673</v>
      </c>
      <c r="Y15" s="17">
        <v>8.5169063999999999</v>
      </c>
      <c r="Z15" s="17">
        <v>53.794167299999998</v>
      </c>
      <c r="AA15" s="17">
        <v>128.85960729999999</v>
      </c>
      <c r="AB15" s="17"/>
      <c r="AC15" s="17">
        <f t="shared" si="0"/>
        <v>1215.9203559</v>
      </c>
      <c r="AD15" s="17">
        <f t="shared" si="1"/>
        <v>407.9015483</v>
      </c>
      <c r="AE15" s="31">
        <f t="shared" si="2"/>
        <v>-0.66453267574578978</v>
      </c>
      <c r="AF15" s="33">
        <f>AC15/SUM(T$20:W$20)/10</f>
        <v>1.1317660256489313</v>
      </c>
      <c r="AG15" s="33">
        <f>AD15/SUM(X$20:AA$20)/10</f>
        <v>0.4128223912031414</v>
      </c>
    </row>
    <row r="16" spans="1:33" s="9" customFormat="1" ht="15.75" customHeight="1" x14ac:dyDescent="0.35">
      <c r="A16" s="5" t="s">
        <v>7</v>
      </c>
      <c r="B16" s="5" t="s">
        <v>1339</v>
      </c>
      <c r="C16" s="10" t="s">
        <v>908</v>
      </c>
      <c r="D16" s="4" t="s">
        <v>60</v>
      </c>
      <c r="E16" s="5" t="s">
        <v>12</v>
      </c>
      <c r="F16" s="5" t="s">
        <v>12</v>
      </c>
      <c r="G16" s="11">
        <v>43.399382975699204</v>
      </c>
      <c r="H16" s="11">
        <v>23.504978300000001</v>
      </c>
      <c r="I16" s="11">
        <v>25.913381999999999</v>
      </c>
      <c r="J16" s="11">
        <v>26.1032312</v>
      </c>
      <c r="K16" s="11">
        <v>24.4381108</v>
      </c>
      <c r="L16" s="11">
        <v>23.001122200000101</v>
      </c>
      <c r="M16" s="11">
        <v>24.3399626</v>
      </c>
      <c r="N16" s="11">
        <v>21.792636399999999</v>
      </c>
      <c r="O16" s="11">
        <v>22.313224699999999</v>
      </c>
      <c r="P16" s="11">
        <v>20.473105499999999</v>
      </c>
      <c r="Q16" s="11">
        <v>22.548006999999998</v>
      </c>
      <c r="R16" s="11">
        <v>19.959018199999999</v>
      </c>
      <c r="S16" s="11">
        <v>21.7809755</v>
      </c>
      <c r="T16" s="11">
        <v>25.787146199999999</v>
      </c>
      <c r="U16" s="11">
        <v>44.550478900000002</v>
      </c>
      <c r="V16" s="11">
        <v>40.822452900000002</v>
      </c>
      <c r="W16" s="11">
        <v>38.767834700000002</v>
      </c>
      <c r="X16" s="11">
        <v>24.5779505</v>
      </c>
      <c r="Y16" s="11">
        <v>0.92463260000000003</v>
      </c>
      <c r="Z16" s="11">
        <v>4.9192672999999996</v>
      </c>
      <c r="AA16" s="11">
        <v>10.7641779</v>
      </c>
      <c r="AB16" s="11"/>
      <c r="AC16" s="11">
        <f t="shared" si="0"/>
        <v>149.92791270000001</v>
      </c>
      <c r="AD16" s="11">
        <f t="shared" si="1"/>
        <v>41.186028299999997</v>
      </c>
      <c r="AE16" s="30">
        <f t="shared" si="2"/>
        <v>-0.72529445946191717</v>
      </c>
    </row>
    <row r="17" spans="1:33" s="9" customFormat="1" ht="15.75" customHeight="1" x14ac:dyDescent="0.35">
      <c r="A17" s="5" t="s">
        <v>7</v>
      </c>
      <c r="B17" s="5" t="s">
        <v>1340</v>
      </c>
      <c r="C17" s="10" t="s">
        <v>908</v>
      </c>
      <c r="D17" s="4" t="s">
        <v>61</v>
      </c>
      <c r="E17" s="5" t="s">
        <v>12</v>
      </c>
      <c r="F17" s="5" t="s">
        <v>12</v>
      </c>
      <c r="G17" s="11">
        <v>117.78354761413699</v>
      </c>
      <c r="H17" s="11">
        <v>214.97391999999999</v>
      </c>
      <c r="I17" s="11">
        <v>215.6872414</v>
      </c>
      <c r="J17" s="11">
        <v>283.41286300000002</v>
      </c>
      <c r="K17" s="11">
        <v>267.05550719999997</v>
      </c>
      <c r="L17" s="11">
        <v>198.01968219999998</v>
      </c>
      <c r="M17" s="11">
        <v>239.44018990000001</v>
      </c>
      <c r="N17" s="11">
        <v>285.23642310000099</v>
      </c>
      <c r="O17" s="11">
        <v>249.99444419999998</v>
      </c>
      <c r="P17" s="11">
        <v>221.89680319999999</v>
      </c>
      <c r="Q17" s="11">
        <v>249.15955349999999</v>
      </c>
      <c r="R17" s="11">
        <v>306.18774030000003</v>
      </c>
      <c r="S17" s="11">
        <v>272.0528607</v>
      </c>
      <c r="T17" s="11">
        <v>246.80318680000002</v>
      </c>
      <c r="U17" s="11">
        <v>249.59042600000001</v>
      </c>
      <c r="V17" s="11">
        <v>298.27587149999999</v>
      </c>
      <c r="W17" s="11">
        <v>271.3229589</v>
      </c>
      <c r="X17" s="11">
        <v>192.15291680000001</v>
      </c>
      <c r="Y17" s="11">
        <v>7.5922738000000001</v>
      </c>
      <c r="Z17" s="11">
        <v>48.874899999999997</v>
      </c>
      <c r="AA17" s="11">
        <v>118.0954294</v>
      </c>
      <c r="AB17" s="11"/>
      <c r="AC17" s="11">
        <f t="shared" si="0"/>
        <v>1065.9924432</v>
      </c>
      <c r="AD17" s="11">
        <f t="shared" si="1"/>
        <v>366.71551999999997</v>
      </c>
      <c r="AE17" s="30">
        <f t="shared" si="2"/>
        <v>-0.65598675455976263</v>
      </c>
    </row>
    <row r="19" spans="1:33" x14ac:dyDescent="0.35">
      <c r="AD19" s="12"/>
      <c r="AE19" s="30"/>
      <c r="AF19" s="34">
        <f>SUM(AF12,AF5)</f>
        <v>2.1292089515259587</v>
      </c>
      <c r="AG19" s="34">
        <f>SUM(AG12,AG5)</f>
        <v>0.71316666938830253</v>
      </c>
    </row>
    <row r="20" spans="1:33" x14ac:dyDescent="0.35">
      <c r="D20" s="10" t="s">
        <v>1253</v>
      </c>
      <c r="G20" s="11">
        <f>[5]GDP!CM$6</f>
        <v>24.371708999999999</v>
      </c>
      <c r="H20" s="11">
        <f>[5]GDP!CN$6</f>
        <v>24.913573</v>
      </c>
      <c r="I20" s="11">
        <f>[5]GDP!CO$6</f>
        <v>24.926186000000001</v>
      </c>
      <c r="J20" s="11">
        <f>[5]GDP!CP$6</f>
        <v>24.910741000000002</v>
      </c>
      <c r="K20" s="11">
        <f>[5]GDP!CQ$6</f>
        <v>25.187196</v>
      </c>
      <c r="L20" s="11">
        <f>[5]GDP!CR$6</f>
        <v>26.000260999999998</v>
      </c>
      <c r="M20" s="11">
        <f>[5]GDP!CS$6</f>
        <v>25.993549999999999</v>
      </c>
      <c r="N20" s="11">
        <f>[5]GDP!CT$6</f>
        <v>25.960906999999999</v>
      </c>
      <c r="O20" s="11">
        <f>[5]GDP!CU$6</f>
        <v>26.341144</v>
      </c>
      <c r="P20" s="11">
        <f>[5]GDP!CV$6</f>
        <v>26.893699999999999</v>
      </c>
      <c r="Q20" s="11">
        <f>[5]GDP!CW$6</f>
        <v>26.767499999999998</v>
      </c>
      <c r="R20" s="11">
        <f>[5]GDP!CX$6</f>
        <v>27.267499999999998</v>
      </c>
      <c r="S20" s="11">
        <f>[5]GDP!CY$6</f>
        <v>27.4693</v>
      </c>
      <c r="T20" s="11">
        <f>[5]GDP!CZ$6</f>
        <v>26.757823999999999</v>
      </c>
      <c r="U20" s="11">
        <f>[5]GDP!DA$6</f>
        <v>26.937626000000002</v>
      </c>
      <c r="V20" s="11">
        <f>[5]GDP!DB$6</f>
        <v>26.922519999999999</v>
      </c>
      <c r="W20" s="11">
        <f>[5]GDP!DC$6</f>
        <v>26.817695000000001</v>
      </c>
      <c r="X20" s="11">
        <f>[5]GDP!DD$6</f>
        <v>26.250800000000002</v>
      </c>
      <c r="Y20" s="11">
        <f>[5]GDP!DE$6</f>
        <v>23.544799999999999</v>
      </c>
      <c r="Z20" s="11">
        <f>[5]GDP!DF$6</f>
        <v>24.331600000000002</v>
      </c>
      <c r="AA20" s="11">
        <f>[5]GDP!DG$6</f>
        <v>24.680800000000001</v>
      </c>
      <c r="AB20" s="11"/>
      <c r="AC20" s="11">
        <f t="shared" ref="AC20" si="3">SUM(T20:W20)</f>
        <v>107.435665</v>
      </c>
      <c r="AD20" s="11">
        <f t="shared" ref="AD20" si="4">SUM(X20:AA20)</f>
        <v>98.808000000000007</v>
      </c>
      <c r="AE20" s="30"/>
      <c r="AF20" s="34">
        <f>SUM(AF9,AF15)</f>
        <v>1.5358633956398677</v>
      </c>
      <c r="AG20" s="34">
        <f>SUM(AG9,AG15)</f>
        <v>0.53966916382921093</v>
      </c>
    </row>
    <row r="21" spans="1:33" x14ac:dyDescent="0.35">
      <c r="AF21" s="34">
        <f>AF19-AF20</f>
        <v>0.59334555588609095</v>
      </c>
      <c r="AG21" s="34">
        <f>AG19-AG20</f>
        <v>0.1734975055590916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0.68310199300134056</v>
      </c>
      <c r="AD22" s="12">
        <f>(AD12+AD5)/AD2</f>
        <v>0.39883212716312777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0.39824274931579573</v>
      </c>
      <c r="AD23" s="12">
        <f>(AD9+AD15)/AD3</f>
        <v>0.1932127788963714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-0.73963024669247646</v>
      </c>
      <c r="AD25" s="34">
        <f>(AD2-AD3)/AD20/10</f>
        <v>-1.0049964397003199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5.8586092814834415E-2</v>
      </c>
      <c r="AD26" s="34">
        <f>(AD4+AD12-AD8-AD15)/AD20/10</f>
        <v>-0.18888053906461016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2.7000438724268636</v>
      </c>
      <c r="AD27" s="34">
        <f>(AD4+AD12)/AD20/10</f>
        <v>1.3554203039677262</v>
      </c>
    </row>
    <row r="28" spans="1:33" ht="16.5" x14ac:dyDescent="0.35">
      <c r="D28" s="47" t="s">
        <v>1721</v>
      </c>
      <c r="AC28" s="34">
        <f>(AC8+AC15)/AC20/10</f>
        <v>2.6414577796120295</v>
      </c>
      <c r="AD28" s="34">
        <f>(AD8+AD15)/AD20/10</f>
        <v>1.5443008430323364</v>
      </c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B028B-FC0F-4123-8674-B66D1BC17EB4}">
  <dimension ref="A1:AG28"/>
  <sheetViews>
    <sheetView topLeftCell="C1" workbookViewId="0">
      <pane xSplit="4" ySplit="1" topLeftCell="G14" activePane="bottomRight" state="frozen"/>
      <selection activeCell="C1" sqref="C1"/>
      <selection pane="topRight" activeCell="G1" sqref="G1"/>
      <selection pane="bottomLeft" activeCell="C2" sqref="C2"/>
      <selection pane="bottomRight" activeCell="G20" sqref="G20"/>
    </sheetView>
  </sheetViews>
  <sheetFormatPr defaultColWidth="13.26953125" defaultRowHeight="14.5" x14ac:dyDescent="0.35"/>
  <cols>
    <col min="1" max="2" width="13.26953125" style="5"/>
    <col min="3" max="3" width="6.54296875" style="5" customWidth="1"/>
    <col min="4" max="4" width="72.7265625" style="10" customWidth="1"/>
    <col min="5" max="5" width="9" style="5" customWidth="1"/>
    <col min="6" max="6" width="8.81640625" style="5" customWidth="1"/>
    <col min="7" max="24" width="9.1796875" style="10"/>
    <col min="25" max="27" width="8.7265625" style="10" customWidth="1"/>
    <col min="28" max="28" width="13.26953125" style="10"/>
    <col min="29" max="30" width="8.54296875" style="10" customWidth="1"/>
    <col min="31" max="31" width="13.26953125" style="32"/>
    <col min="32" max="32" width="8.36328125" style="10" customWidth="1"/>
    <col min="33" max="33" width="7.90625" style="10" customWidth="1"/>
    <col min="34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/>
    </row>
    <row r="2" spans="1:33" s="9" customFormat="1" ht="15.75" customHeight="1" x14ac:dyDescent="0.35">
      <c r="A2" s="5" t="s">
        <v>7</v>
      </c>
      <c r="B2" s="5" t="s">
        <v>300</v>
      </c>
      <c r="C2" s="10" t="s">
        <v>316</v>
      </c>
      <c r="D2" s="2" t="s">
        <v>46</v>
      </c>
      <c r="E2" s="5" t="s">
        <v>12</v>
      </c>
      <c r="F2" s="5" t="s">
        <v>12</v>
      </c>
      <c r="G2" s="11">
        <v>5577.4010079999998</v>
      </c>
      <c r="H2" s="11">
        <v>6140.1336000000001</v>
      </c>
      <c r="I2" s="11">
        <v>5872.260585</v>
      </c>
      <c r="J2" s="11">
        <v>6156.7778269999999</v>
      </c>
      <c r="K2" s="11">
        <v>6050.0910309999999</v>
      </c>
      <c r="L2" s="11">
        <v>6821.6145580000002</v>
      </c>
      <c r="M2" s="11">
        <v>6524.7804029999998</v>
      </c>
      <c r="N2" s="11">
        <v>6645.5384279999998</v>
      </c>
      <c r="O2" s="11">
        <v>7599.0297350000001</v>
      </c>
      <c r="P2" s="11">
        <v>7882.5099129999999</v>
      </c>
      <c r="Q2" s="11">
        <v>6946.039777</v>
      </c>
      <c r="R2" s="11">
        <v>6640.2054520000002</v>
      </c>
      <c r="S2" s="11">
        <v>7544.8183959999997</v>
      </c>
      <c r="T2" s="11">
        <v>8742.2211740000002</v>
      </c>
      <c r="U2" s="11">
        <v>7945.3346019999999</v>
      </c>
      <c r="V2" s="11">
        <v>7238.3959439999999</v>
      </c>
      <c r="W2" s="11">
        <v>7769.2467550000001</v>
      </c>
      <c r="X2" s="11">
        <v>7823.0854859999999</v>
      </c>
      <c r="Y2" s="11">
        <v>1667.2574090000001</v>
      </c>
      <c r="Z2" s="11">
        <v>3098.992855</v>
      </c>
      <c r="AA2" s="11">
        <v>4518.4477550000001</v>
      </c>
      <c r="AB2" s="11"/>
      <c r="AC2" s="11">
        <f t="shared" ref="AC2:AC17" si="0">SUM(T2:W2)</f>
        <v>31695.198475000001</v>
      </c>
      <c r="AD2" s="11">
        <f t="shared" ref="AD2:AD17" si="1">SUM(X2:AA2)</f>
        <v>17107.783504999999</v>
      </c>
      <c r="AE2" s="30">
        <f>AD2/AC2-1</f>
        <v>-0.46024053080172422</v>
      </c>
    </row>
    <row r="3" spans="1:33" s="9" customFormat="1" ht="15.75" customHeight="1" x14ac:dyDescent="0.35">
      <c r="A3" s="5" t="s">
        <v>7</v>
      </c>
      <c r="B3" s="5" t="s">
        <v>301</v>
      </c>
      <c r="C3" s="10" t="s">
        <v>316</v>
      </c>
      <c r="D3" s="2" t="s">
        <v>47</v>
      </c>
      <c r="E3" s="5" t="s">
        <v>12</v>
      </c>
      <c r="F3" s="5" t="s">
        <v>12</v>
      </c>
      <c r="G3" s="11">
        <v>7561.1196739999996</v>
      </c>
      <c r="H3" s="11">
        <v>7509.7177160000001</v>
      </c>
      <c r="I3" s="11">
        <v>8266.8608690000001</v>
      </c>
      <c r="J3" s="11">
        <v>8544.3535570000004</v>
      </c>
      <c r="K3" s="11">
        <v>8859.2600230000007</v>
      </c>
      <c r="L3" s="11">
        <v>9058.8324369999991</v>
      </c>
      <c r="M3" s="11">
        <v>9311.5643749999999</v>
      </c>
      <c r="N3" s="11">
        <v>9623.4631360000003</v>
      </c>
      <c r="O3" s="11">
        <v>9356.0666619999993</v>
      </c>
      <c r="P3" s="11">
        <v>9784.54457</v>
      </c>
      <c r="Q3" s="11">
        <v>9802.0888159999995</v>
      </c>
      <c r="R3" s="11">
        <v>10288.262089</v>
      </c>
      <c r="S3" s="11">
        <v>10327.398608</v>
      </c>
      <c r="T3" s="11">
        <v>10035.302183</v>
      </c>
      <c r="U3" s="11">
        <v>9592.4435799999992</v>
      </c>
      <c r="V3" s="11">
        <v>10846.323897</v>
      </c>
      <c r="W3" s="11">
        <v>9493.7864719999998</v>
      </c>
      <c r="X3" s="11">
        <v>9087.1797490000008</v>
      </c>
      <c r="Y3" s="11">
        <v>5374.2416219999996</v>
      </c>
      <c r="Z3" s="11">
        <v>6524.2584370000004</v>
      </c>
      <c r="AA3" s="11">
        <v>6292.9355050000004</v>
      </c>
      <c r="AB3" s="11"/>
      <c r="AC3" s="11">
        <f t="shared" si="0"/>
        <v>39967.856132000001</v>
      </c>
      <c r="AD3" s="11">
        <f t="shared" si="1"/>
        <v>27278.615313000002</v>
      </c>
      <c r="AE3" s="30">
        <f t="shared" ref="AE3:AE17" si="2">AD3/AC3-1</f>
        <v>-0.31748615129847912</v>
      </c>
    </row>
    <row r="4" spans="1:33" s="9" customFormat="1" ht="15.75" customHeight="1" x14ac:dyDescent="0.35">
      <c r="A4" s="5" t="s">
        <v>7</v>
      </c>
      <c r="B4" s="5" t="s">
        <v>302</v>
      </c>
      <c r="C4" s="10" t="s">
        <v>316</v>
      </c>
      <c r="D4" s="3" t="s">
        <v>48</v>
      </c>
      <c r="E4" s="5" t="s">
        <v>12</v>
      </c>
      <c r="F4" s="5" t="s">
        <v>12</v>
      </c>
      <c r="G4" s="11">
        <v>333.636371</v>
      </c>
      <c r="H4" s="11">
        <v>368.07434899999998</v>
      </c>
      <c r="I4" s="11">
        <v>463.096431</v>
      </c>
      <c r="J4" s="11">
        <v>411.53616799999998</v>
      </c>
      <c r="K4" s="11">
        <v>355.72049900000002</v>
      </c>
      <c r="L4" s="11">
        <v>438.15036900000001</v>
      </c>
      <c r="M4" s="11">
        <v>443.48063999999999</v>
      </c>
      <c r="N4" s="11">
        <v>491.43693400000001</v>
      </c>
      <c r="O4" s="11">
        <v>531.13374499999998</v>
      </c>
      <c r="P4" s="11">
        <v>526.92897800000003</v>
      </c>
      <c r="Q4" s="11">
        <v>589.12899200000004</v>
      </c>
      <c r="R4" s="11">
        <v>479.225753</v>
      </c>
      <c r="S4" s="11">
        <v>599.62329</v>
      </c>
      <c r="T4" s="11">
        <v>652.89191300000005</v>
      </c>
      <c r="U4" s="11">
        <v>844.75727700000004</v>
      </c>
      <c r="V4" s="11">
        <v>722.43408799999997</v>
      </c>
      <c r="W4" s="11">
        <v>716.37843799999996</v>
      </c>
      <c r="X4" s="11">
        <v>750.75087599999995</v>
      </c>
      <c r="Y4" s="11">
        <v>287.22691400000002</v>
      </c>
      <c r="Z4" s="11">
        <v>445.33071100000001</v>
      </c>
      <c r="AA4" s="11">
        <v>439.96780100000001</v>
      </c>
      <c r="AB4" s="11"/>
      <c r="AC4" s="11">
        <f t="shared" si="0"/>
        <v>2936.4617159999998</v>
      </c>
      <c r="AD4" s="11">
        <f t="shared" si="1"/>
        <v>1923.276302</v>
      </c>
      <c r="AE4" s="30">
        <f t="shared" si="2"/>
        <v>-0.34503613940526512</v>
      </c>
    </row>
    <row r="5" spans="1:33" s="16" customFormat="1" ht="15.75" customHeight="1" x14ac:dyDescent="0.35">
      <c r="A5" s="13" t="s">
        <v>7</v>
      </c>
      <c r="B5" s="13" t="s">
        <v>303</v>
      </c>
      <c r="C5" s="14" t="s">
        <v>316</v>
      </c>
      <c r="D5" s="15" t="s">
        <v>49</v>
      </c>
      <c r="E5" s="13" t="s">
        <v>12</v>
      </c>
      <c r="F5" s="13" t="s">
        <v>12</v>
      </c>
      <c r="G5" s="17">
        <v>245.314401</v>
      </c>
      <c r="H5" s="17">
        <v>240.134907</v>
      </c>
      <c r="I5" s="17">
        <v>261.60862900000001</v>
      </c>
      <c r="J5" s="17">
        <v>226.276329</v>
      </c>
      <c r="K5" s="17">
        <v>241.46488099999999</v>
      </c>
      <c r="L5" s="17">
        <v>244.293409</v>
      </c>
      <c r="M5" s="17">
        <v>252.675195</v>
      </c>
      <c r="N5" s="17">
        <v>276.02796000000001</v>
      </c>
      <c r="O5" s="17">
        <v>357.79572899999999</v>
      </c>
      <c r="P5" s="17">
        <v>314.680475</v>
      </c>
      <c r="Q5" s="17">
        <v>363.32113700000002</v>
      </c>
      <c r="R5" s="17">
        <v>257.35443299999997</v>
      </c>
      <c r="S5" s="17">
        <v>340.97953999999999</v>
      </c>
      <c r="T5" s="17">
        <v>354.10728</v>
      </c>
      <c r="U5" s="17">
        <v>355.635133</v>
      </c>
      <c r="V5" s="17">
        <v>289.826798</v>
      </c>
      <c r="W5" s="17">
        <v>274.84168599999998</v>
      </c>
      <c r="X5" s="17">
        <v>278.60190399999999</v>
      </c>
      <c r="Y5" s="17">
        <v>26.991226999999999</v>
      </c>
      <c r="Z5" s="17">
        <v>65.946439999999996</v>
      </c>
      <c r="AA5" s="17">
        <v>71.147992000000002</v>
      </c>
      <c r="AB5" s="17"/>
      <c r="AC5" s="17">
        <f t="shared" si="0"/>
        <v>1274.410897</v>
      </c>
      <c r="AD5" s="17">
        <f t="shared" si="1"/>
        <v>442.68756299999995</v>
      </c>
      <c r="AE5" s="31">
        <f t="shared" si="2"/>
        <v>-0.65263357050532189</v>
      </c>
      <c r="AF5" s="33">
        <f>AC5/SUM(T$20:W$20)/10</f>
        <v>0.10040281297220985</v>
      </c>
      <c r="AG5" s="33">
        <f>AD5/SUM(X$20:AA$20)/10</f>
        <v>4.0844289389043789E-2</v>
      </c>
    </row>
    <row r="6" spans="1:33" s="9" customFormat="1" ht="15.75" customHeight="1" x14ac:dyDescent="0.35">
      <c r="A6" s="5" t="s">
        <v>7</v>
      </c>
      <c r="B6" s="5" t="s">
        <v>304</v>
      </c>
      <c r="C6" s="10" t="s">
        <v>316</v>
      </c>
      <c r="D6" s="4" t="s">
        <v>50</v>
      </c>
      <c r="E6" s="5" t="s">
        <v>12</v>
      </c>
      <c r="F6" s="5" t="s">
        <v>12</v>
      </c>
      <c r="G6" s="11"/>
      <c r="H6" s="11">
        <v>2.3818779999999999</v>
      </c>
      <c r="I6" s="11">
        <v>82.869500000000002</v>
      </c>
      <c r="J6" s="11">
        <v>77.480011000000005</v>
      </c>
      <c r="K6" s="11">
        <v>47.905510999999997</v>
      </c>
      <c r="L6" s="11">
        <v>64.317701999999997</v>
      </c>
      <c r="M6" s="11">
        <v>59.311</v>
      </c>
      <c r="N6" s="11">
        <v>93.445189999999997</v>
      </c>
      <c r="O6" s="11">
        <v>81.027968000000001</v>
      </c>
      <c r="P6" s="11">
        <v>66.117450000000005</v>
      </c>
      <c r="Q6" s="11">
        <v>97.320143999999999</v>
      </c>
      <c r="R6" s="11">
        <v>96.736380999999994</v>
      </c>
      <c r="S6" s="11">
        <v>154.567747</v>
      </c>
      <c r="T6" s="11">
        <v>129.19916000000001</v>
      </c>
      <c r="U6" s="11">
        <v>384.31496900000002</v>
      </c>
      <c r="V6" s="11">
        <v>315.61129899999997</v>
      </c>
      <c r="W6" s="11">
        <v>326.76019400000001</v>
      </c>
      <c r="X6" s="11">
        <v>321.19971199999998</v>
      </c>
      <c r="Y6" s="11">
        <v>234.12269900000001</v>
      </c>
      <c r="Z6" s="11">
        <v>331.12000399999999</v>
      </c>
      <c r="AA6" s="11">
        <v>295.84699999999998</v>
      </c>
      <c r="AB6" s="11"/>
      <c r="AC6" s="11">
        <f t="shared" si="0"/>
        <v>1155.885622</v>
      </c>
      <c r="AD6" s="11">
        <f t="shared" si="1"/>
        <v>1182.289415</v>
      </c>
      <c r="AE6" s="30">
        <f t="shared" si="2"/>
        <v>2.2842911528144327E-2</v>
      </c>
    </row>
    <row r="7" spans="1:33" s="9" customFormat="1" ht="15.75" customHeight="1" x14ac:dyDescent="0.35">
      <c r="A7" s="5" t="s">
        <v>7</v>
      </c>
      <c r="B7" s="5" t="s">
        <v>305</v>
      </c>
      <c r="C7" s="10" t="s">
        <v>316</v>
      </c>
      <c r="D7" s="4" t="s">
        <v>51</v>
      </c>
      <c r="E7" s="5" t="s">
        <v>12</v>
      </c>
      <c r="F7" s="5" t="s">
        <v>12</v>
      </c>
      <c r="G7" s="11">
        <v>88.321969999999993</v>
      </c>
      <c r="H7" s="11">
        <v>125.557564</v>
      </c>
      <c r="I7" s="11">
        <v>118.618302</v>
      </c>
      <c r="J7" s="11">
        <v>107.77982799999999</v>
      </c>
      <c r="K7" s="11">
        <v>66.350106999999994</v>
      </c>
      <c r="L7" s="11">
        <v>129.53925799999999</v>
      </c>
      <c r="M7" s="11">
        <v>131.49444500000001</v>
      </c>
      <c r="N7" s="11">
        <v>121.963784</v>
      </c>
      <c r="O7" s="11">
        <v>92.310047999999995</v>
      </c>
      <c r="P7" s="11">
        <v>146.13105300000001</v>
      </c>
      <c r="Q7" s="11">
        <v>128.48771099999999</v>
      </c>
      <c r="R7" s="11">
        <v>125.134939</v>
      </c>
      <c r="S7" s="11">
        <v>104.076003</v>
      </c>
      <c r="T7" s="11">
        <v>169.58547300000001</v>
      </c>
      <c r="U7" s="11">
        <v>104.807175</v>
      </c>
      <c r="V7" s="11">
        <v>116.995991</v>
      </c>
      <c r="W7" s="11">
        <v>114.77655799999999</v>
      </c>
      <c r="X7" s="11">
        <v>150.94926000000001</v>
      </c>
      <c r="Y7" s="11">
        <v>26.112988000000001</v>
      </c>
      <c r="Z7" s="11">
        <v>48.264266999999997</v>
      </c>
      <c r="AA7" s="11">
        <v>72.972808999999998</v>
      </c>
      <c r="AB7" s="11"/>
      <c r="AC7" s="11">
        <f t="shared" si="0"/>
        <v>506.16519700000003</v>
      </c>
      <c r="AD7" s="11">
        <f t="shared" si="1"/>
        <v>298.29932400000001</v>
      </c>
      <c r="AE7" s="30">
        <f t="shared" si="2"/>
        <v>-0.41066804717512018</v>
      </c>
    </row>
    <row r="8" spans="1:33" s="9" customFormat="1" ht="15" customHeight="1" x14ac:dyDescent="0.35">
      <c r="A8" s="5" t="s">
        <v>7</v>
      </c>
      <c r="B8" s="5" t="s">
        <v>306</v>
      </c>
      <c r="C8" s="10" t="s">
        <v>316</v>
      </c>
      <c r="D8" s="3" t="s">
        <v>52</v>
      </c>
      <c r="E8" s="5" t="s">
        <v>12</v>
      </c>
      <c r="F8" s="5" t="s">
        <v>12</v>
      </c>
      <c r="G8" s="11">
        <v>3117.3793890000002</v>
      </c>
      <c r="H8" s="11">
        <v>2972.3686670000002</v>
      </c>
      <c r="I8" s="11">
        <v>3106.7094040000002</v>
      </c>
      <c r="J8" s="11">
        <v>3618.3083860000002</v>
      </c>
      <c r="K8" s="11">
        <v>3506.413172</v>
      </c>
      <c r="L8" s="11">
        <v>3357.1906039999999</v>
      </c>
      <c r="M8" s="11">
        <v>3538.3840270000001</v>
      </c>
      <c r="N8" s="11">
        <v>3962.8783629999998</v>
      </c>
      <c r="O8" s="11">
        <v>3976.6505379999999</v>
      </c>
      <c r="P8" s="11">
        <v>3567.3298709999999</v>
      </c>
      <c r="Q8" s="11">
        <v>3880.3497809999999</v>
      </c>
      <c r="R8" s="11">
        <v>4062.8450330000001</v>
      </c>
      <c r="S8" s="11">
        <v>3904.0429530000001</v>
      </c>
      <c r="T8" s="11">
        <v>3567.5395410000001</v>
      </c>
      <c r="U8" s="11">
        <v>3600.6105849999999</v>
      </c>
      <c r="V8" s="11">
        <v>3876.1885120000002</v>
      </c>
      <c r="W8" s="11">
        <v>3731.7500500000001</v>
      </c>
      <c r="X8" s="11">
        <v>3166.256163</v>
      </c>
      <c r="Y8" s="11">
        <v>1906.7545480000001</v>
      </c>
      <c r="Z8" s="11">
        <v>2517.72694</v>
      </c>
      <c r="AA8" s="11">
        <v>3136.992499</v>
      </c>
      <c r="AB8" s="11"/>
      <c r="AC8" s="11">
        <f t="shared" si="0"/>
        <v>14776.088688000002</v>
      </c>
      <c r="AD8" s="11">
        <f t="shared" si="1"/>
        <v>10727.730149999999</v>
      </c>
      <c r="AE8" s="30">
        <f t="shared" si="2"/>
        <v>-0.2739803897690305</v>
      </c>
    </row>
    <row r="9" spans="1:33" s="16" customFormat="1" ht="15" customHeight="1" x14ac:dyDescent="0.35">
      <c r="A9" s="13" t="s">
        <v>7</v>
      </c>
      <c r="B9" s="13" t="s">
        <v>307</v>
      </c>
      <c r="C9" s="14" t="s">
        <v>316</v>
      </c>
      <c r="D9" s="15" t="s">
        <v>53</v>
      </c>
      <c r="E9" s="13" t="s">
        <v>12</v>
      </c>
      <c r="F9" s="13" t="s">
        <v>12</v>
      </c>
      <c r="G9" s="17">
        <v>572.40231000000006</v>
      </c>
      <c r="H9" s="17">
        <v>575.369373</v>
      </c>
      <c r="I9" s="17">
        <v>446.34520800000001</v>
      </c>
      <c r="J9" s="17">
        <v>835.849065</v>
      </c>
      <c r="K9" s="17">
        <v>662.68256499999995</v>
      </c>
      <c r="L9" s="17">
        <v>566.93298000000004</v>
      </c>
      <c r="M9" s="17">
        <v>655.713573</v>
      </c>
      <c r="N9" s="17">
        <v>824.36552800000004</v>
      </c>
      <c r="O9" s="17">
        <v>760.38917700000002</v>
      </c>
      <c r="P9" s="17">
        <v>681.99022100000002</v>
      </c>
      <c r="Q9" s="17">
        <v>753.31750699999998</v>
      </c>
      <c r="R9" s="17">
        <v>783.26384099999996</v>
      </c>
      <c r="S9" s="17">
        <v>625.91838299999995</v>
      </c>
      <c r="T9" s="17">
        <v>515.81816100000003</v>
      </c>
      <c r="U9" s="17">
        <v>529.64497100000006</v>
      </c>
      <c r="V9" s="17">
        <v>704.20061299999998</v>
      </c>
      <c r="W9" s="17">
        <v>669.25740199999996</v>
      </c>
      <c r="X9" s="17">
        <v>421.766099</v>
      </c>
      <c r="Y9" s="17">
        <v>22.870498999999999</v>
      </c>
      <c r="Z9" s="17">
        <v>97.380223999999998</v>
      </c>
      <c r="AA9" s="17">
        <v>267.34534200000002</v>
      </c>
      <c r="AB9" s="17"/>
      <c r="AC9" s="17">
        <f t="shared" si="0"/>
        <v>2418.921147</v>
      </c>
      <c r="AD9" s="17">
        <f t="shared" si="1"/>
        <v>809.36216400000012</v>
      </c>
      <c r="AE9" s="31">
        <f t="shared" si="2"/>
        <v>-0.66540365939427626</v>
      </c>
      <c r="AF9" s="33">
        <f>AC9/SUM(T$20:W$20)/10</f>
        <v>0.19057157160887359</v>
      </c>
      <c r="AG9" s="33">
        <f>AD9/SUM(X$20:AA$20)/10</f>
        <v>7.4675290678899706E-2</v>
      </c>
    </row>
    <row r="10" spans="1:33" s="9" customFormat="1" ht="15.75" customHeight="1" x14ac:dyDescent="0.35">
      <c r="A10" s="5" t="s">
        <v>7</v>
      </c>
      <c r="B10" s="5" t="s">
        <v>308</v>
      </c>
      <c r="C10" s="10" t="s">
        <v>316</v>
      </c>
      <c r="D10" s="4" t="s">
        <v>54</v>
      </c>
      <c r="E10" s="5" t="s">
        <v>12</v>
      </c>
      <c r="F10" s="5" t="s">
        <v>12</v>
      </c>
      <c r="G10" s="11">
        <v>2446.9229110000001</v>
      </c>
      <c r="H10" s="11">
        <v>2291.4645569999998</v>
      </c>
      <c r="I10" s="11">
        <v>2559.5918689999999</v>
      </c>
      <c r="J10" s="11">
        <v>2669.2224000000001</v>
      </c>
      <c r="K10" s="11">
        <v>2729.0986739999998</v>
      </c>
      <c r="L10" s="11">
        <v>2675.6190740000002</v>
      </c>
      <c r="M10" s="11">
        <v>2762.513168</v>
      </c>
      <c r="N10" s="11">
        <v>3007.5485560000002</v>
      </c>
      <c r="O10" s="11">
        <v>3094.2116230000001</v>
      </c>
      <c r="P10" s="11">
        <v>2749.566268</v>
      </c>
      <c r="Q10" s="11">
        <v>2993.4830700000002</v>
      </c>
      <c r="R10" s="11">
        <v>3145.9019589999998</v>
      </c>
      <c r="S10" s="11">
        <v>3141.1491289999999</v>
      </c>
      <c r="T10" s="11">
        <v>2921.5638490000001</v>
      </c>
      <c r="U10" s="11">
        <v>2938.5386389999999</v>
      </c>
      <c r="V10" s="11">
        <v>3038.3174770000001</v>
      </c>
      <c r="W10" s="11">
        <v>2943.0274589999999</v>
      </c>
      <c r="X10" s="11">
        <v>2633.104609</v>
      </c>
      <c r="Y10" s="11">
        <v>1846.717463</v>
      </c>
      <c r="Z10" s="11">
        <v>2357.2646159999999</v>
      </c>
      <c r="AA10" s="11">
        <v>2785.1785930000001</v>
      </c>
      <c r="AB10" s="11"/>
      <c r="AC10" s="11">
        <f t="shared" si="0"/>
        <v>11841.447424000002</v>
      </c>
      <c r="AD10" s="11">
        <f t="shared" si="1"/>
        <v>9622.265281</v>
      </c>
      <c r="AE10" s="30">
        <f t="shared" si="2"/>
        <v>-0.18740801386342421</v>
      </c>
    </row>
    <row r="11" spans="1:33" s="9" customFormat="1" ht="15.75" customHeight="1" x14ac:dyDescent="0.35">
      <c r="A11" s="5" t="s">
        <v>7</v>
      </c>
      <c r="B11" s="5" t="s">
        <v>309</v>
      </c>
      <c r="C11" s="10" t="s">
        <v>316</v>
      </c>
      <c r="D11" s="4" t="s">
        <v>55</v>
      </c>
      <c r="E11" s="5" t="s">
        <v>12</v>
      </c>
      <c r="F11" s="5" t="s">
        <v>12</v>
      </c>
      <c r="G11" s="11">
        <v>98.054168000000004</v>
      </c>
      <c r="H11" s="11">
        <v>105.53473700000001</v>
      </c>
      <c r="I11" s="11">
        <v>100.772327</v>
      </c>
      <c r="J11" s="11">
        <v>113.236921</v>
      </c>
      <c r="K11" s="11">
        <v>114.631933</v>
      </c>
      <c r="L11" s="11">
        <v>114.63855</v>
      </c>
      <c r="M11" s="11">
        <v>120.157286</v>
      </c>
      <c r="N11" s="11">
        <v>130.964279</v>
      </c>
      <c r="O11" s="11">
        <v>122.049738</v>
      </c>
      <c r="P11" s="11">
        <v>135.773382</v>
      </c>
      <c r="Q11" s="11">
        <v>133.549204</v>
      </c>
      <c r="R11" s="11">
        <v>133.67923300000001</v>
      </c>
      <c r="S11" s="11">
        <v>136.97544099999999</v>
      </c>
      <c r="T11" s="11">
        <v>130.15753100000001</v>
      </c>
      <c r="U11" s="11">
        <v>132.426975</v>
      </c>
      <c r="V11" s="11">
        <v>133.670422</v>
      </c>
      <c r="W11" s="11">
        <v>119.465189</v>
      </c>
      <c r="X11" s="11">
        <v>111.38545499999999</v>
      </c>
      <c r="Y11" s="11">
        <v>37.166586000000002</v>
      </c>
      <c r="Z11" s="11">
        <v>63.082099999999997</v>
      </c>
      <c r="AA11" s="11">
        <v>84.468564000000001</v>
      </c>
      <c r="AB11" s="11"/>
      <c r="AC11" s="11">
        <f t="shared" si="0"/>
        <v>515.72011700000007</v>
      </c>
      <c r="AD11" s="11">
        <f t="shared" si="1"/>
        <v>296.10270500000001</v>
      </c>
      <c r="AE11" s="30">
        <f t="shared" si="2"/>
        <v>-0.42584612226790453</v>
      </c>
    </row>
    <row r="12" spans="1:33" s="16" customFormat="1" ht="15.75" customHeight="1" x14ac:dyDescent="0.35">
      <c r="A12" s="13" t="s">
        <v>7</v>
      </c>
      <c r="B12" s="13" t="s">
        <v>310</v>
      </c>
      <c r="C12" s="14" t="s">
        <v>316</v>
      </c>
      <c r="D12" s="18" t="s">
        <v>56</v>
      </c>
      <c r="E12" s="13" t="s">
        <v>12</v>
      </c>
      <c r="F12" s="13" t="s">
        <v>12</v>
      </c>
      <c r="G12" s="17">
        <v>4528.9717760000003</v>
      </c>
      <c r="H12" s="17">
        <v>5276.0369730000002</v>
      </c>
      <c r="I12" s="17">
        <v>4838.0058509999999</v>
      </c>
      <c r="J12" s="17">
        <v>4437.5716599999996</v>
      </c>
      <c r="K12" s="17">
        <v>5098.0375169999998</v>
      </c>
      <c r="L12" s="17">
        <v>5799.5903600000001</v>
      </c>
      <c r="M12" s="17">
        <v>5307.2936099999997</v>
      </c>
      <c r="N12" s="17">
        <v>4830.8078660000001</v>
      </c>
      <c r="O12" s="17">
        <v>5398.5063760000003</v>
      </c>
      <c r="P12" s="17">
        <v>6227.5963330000004</v>
      </c>
      <c r="Q12" s="17">
        <v>5354.4068559999996</v>
      </c>
      <c r="R12" s="17">
        <v>5090.489399</v>
      </c>
      <c r="S12" s="17">
        <v>5853.879927</v>
      </c>
      <c r="T12" s="17">
        <v>7044.7114879999999</v>
      </c>
      <c r="U12" s="17">
        <v>6012.8269950000004</v>
      </c>
      <c r="V12" s="17">
        <v>5514.7705249999999</v>
      </c>
      <c r="W12" s="17">
        <v>6000.8675489999996</v>
      </c>
      <c r="X12" s="17">
        <v>6013.133202</v>
      </c>
      <c r="Y12" s="17">
        <v>517.06832499999996</v>
      </c>
      <c r="Z12" s="17">
        <v>1611.104478</v>
      </c>
      <c r="AA12" s="17">
        <v>2883.50126</v>
      </c>
      <c r="AB12" s="17"/>
      <c r="AC12" s="17">
        <f t="shared" si="0"/>
        <v>24573.176556999999</v>
      </c>
      <c r="AD12" s="17">
        <f t="shared" si="1"/>
        <v>11024.807264999999</v>
      </c>
      <c r="AE12" s="31">
        <f t="shared" si="2"/>
        <v>-0.55134790003942591</v>
      </c>
      <c r="AF12" s="33">
        <f>AC12/SUM(T$20:W$20)/10</f>
        <v>1.9359659084785452</v>
      </c>
      <c r="AG12" s="33">
        <f>AD12/SUM(X$20:AA$20)/10</f>
        <v>1.0171969036999857</v>
      </c>
    </row>
    <row r="13" spans="1:33" s="9" customFormat="1" ht="15.75" customHeight="1" x14ac:dyDescent="0.35">
      <c r="A13" s="5" t="s">
        <v>7</v>
      </c>
      <c r="B13" s="5" t="s">
        <v>311</v>
      </c>
      <c r="C13" s="10" t="s">
        <v>316</v>
      </c>
      <c r="D13" s="4" t="s">
        <v>57</v>
      </c>
      <c r="E13" s="5" t="s">
        <v>12</v>
      </c>
      <c r="F13" s="5" t="s">
        <v>12</v>
      </c>
      <c r="G13" s="11">
        <v>428.08036700000002</v>
      </c>
      <c r="H13" s="11">
        <v>317.60385000000002</v>
      </c>
      <c r="I13" s="11">
        <v>382.68770499999999</v>
      </c>
      <c r="J13" s="11">
        <v>404.75422200000003</v>
      </c>
      <c r="K13" s="11">
        <v>541.41316500000005</v>
      </c>
      <c r="L13" s="11">
        <v>350.96611799999999</v>
      </c>
      <c r="M13" s="11">
        <v>449.93358999999998</v>
      </c>
      <c r="N13" s="11">
        <v>435.774789</v>
      </c>
      <c r="O13" s="11">
        <v>542.65335800000003</v>
      </c>
      <c r="P13" s="11">
        <v>423.71533699999998</v>
      </c>
      <c r="Q13" s="11">
        <v>475.57657799999998</v>
      </c>
      <c r="R13" s="11">
        <v>351.89201400000002</v>
      </c>
      <c r="S13" s="11">
        <v>433.49223699999999</v>
      </c>
      <c r="T13" s="11">
        <v>290.81248299999999</v>
      </c>
      <c r="U13" s="11">
        <v>380.08565900000002</v>
      </c>
      <c r="V13" s="11">
        <v>367.48809299999999</v>
      </c>
      <c r="W13" s="11">
        <v>333.70805100000001</v>
      </c>
      <c r="X13" s="11">
        <v>218.03435899999999</v>
      </c>
      <c r="Y13" s="11"/>
      <c r="Z13" s="11">
        <v>72.573121</v>
      </c>
      <c r="AA13" s="11">
        <v>101.318423</v>
      </c>
      <c r="AB13" s="11"/>
      <c r="AC13" s="11">
        <f t="shared" si="0"/>
        <v>1372.094286</v>
      </c>
      <c r="AD13" s="11">
        <f t="shared" si="1"/>
        <v>391.92590300000001</v>
      </c>
      <c r="AE13" s="30">
        <f t="shared" si="2"/>
        <v>-0.71435935052060995</v>
      </c>
    </row>
    <row r="14" spans="1:33" s="9" customFormat="1" ht="15.75" customHeight="1" x14ac:dyDescent="0.35">
      <c r="A14" s="5" t="s">
        <v>7</v>
      </c>
      <c r="B14" s="5" t="s">
        <v>312</v>
      </c>
      <c r="C14" s="10" t="s">
        <v>316</v>
      </c>
      <c r="D14" s="4" t="s">
        <v>58</v>
      </c>
      <c r="E14" s="5" t="s">
        <v>12</v>
      </c>
      <c r="F14" s="5" t="s">
        <v>12</v>
      </c>
      <c r="G14" s="11">
        <v>4100.8914089999998</v>
      </c>
      <c r="H14" s="11">
        <v>4958.4331229999998</v>
      </c>
      <c r="I14" s="11">
        <v>4455.3181459999996</v>
      </c>
      <c r="J14" s="11">
        <v>4032.817438</v>
      </c>
      <c r="K14" s="11">
        <v>4556.6243519999998</v>
      </c>
      <c r="L14" s="11">
        <v>5448.6242419999999</v>
      </c>
      <c r="M14" s="11">
        <v>4857.3600200000001</v>
      </c>
      <c r="N14" s="11">
        <v>4395.033077</v>
      </c>
      <c r="O14" s="11">
        <v>4855.8530179999998</v>
      </c>
      <c r="P14" s="11">
        <v>5803.8809959999999</v>
      </c>
      <c r="Q14" s="11">
        <v>4878.8302780000004</v>
      </c>
      <c r="R14" s="11">
        <v>4738.597385</v>
      </c>
      <c r="S14" s="11">
        <v>5420.3876899999996</v>
      </c>
      <c r="T14" s="11">
        <v>6753.8990050000002</v>
      </c>
      <c r="U14" s="11">
        <v>5632.741336</v>
      </c>
      <c r="V14" s="11">
        <v>5147.282432</v>
      </c>
      <c r="W14" s="11">
        <v>5667.159498</v>
      </c>
      <c r="X14" s="11">
        <v>5795.0988429999998</v>
      </c>
      <c r="Y14" s="11"/>
      <c r="Z14" s="11">
        <v>1538.5313570000001</v>
      </c>
      <c r="AA14" s="11">
        <v>2782.1828369999998</v>
      </c>
      <c r="AB14" s="11"/>
      <c r="AC14" s="11">
        <f t="shared" si="0"/>
        <v>23201.082270999999</v>
      </c>
      <c r="AD14" s="11">
        <f t="shared" si="1"/>
        <v>10115.813037</v>
      </c>
      <c r="AE14" s="30">
        <f t="shared" si="2"/>
        <v>-0.56399391550608069</v>
      </c>
    </row>
    <row r="15" spans="1:33" s="16" customFormat="1" ht="15.75" customHeight="1" x14ac:dyDescent="0.35">
      <c r="A15" s="13" t="s">
        <v>7</v>
      </c>
      <c r="B15" s="13" t="s">
        <v>313</v>
      </c>
      <c r="C15" s="14" t="s">
        <v>316</v>
      </c>
      <c r="D15" s="18" t="s">
        <v>59</v>
      </c>
      <c r="E15" s="13" t="s">
        <v>12</v>
      </c>
      <c r="F15" s="13" t="s">
        <v>12</v>
      </c>
      <c r="G15" s="17">
        <v>2745.2493979999999</v>
      </c>
      <c r="H15" s="17">
        <v>2310.8852200000001</v>
      </c>
      <c r="I15" s="17">
        <v>2389.3387809999999</v>
      </c>
      <c r="J15" s="17">
        <v>2686.831228</v>
      </c>
      <c r="K15" s="17">
        <v>2915.91318</v>
      </c>
      <c r="L15" s="17">
        <v>2277.0069870000002</v>
      </c>
      <c r="M15" s="17">
        <v>2535.067102</v>
      </c>
      <c r="N15" s="17">
        <v>2883.1285819999998</v>
      </c>
      <c r="O15" s="17">
        <v>3144.7792899999999</v>
      </c>
      <c r="P15" s="17">
        <v>2579.6796610000001</v>
      </c>
      <c r="Q15" s="17">
        <v>2717.3165909999998</v>
      </c>
      <c r="R15" s="17">
        <v>2874.0322299999998</v>
      </c>
      <c r="S15" s="17">
        <v>3058.5038800000002</v>
      </c>
      <c r="T15" s="17">
        <v>2326.8708489999999</v>
      </c>
      <c r="U15" s="17">
        <v>2328.585364</v>
      </c>
      <c r="V15" s="17">
        <v>2645.6671729999998</v>
      </c>
      <c r="W15" s="17">
        <v>2579.7423739999999</v>
      </c>
      <c r="X15" s="17">
        <v>1922.8201779999999</v>
      </c>
      <c r="Y15" s="17">
        <v>283.91646300000002</v>
      </c>
      <c r="Z15" s="17">
        <v>550.14850100000001</v>
      </c>
      <c r="AA15" s="17">
        <v>823.78551400000003</v>
      </c>
      <c r="AB15" s="17"/>
      <c r="AC15" s="17">
        <f>SUM(T15:W15)</f>
        <v>9880.8657599999988</v>
      </c>
      <c r="AD15" s="17">
        <f>SUM(X15:AA15)</f>
        <v>3580.6706560000002</v>
      </c>
      <c r="AE15" s="31">
        <f t="shared" si="2"/>
        <v>-0.63761569654195971</v>
      </c>
      <c r="AF15" s="33">
        <f>AC15/SUM(T$20:W$20)/10</f>
        <v>0.77845121949297957</v>
      </c>
      <c r="AG15" s="33">
        <f>AD15/SUM(X$20:AA$20)/10</f>
        <v>0.33036832453438791</v>
      </c>
    </row>
    <row r="16" spans="1:33" s="9" customFormat="1" ht="15.75" customHeight="1" x14ac:dyDescent="0.35">
      <c r="A16" s="5" t="s">
        <v>7</v>
      </c>
      <c r="B16" s="5" t="s">
        <v>314</v>
      </c>
      <c r="C16" s="10" t="s">
        <v>316</v>
      </c>
      <c r="D16" s="4" t="s">
        <v>60</v>
      </c>
      <c r="E16" s="5" t="s">
        <v>12</v>
      </c>
      <c r="F16" s="5" t="s">
        <v>12</v>
      </c>
      <c r="G16" s="11">
        <v>538.61273400000005</v>
      </c>
      <c r="H16" s="11">
        <v>445.72294900000003</v>
      </c>
      <c r="I16" s="11">
        <v>328.62957</v>
      </c>
      <c r="J16" s="11">
        <v>434.974017</v>
      </c>
      <c r="K16" s="11">
        <v>482.16423400000002</v>
      </c>
      <c r="L16" s="11">
        <v>293.73549500000001</v>
      </c>
      <c r="M16" s="11">
        <v>460.01820400000003</v>
      </c>
      <c r="N16" s="11">
        <v>393.72047099999997</v>
      </c>
      <c r="O16" s="11">
        <v>477.51990999999998</v>
      </c>
      <c r="P16" s="11">
        <v>440.41061200000001</v>
      </c>
      <c r="Q16" s="11">
        <v>458.640041</v>
      </c>
      <c r="R16" s="11">
        <v>522.31730200000004</v>
      </c>
      <c r="S16" s="11">
        <v>741.39109499999995</v>
      </c>
      <c r="T16" s="11">
        <v>439.20064100000002</v>
      </c>
      <c r="U16" s="11">
        <v>574.60758199999998</v>
      </c>
      <c r="V16" s="11">
        <v>498.990207</v>
      </c>
      <c r="W16" s="11">
        <v>406.79775699999999</v>
      </c>
      <c r="X16" s="11">
        <v>276.28074900000001</v>
      </c>
      <c r="Y16" s="11"/>
      <c r="Z16" s="11">
        <v>80.159092000000001</v>
      </c>
      <c r="AA16" s="11">
        <v>176.86675199999999</v>
      </c>
      <c r="AB16" s="11"/>
      <c r="AC16" s="11">
        <f t="shared" ref="AC16:AC17" si="3">SUM(T16:W16)</f>
        <v>1919.5961870000001</v>
      </c>
      <c r="AD16" s="11">
        <f t="shared" ref="AD16:AD17" si="4">SUM(X16:AA16)</f>
        <v>533.30659300000002</v>
      </c>
      <c r="AE16" s="30">
        <f t="shared" si="2"/>
        <v>-0.72217771809941611</v>
      </c>
    </row>
    <row r="17" spans="1:33" s="9" customFormat="1" ht="15.75" customHeight="1" x14ac:dyDescent="0.35">
      <c r="A17" s="5" t="s">
        <v>7</v>
      </c>
      <c r="B17" s="5" t="s">
        <v>315</v>
      </c>
      <c r="C17" s="10" t="s">
        <v>316</v>
      </c>
      <c r="D17" s="4" t="s">
        <v>61</v>
      </c>
      <c r="E17" s="5" t="s">
        <v>12</v>
      </c>
      <c r="F17" s="5" t="s">
        <v>12</v>
      </c>
      <c r="G17" s="11">
        <v>2206.6366640000001</v>
      </c>
      <c r="H17" s="11">
        <v>1865.1622709999999</v>
      </c>
      <c r="I17" s="11">
        <v>2060.7092109999999</v>
      </c>
      <c r="J17" s="11">
        <v>2251.857211</v>
      </c>
      <c r="K17" s="11">
        <v>2433.7489460000002</v>
      </c>
      <c r="L17" s="11">
        <v>1983.2714920000001</v>
      </c>
      <c r="M17" s="11">
        <v>2075.048898</v>
      </c>
      <c r="N17" s="11">
        <v>2489.4081110000002</v>
      </c>
      <c r="O17" s="11">
        <v>2667.25938</v>
      </c>
      <c r="P17" s="11">
        <v>2139.269049</v>
      </c>
      <c r="Q17" s="11">
        <v>2258.6765500000001</v>
      </c>
      <c r="R17" s="11">
        <v>2351.7149279999999</v>
      </c>
      <c r="S17" s="11">
        <v>2317.1127849999998</v>
      </c>
      <c r="T17" s="11">
        <v>1887.670208</v>
      </c>
      <c r="U17" s="11">
        <v>1753.9777819999999</v>
      </c>
      <c r="V17" s="11">
        <v>2146.676966</v>
      </c>
      <c r="W17" s="11">
        <v>2172.9446170000001</v>
      </c>
      <c r="X17" s="11">
        <v>1646.5394289999999</v>
      </c>
      <c r="Y17" s="11"/>
      <c r="Z17" s="11">
        <v>469.98940900000002</v>
      </c>
      <c r="AA17" s="11">
        <v>646.91876200000002</v>
      </c>
      <c r="AB17" s="11"/>
      <c r="AC17" s="11">
        <f t="shared" si="3"/>
        <v>7961.2695730000005</v>
      </c>
      <c r="AD17" s="11">
        <f t="shared" si="4"/>
        <v>2763.4476000000004</v>
      </c>
      <c r="AE17" s="30">
        <f t="shared" si="2"/>
        <v>-0.65288857830263547</v>
      </c>
    </row>
    <row r="19" spans="1:33" x14ac:dyDescent="0.35">
      <c r="AD19" s="12"/>
      <c r="AE19" s="30"/>
      <c r="AF19" s="34">
        <f>SUM(AF12,AF5)</f>
        <v>2.0363687214507551</v>
      </c>
      <c r="AG19" s="34">
        <f>SUM(AG12,AG5)</f>
        <v>1.0580411930890294</v>
      </c>
    </row>
    <row r="20" spans="1:33" x14ac:dyDescent="0.35">
      <c r="D20" s="10" t="s">
        <v>1253</v>
      </c>
      <c r="G20" s="10">
        <f>[5]GDP!CM$7</f>
        <v>283.2</v>
      </c>
      <c r="H20" s="10">
        <f>[5]GDP!CN$7</f>
        <v>267.20499999999998</v>
      </c>
      <c r="I20" s="10">
        <f>[5]GDP!CO$7</f>
        <v>273.03399999999999</v>
      </c>
      <c r="J20" s="10">
        <f>[5]GDP!CP$7</f>
        <v>272.01799999999997</v>
      </c>
      <c r="K20" s="10">
        <f>[5]GDP!CQ$7</f>
        <v>265.42700000000002</v>
      </c>
      <c r="L20" s="10">
        <f>[5]GDP!CR$7</f>
        <v>263.78100000000001</v>
      </c>
      <c r="M20" s="10">
        <f>[5]GDP!CS$7</f>
        <v>293.23099999999999</v>
      </c>
      <c r="N20" s="10">
        <f>[5]GDP!CT$7</f>
        <v>308.45400000000001</v>
      </c>
      <c r="O20" s="10">
        <f>[5]GDP!CU$7</f>
        <v>297.12</v>
      </c>
      <c r="P20" s="10">
        <f>[5]GDP!CV$7</f>
        <v>307.70100000000002</v>
      </c>
      <c r="Q20" s="10">
        <f>[5]GDP!CW$7</f>
        <v>301.10399999999998</v>
      </c>
      <c r="R20" s="10">
        <f>[5]GDP!CX$7</f>
        <v>311.88400000000001</v>
      </c>
      <c r="S20" s="10">
        <f>[5]GDP!CY$7</f>
        <v>302.185</v>
      </c>
      <c r="T20" s="10">
        <f>[5]GDP!CZ$7</f>
        <v>315.54199999999997</v>
      </c>
      <c r="U20" s="10">
        <f>[5]GDP!DA$7</f>
        <v>320.10599999999999</v>
      </c>
      <c r="V20" s="10">
        <f>[5]GDP!DB$7</f>
        <v>316.53199999999998</v>
      </c>
      <c r="W20" s="10">
        <f>[5]GDP!DC$7</f>
        <v>317.11799999999999</v>
      </c>
      <c r="X20" s="10">
        <f>[5]GDP!DD$7</f>
        <v>308.815</v>
      </c>
      <c r="Y20" s="10">
        <f>[5]GDP!DE$7</f>
        <v>214.50399999999999</v>
      </c>
      <c r="Z20" s="10">
        <f>[5]GDP!DF$7</f>
        <v>264.52999999999997</v>
      </c>
      <c r="AA20" s="10">
        <f>[5]GDP!DG$7</f>
        <v>295.99299999999999</v>
      </c>
      <c r="AC20" s="11">
        <f t="shared" ref="AC20" si="5">SUM(T20:W20)</f>
        <v>1269.2979999999998</v>
      </c>
      <c r="AD20" s="11">
        <f t="shared" ref="AD20" si="6">SUM(X20:AA20)</f>
        <v>1083.8419999999999</v>
      </c>
      <c r="AE20" s="30"/>
      <c r="AF20" s="34">
        <f>SUM(AF9,AF15)</f>
        <v>0.96902279110185319</v>
      </c>
      <c r="AG20" s="34">
        <f>SUM(AG9,AG15)</f>
        <v>0.40504361521328763</v>
      </c>
    </row>
    <row r="21" spans="1:33" x14ac:dyDescent="0.35">
      <c r="AF21" s="34">
        <f>AF19-AF20</f>
        <v>1.0673459303489019</v>
      </c>
      <c r="AG21" s="34">
        <f>AG19-AG20</f>
        <v>0.65299757787574175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0.81550483031010579</v>
      </c>
      <c r="AD22" s="12">
        <f>(AD12+AD5)/AD2</f>
        <v>0.67030862441346983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0.30774197310904183</v>
      </c>
      <c r="AD23" s="12">
        <f>(AD9+AD15)/AD3</f>
        <v>0.16093312544012706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-0.65175062570019027</v>
      </c>
      <c r="AD25" s="34">
        <f>(AD2-AD3)/AD20/10</f>
        <v>-0.93840539562039516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0.22474500274955109</v>
      </c>
      <c r="AD26" s="34">
        <f>(AD4+AD12-AD8-AD15)/AD20/10</f>
        <v>-0.1255088139230626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2.1673112439316853</v>
      </c>
      <c r="AD27" s="34">
        <f>(AD4+AD12)/AD20/10</f>
        <v>1.194646781265166</v>
      </c>
    </row>
    <row r="28" spans="1:33" ht="16.5" x14ac:dyDescent="0.35">
      <c r="D28" s="46" t="s">
        <v>1721</v>
      </c>
      <c r="AC28" s="27">
        <f>(AC8+AC15)/AC20/10</f>
        <v>1.9425662411821343</v>
      </c>
      <c r="AD28" s="27">
        <f>(AD8+AD15)/AD20/10</f>
        <v>1.3201555951882287</v>
      </c>
    </row>
  </sheetData>
  <pageMargins left="0.7" right="0.7" top="0.75" bottom="0.75" header="0.3" footer="0.3"/>
  <legacy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F6D0-E224-4607-83B8-ECF617D63C35}">
  <dimension ref="A1:AJ28"/>
  <sheetViews>
    <sheetView topLeftCell="C1" workbookViewId="0">
      <pane xSplit="4" ySplit="1" topLeftCell="G20" activePane="bottomRight" state="frozen"/>
      <selection activeCell="C1" sqref="C1"/>
      <selection pane="topRight" activeCell="G1" sqref="G1"/>
      <selection pane="bottomLeft" activeCell="C2" sqref="C2"/>
      <selection pane="bottomRight" activeCell="C27" sqref="A27:XFD28"/>
    </sheetView>
  </sheetViews>
  <sheetFormatPr defaultColWidth="13.26953125" defaultRowHeight="14.5" x14ac:dyDescent="0.35"/>
  <cols>
    <col min="1" max="2" width="13.26953125" style="5"/>
    <col min="3" max="3" width="9.453125" style="5" customWidth="1"/>
    <col min="4" max="4" width="72.7265625" style="10" customWidth="1"/>
    <col min="5" max="5" width="13.26953125" style="5"/>
    <col min="6" max="6" width="8.81640625" style="5" customWidth="1"/>
    <col min="7" max="27" width="9" style="10" customWidth="1"/>
    <col min="28" max="28" width="5.453125" style="10" customWidth="1"/>
    <col min="29" max="30" width="9.6328125" style="10" customWidth="1"/>
    <col min="31" max="33" width="13.26953125" style="10"/>
    <col min="34" max="34" width="13.26953125" style="32"/>
    <col min="35" max="16384" width="13.26953125" style="10"/>
  </cols>
  <sheetData>
    <row r="1" spans="1:36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H1" s="30"/>
    </row>
    <row r="2" spans="1:36" s="9" customFormat="1" ht="15.75" customHeight="1" x14ac:dyDescent="0.35">
      <c r="A2" s="5" t="s">
        <v>7</v>
      </c>
      <c r="B2" s="5" t="s">
        <v>1597</v>
      </c>
      <c r="C2" s="10" t="s">
        <v>962</v>
      </c>
      <c r="D2" s="2" t="s">
        <v>46</v>
      </c>
      <c r="E2" s="5" t="s">
        <v>12</v>
      </c>
      <c r="F2" s="5" t="s">
        <v>12</v>
      </c>
      <c r="G2" s="11">
        <v>2912.6</v>
      </c>
      <c r="H2" s="11">
        <v>3173.32215288</v>
      </c>
      <c r="I2" s="11">
        <v>2986.2378271500002</v>
      </c>
      <c r="J2" s="11">
        <v>2970.5534896599997</v>
      </c>
      <c r="K2" s="11">
        <v>3144.97454053</v>
      </c>
      <c r="L2" s="11">
        <v>3479.61751938</v>
      </c>
      <c r="M2" s="11">
        <v>3342.0041623800003</v>
      </c>
      <c r="N2" s="11">
        <v>3215.6311347699998</v>
      </c>
      <c r="O2" s="11">
        <v>3298.9901807699998</v>
      </c>
      <c r="P2" s="11">
        <v>3728.6596651100003</v>
      </c>
      <c r="Q2" s="11">
        <v>3490.1549337399997</v>
      </c>
      <c r="R2" s="11">
        <v>3281.5502686999998</v>
      </c>
      <c r="S2" s="11">
        <v>3295.99135372</v>
      </c>
      <c r="T2" s="11">
        <v>3684.5145729999999</v>
      </c>
      <c r="U2" s="11">
        <v>3505.2068079999999</v>
      </c>
      <c r="V2" s="11">
        <v>3380.9957960000002</v>
      </c>
      <c r="W2" s="11">
        <v>3361.873752</v>
      </c>
      <c r="X2" s="11">
        <v>3214.3146780000002</v>
      </c>
      <c r="Y2" s="11">
        <v>1529.20221756</v>
      </c>
      <c r="Z2" s="11">
        <v>1645.8423940064199</v>
      </c>
      <c r="AA2" s="11"/>
      <c r="AB2" s="11"/>
      <c r="AC2" s="11">
        <f>SUM(T2:W2)</f>
        <v>13932.590928999998</v>
      </c>
      <c r="AD2" s="11">
        <f>SUM(X2:AA2)</f>
        <v>6389.3592895664206</v>
      </c>
      <c r="AE2" s="11">
        <f>SUM(T2:W2)</f>
        <v>13932.590928999998</v>
      </c>
      <c r="AF2" s="11">
        <f>SUM(T2:V2)</f>
        <v>10570.717176999999</v>
      </c>
      <c r="AG2" s="11">
        <f>SUM(X2:Z2)</f>
        <v>6389.3592895664206</v>
      </c>
      <c r="AH2" s="30">
        <f>AG2/AF2-1</f>
        <v>-0.39556047308989306</v>
      </c>
    </row>
    <row r="3" spans="1:36" s="9" customFormat="1" ht="15.75" customHeight="1" x14ac:dyDescent="0.35">
      <c r="A3" s="5" t="s">
        <v>7</v>
      </c>
      <c r="B3" s="5" t="s">
        <v>1598</v>
      </c>
      <c r="C3" s="10" t="s">
        <v>962</v>
      </c>
      <c r="D3" s="2" t="s">
        <v>47</v>
      </c>
      <c r="E3" s="5" t="s">
        <v>12</v>
      </c>
      <c r="F3" s="5" t="s">
        <v>12</v>
      </c>
      <c r="G3" s="11">
        <v>1234.9000000000001</v>
      </c>
      <c r="H3" s="11">
        <v>1189.4274129100002</v>
      </c>
      <c r="I3" s="11">
        <v>1163.87760875</v>
      </c>
      <c r="J3" s="11">
        <v>1174.40281218</v>
      </c>
      <c r="K3" s="11">
        <v>1253.5822799100001</v>
      </c>
      <c r="L3" s="11">
        <v>1226.6668838199998</v>
      </c>
      <c r="M3" s="11">
        <v>1109.9006909500001</v>
      </c>
      <c r="N3" s="11">
        <v>1137.72503708</v>
      </c>
      <c r="O3" s="11">
        <v>1191.0126967200001</v>
      </c>
      <c r="P3" s="11">
        <v>1285.2300419200001</v>
      </c>
      <c r="Q3" s="11">
        <v>1164.8847102699999</v>
      </c>
      <c r="R3" s="11">
        <v>1177.0154973399999</v>
      </c>
      <c r="S3" s="11">
        <v>1313.4059408199998</v>
      </c>
      <c r="T3" s="11">
        <v>1288.2345993199999</v>
      </c>
      <c r="U3" s="11">
        <v>1305.80097125</v>
      </c>
      <c r="V3" s="11">
        <v>1255.9006389400001</v>
      </c>
      <c r="W3" s="11">
        <v>1273.59046143</v>
      </c>
      <c r="X3" s="11">
        <v>1184.9556200899999</v>
      </c>
      <c r="Y3" s="11">
        <v>504.83492419999999</v>
      </c>
      <c r="Z3" s="11">
        <v>583.49387629539797</v>
      </c>
      <c r="AA3" s="11"/>
      <c r="AB3" s="11"/>
      <c r="AC3" s="11">
        <f t="shared" ref="AC3:AC17" si="0">SUM(T3:W3)</f>
        <v>5123.5266709400003</v>
      </c>
      <c r="AD3" s="11">
        <f t="shared" ref="AD3:AD17" si="1">SUM(X3:AA3)</f>
        <v>2273.284420585398</v>
      </c>
      <c r="AE3" s="11">
        <f t="shared" ref="AE3:AE17" si="2">SUM(T3:W3)</f>
        <v>5123.5266709400003</v>
      </c>
      <c r="AF3" s="11">
        <f t="shared" ref="AF3:AF15" si="3">SUM(T3:V3)</f>
        <v>3849.93620951</v>
      </c>
      <c r="AG3" s="11">
        <f t="shared" ref="AG3:AG15" si="4">SUM(X3:Z3)</f>
        <v>2273.284420585398</v>
      </c>
      <c r="AH3" s="30">
        <f t="shared" ref="AH3:AH15" si="5">AG3/AF3-1</f>
        <v>-0.40952673060660139</v>
      </c>
    </row>
    <row r="4" spans="1:36" s="9" customFormat="1" ht="15.75" customHeight="1" x14ac:dyDescent="0.35">
      <c r="A4" s="5" t="s">
        <v>7</v>
      </c>
      <c r="B4" s="5" t="s">
        <v>1599</v>
      </c>
      <c r="C4" s="10" t="s">
        <v>962</v>
      </c>
      <c r="D4" s="3" t="s">
        <v>48</v>
      </c>
      <c r="E4" s="5" t="s">
        <v>12</v>
      </c>
      <c r="F4" s="5" t="s">
        <v>12</v>
      </c>
      <c r="G4" s="11">
        <v>1387.2</v>
      </c>
      <c r="H4" s="11">
        <v>1383.0152</v>
      </c>
      <c r="I4" s="11">
        <v>1283.4902</v>
      </c>
      <c r="J4" s="11">
        <v>1433.9812999999999</v>
      </c>
      <c r="K4" s="11">
        <v>1503.7650000000001</v>
      </c>
      <c r="L4" s="11">
        <v>1594.4347</v>
      </c>
      <c r="M4" s="11">
        <v>1525.7809999999999</v>
      </c>
      <c r="N4" s="11">
        <v>1632.1085</v>
      </c>
      <c r="O4" s="11">
        <v>1706.6801</v>
      </c>
      <c r="P4" s="11">
        <v>1723.5932</v>
      </c>
      <c r="Q4" s="11">
        <v>1654.8398999999999</v>
      </c>
      <c r="R4" s="11">
        <v>1690.8657000000001</v>
      </c>
      <c r="S4" s="11">
        <v>1745.2533000000001</v>
      </c>
      <c r="T4" s="11">
        <v>1717.848825</v>
      </c>
      <c r="U4" s="11">
        <v>1674.47765</v>
      </c>
      <c r="V4" s="11">
        <v>1809.107405</v>
      </c>
      <c r="W4" s="11">
        <v>1855.3066389999999</v>
      </c>
      <c r="X4" s="11">
        <v>1758.2990716900001</v>
      </c>
      <c r="Y4" s="11">
        <v>1085.96888319</v>
      </c>
      <c r="Z4" s="11">
        <v>1176.53526579</v>
      </c>
      <c r="AA4" s="11"/>
      <c r="AB4" s="11"/>
      <c r="AC4" s="11">
        <f t="shared" si="0"/>
        <v>7056.740518999999</v>
      </c>
      <c r="AD4" s="11">
        <f t="shared" si="1"/>
        <v>4020.80322067</v>
      </c>
      <c r="AE4" s="11">
        <f t="shared" si="2"/>
        <v>7056.740518999999</v>
      </c>
      <c r="AF4" s="11">
        <f t="shared" si="3"/>
        <v>5201.4338799999996</v>
      </c>
      <c r="AG4" s="11">
        <f t="shared" si="4"/>
        <v>4020.80322067</v>
      </c>
      <c r="AH4" s="30">
        <f t="shared" si="5"/>
        <v>-0.22698176821388327</v>
      </c>
    </row>
    <row r="5" spans="1:36" s="16" customFormat="1" ht="15.75" customHeight="1" x14ac:dyDescent="0.35">
      <c r="A5" s="13" t="s">
        <v>7</v>
      </c>
      <c r="B5" s="13" t="s">
        <v>1600</v>
      </c>
      <c r="C5" s="14" t="s">
        <v>962</v>
      </c>
      <c r="D5" s="15" t="s">
        <v>49</v>
      </c>
      <c r="E5" s="13" t="s">
        <v>12</v>
      </c>
      <c r="F5" s="13" t="s">
        <v>12</v>
      </c>
      <c r="G5" s="17">
        <v>459.6</v>
      </c>
      <c r="H5" s="17">
        <v>488.28840000000002</v>
      </c>
      <c r="I5" s="17">
        <v>431.68540000000002</v>
      </c>
      <c r="J5" s="17">
        <v>549.72360000000003</v>
      </c>
      <c r="K5" s="17">
        <v>579.32140000000004</v>
      </c>
      <c r="L5" s="17">
        <v>591.55870000000004</v>
      </c>
      <c r="M5" s="17">
        <v>549.71230000000003</v>
      </c>
      <c r="N5" s="17">
        <v>626.00919999999996</v>
      </c>
      <c r="O5" s="17">
        <v>637.51729999999998</v>
      </c>
      <c r="P5" s="17">
        <v>674.48030000000006</v>
      </c>
      <c r="Q5" s="17">
        <v>593.86249999999995</v>
      </c>
      <c r="R5" s="17">
        <v>629.7989</v>
      </c>
      <c r="S5" s="17">
        <v>623.67349999999999</v>
      </c>
      <c r="T5" s="17">
        <v>631.07749699999999</v>
      </c>
      <c r="U5" s="17">
        <v>600.93717600000002</v>
      </c>
      <c r="V5" s="17">
        <v>664.36949700000002</v>
      </c>
      <c r="W5" s="17">
        <v>634.37649399999998</v>
      </c>
      <c r="X5" s="17">
        <v>553.35596085999998</v>
      </c>
      <c r="Y5" s="17">
        <v>8.7829431500000013</v>
      </c>
      <c r="Z5" s="17">
        <v>26.555603000000001</v>
      </c>
      <c r="AA5" s="17"/>
      <c r="AB5" s="17"/>
      <c r="AC5" s="17">
        <f t="shared" si="0"/>
        <v>2530.7606640000004</v>
      </c>
      <c r="AD5" s="17">
        <f t="shared" si="1"/>
        <v>588.69450701000005</v>
      </c>
      <c r="AE5" s="17">
        <f t="shared" si="2"/>
        <v>2530.7606640000004</v>
      </c>
      <c r="AF5" s="17">
        <f t="shared" si="3"/>
        <v>1896.3841700000003</v>
      </c>
      <c r="AG5" s="17">
        <f t="shared" si="4"/>
        <v>588.69450701000005</v>
      </c>
      <c r="AH5" s="31">
        <f t="shared" si="5"/>
        <v>-0.68957001628525516</v>
      </c>
      <c r="AI5" s="33">
        <f>AF5/SUM(T$20:V$20)/10</f>
        <v>3.8011308278212068</v>
      </c>
      <c r="AJ5" s="33">
        <f>AG5/SUM(X$20:Z$20)/10</f>
        <v>1.5340973237348208</v>
      </c>
    </row>
    <row r="6" spans="1:36" s="9" customFormat="1" ht="15.75" customHeight="1" x14ac:dyDescent="0.35">
      <c r="A6" s="5" t="s">
        <v>7</v>
      </c>
      <c r="B6" s="5" t="s">
        <v>1601</v>
      </c>
      <c r="C6" s="10" t="s">
        <v>962</v>
      </c>
      <c r="D6" s="4" t="s">
        <v>50</v>
      </c>
      <c r="E6" s="5" t="s">
        <v>12</v>
      </c>
      <c r="F6" s="5" t="s">
        <v>12</v>
      </c>
      <c r="G6" s="11">
        <v>11.6</v>
      </c>
      <c r="H6" s="11">
        <v>11.738099999999999</v>
      </c>
      <c r="I6" s="11">
        <v>13.221399999999999</v>
      </c>
      <c r="J6" s="11">
        <v>13.445499999999999</v>
      </c>
      <c r="K6" s="11">
        <v>14.2629</v>
      </c>
      <c r="L6" s="11">
        <v>12.8551</v>
      </c>
      <c r="M6" s="11">
        <v>14.110200000000001</v>
      </c>
      <c r="N6" s="11">
        <v>13.6347</v>
      </c>
      <c r="O6" s="11">
        <v>14.8935</v>
      </c>
      <c r="P6" s="11">
        <v>14.889099999999999</v>
      </c>
      <c r="Q6" s="11">
        <v>17.456399999999999</v>
      </c>
      <c r="R6" s="11">
        <v>16.956600000000002</v>
      </c>
      <c r="S6" s="11">
        <v>18.072600000000001</v>
      </c>
      <c r="T6" s="11">
        <v>18.492889000000002</v>
      </c>
      <c r="U6" s="11">
        <v>20.625481000000001</v>
      </c>
      <c r="V6" s="11">
        <v>17.918521999999999</v>
      </c>
      <c r="W6" s="11">
        <v>18.793727000000001</v>
      </c>
      <c r="X6" s="11">
        <v>15.233891210000001</v>
      </c>
      <c r="Y6" s="11">
        <v>0.85593133999999993</v>
      </c>
      <c r="Z6" s="11">
        <v>2.5305986000000003</v>
      </c>
      <c r="AA6" s="11"/>
      <c r="AB6" s="11"/>
      <c r="AC6" s="11">
        <f t="shared" si="0"/>
        <v>75.830618999999999</v>
      </c>
      <c r="AD6" s="11">
        <f t="shared" si="1"/>
        <v>18.620421150000002</v>
      </c>
      <c r="AE6" s="11">
        <f t="shared" si="2"/>
        <v>75.830618999999999</v>
      </c>
      <c r="AF6" s="11">
        <f t="shared" si="3"/>
        <v>57.036891999999995</v>
      </c>
      <c r="AG6" s="11">
        <f t="shared" si="4"/>
        <v>18.620421150000002</v>
      </c>
      <c r="AH6" s="30">
        <f t="shared" si="5"/>
        <v>-0.67353724059859355</v>
      </c>
    </row>
    <row r="7" spans="1:36" s="9" customFormat="1" ht="15.75" customHeight="1" x14ac:dyDescent="0.35">
      <c r="A7" s="5" t="s">
        <v>7</v>
      </c>
      <c r="B7" s="5" t="s">
        <v>1602</v>
      </c>
      <c r="C7" s="10" t="s">
        <v>962</v>
      </c>
      <c r="D7" s="4" t="s">
        <v>51</v>
      </c>
      <c r="E7" s="5" t="s">
        <v>12</v>
      </c>
      <c r="F7" s="5" t="s">
        <v>12</v>
      </c>
      <c r="G7" s="11">
        <v>916</v>
      </c>
      <c r="H7" s="11">
        <v>882.98869999999999</v>
      </c>
      <c r="I7" s="11">
        <v>838.58339999999998</v>
      </c>
      <c r="J7" s="11">
        <v>870.81219999999996</v>
      </c>
      <c r="K7" s="11">
        <v>910.1807</v>
      </c>
      <c r="L7" s="11">
        <v>990.02089999999998</v>
      </c>
      <c r="M7" s="11">
        <v>961.95849999999996</v>
      </c>
      <c r="N7" s="11">
        <v>992.46460000000002</v>
      </c>
      <c r="O7" s="11">
        <v>1054.2692999999999</v>
      </c>
      <c r="P7" s="11">
        <v>1034.2238</v>
      </c>
      <c r="Q7" s="11">
        <v>1043.521</v>
      </c>
      <c r="R7" s="11">
        <v>1044.1102000000001</v>
      </c>
      <c r="S7" s="11">
        <v>1103.5072</v>
      </c>
      <c r="T7" s="11">
        <v>1068.2784389999999</v>
      </c>
      <c r="U7" s="11">
        <v>1052.9149930000001</v>
      </c>
      <c r="V7" s="11">
        <v>1126.8193859999999</v>
      </c>
      <c r="W7" s="11">
        <v>1202.136418</v>
      </c>
      <c r="X7" s="11">
        <v>1189.7092196199999</v>
      </c>
      <c r="Y7" s="11">
        <v>1076.3300087</v>
      </c>
      <c r="Z7" s="11">
        <v>1147.4490641899999</v>
      </c>
      <c r="AA7" s="11"/>
      <c r="AB7" s="11"/>
      <c r="AC7" s="11">
        <f t="shared" si="0"/>
        <v>4450.1492360000002</v>
      </c>
      <c r="AD7" s="11">
        <f t="shared" si="1"/>
        <v>3413.4882925100001</v>
      </c>
      <c r="AE7" s="11">
        <f t="shared" si="2"/>
        <v>4450.1492360000002</v>
      </c>
      <c r="AF7" s="11">
        <f t="shared" si="3"/>
        <v>3248.0128180000002</v>
      </c>
      <c r="AG7" s="11">
        <f t="shared" si="4"/>
        <v>3413.4882925100001</v>
      </c>
      <c r="AH7" s="30">
        <f t="shared" si="5"/>
        <v>5.0946681488742707E-2</v>
      </c>
    </row>
    <row r="8" spans="1:36" s="9" customFormat="1" ht="15" customHeight="1" x14ac:dyDescent="0.35">
      <c r="A8" s="5" t="s">
        <v>7</v>
      </c>
      <c r="B8" s="5" t="s">
        <v>1603</v>
      </c>
      <c r="C8" s="10" t="s">
        <v>962</v>
      </c>
      <c r="D8" s="3" t="s">
        <v>52</v>
      </c>
      <c r="E8" s="5" t="s">
        <v>12</v>
      </c>
      <c r="F8" s="5" t="s">
        <v>12</v>
      </c>
      <c r="G8" s="11">
        <v>518.4</v>
      </c>
      <c r="H8" s="11">
        <v>426.74930000000001</v>
      </c>
      <c r="I8" s="11">
        <v>472.41489999999999</v>
      </c>
      <c r="J8" s="11">
        <v>472.58170000000001</v>
      </c>
      <c r="K8" s="11">
        <v>495.05829999999997</v>
      </c>
      <c r="L8" s="11">
        <v>471.34199999999998</v>
      </c>
      <c r="M8" s="11">
        <v>471.26490000000001</v>
      </c>
      <c r="N8" s="11">
        <v>521.19259999999997</v>
      </c>
      <c r="O8" s="11">
        <v>532.14520000000005</v>
      </c>
      <c r="P8" s="11">
        <v>510.32434999999998</v>
      </c>
      <c r="Q8" s="11">
        <v>492.926332</v>
      </c>
      <c r="R8" s="11">
        <v>513.91569400000003</v>
      </c>
      <c r="S8" s="11">
        <v>524.18718899999999</v>
      </c>
      <c r="T8" s="11">
        <v>475.43639899999999</v>
      </c>
      <c r="U8" s="11">
        <v>490.20213899999999</v>
      </c>
      <c r="V8" s="11">
        <v>490.77301899999998</v>
      </c>
      <c r="W8" s="11">
        <v>483.204791</v>
      </c>
      <c r="X8" s="11">
        <v>399.21800466000002</v>
      </c>
      <c r="Y8" s="11">
        <v>202.00358199000001</v>
      </c>
      <c r="Z8" s="11">
        <v>239.32313213</v>
      </c>
      <c r="AA8" s="11"/>
      <c r="AB8" s="11"/>
      <c r="AC8" s="11">
        <f t="shared" si="0"/>
        <v>1939.616348</v>
      </c>
      <c r="AD8" s="11">
        <f t="shared" si="1"/>
        <v>840.54471878000004</v>
      </c>
      <c r="AE8" s="11">
        <f t="shared" si="2"/>
        <v>1939.616348</v>
      </c>
      <c r="AF8" s="11">
        <f t="shared" si="3"/>
        <v>1456.4115569999999</v>
      </c>
      <c r="AG8" s="11">
        <f t="shared" si="4"/>
        <v>840.54471878000004</v>
      </c>
      <c r="AH8" s="30">
        <f t="shared" si="5"/>
        <v>-0.422865937351251</v>
      </c>
    </row>
    <row r="9" spans="1:36" s="16" customFormat="1" ht="15" customHeight="1" x14ac:dyDescent="0.35">
      <c r="A9" s="13" t="s">
        <v>7</v>
      </c>
      <c r="B9" s="13" t="s">
        <v>1604</v>
      </c>
      <c r="C9" s="14" t="s">
        <v>962</v>
      </c>
      <c r="D9" s="15" t="s">
        <v>53</v>
      </c>
      <c r="E9" s="13" t="s">
        <v>12</v>
      </c>
      <c r="F9" s="13" t="s">
        <v>12</v>
      </c>
      <c r="G9" s="17">
        <v>54.5</v>
      </c>
      <c r="H9" s="17">
        <v>50.652500000000003</v>
      </c>
      <c r="I9" s="17">
        <v>51.110199999999999</v>
      </c>
      <c r="J9" s="17">
        <v>52.405299999999997</v>
      </c>
      <c r="K9" s="17">
        <v>53.011000000000003</v>
      </c>
      <c r="L9" s="17">
        <v>51.505099999999999</v>
      </c>
      <c r="M9" s="17">
        <v>51.810400000000001</v>
      </c>
      <c r="N9" s="17">
        <v>53.4054</v>
      </c>
      <c r="O9" s="17">
        <v>54.210999999999999</v>
      </c>
      <c r="P9" s="17">
        <v>52.3523</v>
      </c>
      <c r="Q9" s="17">
        <v>52.8108</v>
      </c>
      <c r="R9" s="17">
        <v>52.405200000000001</v>
      </c>
      <c r="S9" s="17">
        <v>53.710799999999999</v>
      </c>
      <c r="T9" s="17">
        <v>53</v>
      </c>
      <c r="U9" s="17">
        <v>52.7</v>
      </c>
      <c r="V9" s="17">
        <v>52.91</v>
      </c>
      <c r="W9" s="17">
        <v>52.87</v>
      </c>
      <c r="X9" s="17">
        <v>44</v>
      </c>
      <c r="Y9" s="17">
        <v>23.812000000000001</v>
      </c>
      <c r="Z9" s="17">
        <v>29.905999999999999</v>
      </c>
      <c r="AA9" s="17"/>
      <c r="AB9" s="17"/>
      <c r="AC9" s="17">
        <f t="shared" si="0"/>
        <v>211.48000000000002</v>
      </c>
      <c r="AD9" s="17">
        <f t="shared" si="1"/>
        <v>97.717999999999989</v>
      </c>
      <c r="AE9" s="17">
        <f t="shared" si="2"/>
        <v>211.48000000000002</v>
      </c>
      <c r="AF9" s="17">
        <f t="shared" si="3"/>
        <v>158.61000000000001</v>
      </c>
      <c r="AG9" s="17">
        <f t="shared" si="4"/>
        <v>97.717999999999989</v>
      </c>
      <c r="AH9" s="31">
        <f t="shared" si="5"/>
        <v>-0.38391022003656783</v>
      </c>
      <c r="AI9" s="33">
        <f>AF9/SUM(T$20:V$20)/10</f>
        <v>0.31791942273000606</v>
      </c>
      <c r="AJ9" s="33">
        <f>AG9/SUM(X$20:Z$20)/10</f>
        <v>0.25464637514984101</v>
      </c>
    </row>
    <row r="10" spans="1:36" s="9" customFormat="1" ht="15.75" customHeight="1" x14ac:dyDescent="0.35">
      <c r="A10" s="5" t="s">
        <v>7</v>
      </c>
      <c r="B10" s="5" t="s">
        <v>1605</v>
      </c>
      <c r="C10" s="10" t="s">
        <v>962</v>
      </c>
      <c r="D10" s="4" t="s">
        <v>54</v>
      </c>
      <c r="E10" s="5" t="s">
        <v>12</v>
      </c>
      <c r="F10" s="5" t="s">
        <v>12</v>
      </c>
      <c r="G10" s="11">
        <v>365.9</v>
      </c>
      <c r="H10" s="11">
        <v>276.19170000000003</v>
      </c>
      <c r="I10" s="11">
        <v>324.47500000000002</v>
      </c>
      <c r="J10" s="11">
        <v>317.22179999999997</v>
      </c>
      <c r="K10" s="11">
        <v>325.83179999999999</v>
      </c>
      <c r="L10" s="11">
        <v>302.06540000000001</v>
      </c>
      <c r="M10" s="11">
        <v>300.97039999999998</v>
      </c>
      <c r="N10" s="11">
        <v>343.36759999999998</v>
      </c>
      <c r="O10" s="11">
        <v>356.95589999999999</v>
      </c>
      <c r="P10" s="11">
        <v>327.09625</v>
      </c>
      <c r="Q10" s="11">
        <v>311.82113199999998</v>
      </c>
      <c r="R10" s="11">
        <v>332.37109400000003</v>
      </c>
      <c r="S10" s="11">
        <v>363.03188899999998</v>
      </c>
      <c r="T10" s="11">
        <v>317.980639</v>
      </c>
      <c r="U10" s="11">
        <v>335.91196600000001</v>
      </c>
      <c r="V10" s="11">
        <v>333.44703099999998</v>
      </c>
      <c r="W10" s="11">
        <v>328.55277999999998</v>
      </c>
      <c r="X10" s="11">
        <v>267.54825799999998</v>
      </c>
      <c r="Y10" s="11">
        <v>172.24897799999999</v>
      </c>
      <c r="Z10" s="11">
        <v>200.10269099999999</v>
      </c>
      <c r="AA10" s="11"/>
      <c r="AB10" s="11"/>
      <c r="AC10" s="11">
        <f t="shared" si="0"/>
        <v>1315.8924159999999</v>
      </c>
      <c r="AD10" s="11">
        <f t="shared" si="1"/>
        <v>639.89992699999993</v>
      </c>
      <c r="AE10" s="11">
        <f t="shared" si="2"/>
        <v>1315.8924159999999</v>
      </c>
      <c r="AF10" s="11">
        <f t="shared" si="3"/>
        <v>987.33963599999993</v>
      </c>
      <c r="AG10" s="11">
        <f t="shared" si="4"/>
        <v>639.89992699999993</v>
      </c>
      <c r="AH10" s="30">
        <f t="shared" si="5"/>
        <v>-0.35189482558157936</v>
      </c>
    </row>
    <row r="11" spans="1:36" s="9" customFormat="1" ht="15.75" customHeight="1" x14ac:dyDescent="0.35">
      <c r="A11" s="5" t="s">
        <v>7</v>
      </c>
      <c r="B11" s="5" t="s">
        <v>1606</v>
      </c>
      <c r="C11" s="10" t="s">
        <v>962</v>
      </c>
      <c r="D11" s="4" t="s">
        <v>55</v>
      </c>
      <c r="E11" s="5" t="s">
        <v>12</v>
      </c>
      <c r="F11" s="5" t="s">
        <v>12</v>
      </c>
      <c r="G11" s="11">
        <v>98</v>
      </c>
      <c r="H11" s="11">
        <v>99.905100000000004</v>
      </c>
      <c r="I11" s="11">
        <v>96.829700000000003</v>
      </c>
      <c r="J11" s="11">
        <v>102.9546</v>
      </c>
      <c r="K11" s="11">
        <v>116.21550000000001</v>
      </c>
      <c r="L11" s="11">
        <v>117.7715</v>
      </c>
      <c r="M11" s="11">
        <v>118.4841</v>
      </c>
      <c r="N11" s="11">
        <v>124.4196</v>
      </c>
      <c r="O11" s="11">
        <v>120.9783</v>
      </c>
      <c r="P11" s="11">
        <v>130.8758</v>
      </c>
      <c r="Q11" s="11">
        <v>128.2944</v>
      </c>
      <c r="R11" s="11">
        <v>129.13939999999999</v>
      </c>
      <c r="S11" s="11">
        <v>107.44450000000001</v>
      </c>
      <c r="T11" s="11">
        <v>104.45576</v>
      </c>
      <c r="U11" s="11">
        <v>101.59017299999999</v>
      </c>
      <c r="V11" s="11">
        <v>104.415988</v>
      </c>
      <c r="W11" s="11">
        <v>101.782011</v>
      </c>
      <c r="X11" s="11">
        <v>87.669746660000001</v>
      </c>
      <c r="Y11" s="11">
        <v>5.9426039900000003</v>
      </c>
      <c r="Z11" s="11">
        <v>9.3144411300000005</v>
      </c>
      <c r="AA11" s="11"/>
      <c r="AB11" s="11"/>
      <c r="AC11" s="11">
        <f t="shared" si="0"/>
        <v>412.24393199999997</v>
      </c>
      <c r="AD11" s="11">
        <f t="shared" si="1"/>
        <v>102.92679178</v>
      </c>
      <c r="AE11" s="11">
        <f t="shared" si="2"/>
        <v>412.24393199999997</v>
      </c>
      <c r="AF11" s="11">
        <f t="shared" si="3"/>
        <v>310.46192099999996</v>
      </c>
      <c r="AG11" s="11">
        <f t="shared" si="4"/>
        <v>102.92679178</v>
      </c>
      <c r="AH11" s="30">
        <f t="shared" si="5"/>
        <v>-0.66847209007638653</v>
      </c>
    </row>
    <row r="12" spans="1:36" s="16" customFormat="1" ht="15.75" customHeight="1" x14ac:dyDescent="0.35">
      <c r="A12" s="13" t="s">
        <v>7</v>
      </c>
      <c r="B12" s="13" t="s">
        <v>1607</v>
      </c>
      <c r="C12" s="14" t="s">
        <v>962</v>
      </c>
      <c r="D12" s="18" t="s">
        <v>56</v>
      </c>
      <c r="E12" s="13" t="s">
        <v>12</v>
      </c>
      <c r="F12" s="13" t="s">
        <v>12</v>
      </c>
      <c r="G12" s="17">
        <v>896.5</v>
      </c>
      <c r="H12" s="17">
        <v>1218.5335090000001</v>
      </c>
      <c r="I12" s="17">
        <v>1097.0656349999999</v>
      </c>
      <c r="J12" s="17">
        <v>948.04797099999996</v>
      </c>
      <c r="K12" s="17">
        <v>970.667373</v>
      </c>
      <c r="L12" s="17">
        <v>1274.768251</v>
      </c>
      <c r="M12" s="17">
        <v>1202.5970440000001</v>
      </c>
      <c r="N12" s="17">
        <v>986.67756699999995</v>
      </c>
      <c r="O12" s="17">
        <v>957.99711300000001</v>
      </c>
      <c r="P12" s="17">
        <v>1378.1247209999999</v>
      </c>
      <c r="Q12" s="17">
        <v>1251.8282059999999</v>
      </c>
      <c r="R12" s="17">
        <v>1012.223507</v>
      </c>
      <c r="S12" s="17">
        <v>975.04785900000002</v>
      </c>
      <c r="T12" s="17">
        <v>1389.4318330000001</v>
      </c>
      <c r="U12" s="17">
        <v>1232.3650889999999</v>
      </c>
      <c r="V12" s="17">
        <v>979.05171299999995</v>
      </c>
      <c r="W12" s="17">
        <v>920.254683</v>
      </c>
      <c r="X12" s="17">
        <v>890.60684100000003</v>
      </c>
      <c r="Y12" s="17">
        <v>0.1298</v>
      </c>
      <c r="Z12" s="17">
        <v>0.31</v>
      </c>
      <c r="AA12" s="17"/>
      <c r="AB12" s="17"/>
      <c r="AC12" s="17">
        <f t="shared" si="0"/>
        <v>4521.1033179999995</v>
      </c>
      <c r="AD12" s="17">
        <f t="shared" si="1"/>
        <v>891.04664100000002</v>
      </c>
      <c r="AE12" s="17">
        <f t="shared" si="2"/>
        <v>4521.1033179999995</v>
      </c>
      <c r="AF12" s="17">
        <f t="shared" si="3"/>
        <v>3600.8486349999998</v>
      </c>
      <c r="AG12" s="17">
        <f t="shared" si="4"/>
        <v>891.04664100000002</v>
      </c>
      <c r="AH12" s="31">
        <f t="shared" si="5"/>
        <v>-0.7525453771260785</v>
      </c>
      <c r="AI12" s="33">
        <f>AF12/SUM(T$20:V$20)/10</f>
        <v>7.2175759370615351</v>
      </c>
      <c r="AJ12" s="33">
        <f>AG12/SUM(X$20:Z$20)/10</f>
        <v>2.3220061526033255</v>
      </c>
    </row>
    <row r="13" spans="1:36" s="9" customFormat="1" ht="15.75" customHeight="1" x14ac:dyDescent="0.35">
      <c r="A13" s="5" t="s">
        <v>7</v>
      </c>
      <c r="B13" s="5" t="s">
        <v>1608</v>
      </c>
      <c r="C13" s="10" t="s">
        <v>962</v>
      </c>
      <c r="D13" s="4" t="s">
        <v>57</v>
      </c>
      <c r="E13" s="5" t="s">
        <v>12</v>
      </c>
      <c r="F13" s="5" t="s">
        <v>12</v>
      </c>
      <c r="G13" s="11">
        <v>23</v>
      </c>
      <c r="H13" s="11">
        <v>27.382777999999998</v>
      </c>
      <c r="I13" s="11">
        <v>27.311209000000002</v>
      </c>
      <c r="J13" s="11">
        <v>21.991417999999999</v>
      </c>
      <c r="K13" s="11">
        <v>34.091594999999998</v>
      </c>
      <c r="L13" s="11">
        <v>35.176180000000002</v>
      </c>
      <c r="M13" s="11">
        <v>42.113340999999998</v>
      </c>
      <c r="N13" s="11">
        <v>37.673285</v>
      </c>
      <c r="O13" s="11">
        <v>36.972796000000002</v>
      </c>
      <c r="P13" s="11">
        <v>41.514294999999997</v>
      </c>
      <c r="Q13" s="11">
        <v>43.308995000000003</v>
      </c>
      <c r="R13" s="11">
        <v>43.523966999999999</v>
      </c>
      <c r="S13" s="11">
        <v>35.529756999999996</v>
      </c>
      <c r="T13" s="11">
        <v>58.989300999999998</v>
      </c>
      <c r="U13" s="11">
        <v>39.608666999999997</v>
      </c>
      <c r="V13" s="11">
        <v>41.477910999999999</v>
      </c>
      <c r="W13" s="11">
        <v>42.060564999999997</v>
      </c>
      <c r="X13" s="11">
        <v>28.812111000000002</v>
      </c>
      <c r="Y13" s="11">
        <v>0.1298</v>
      </c>
      <c r="Z13" s="11">
        <v>0.31</v>
      </c>
      <c r="AA13" s="11"/>
      <c r="AB13" s="11"/>
      <c r="AC13" s="11">
        <f t="shared" si="0"/>
        <v>182.13644399999998</v>
      </c>
      <c r="AD13" s="11">
        <f t="shared" si="1"/>
        <v>29.251911</v>
      </c>
      <c r="AE13" s="11">
        <f t="shared" si="2"/>
        <v>182.13644399999998</v>
      </c>
      <c r="AF13" s="11">
        <f t="shared" si="3"/>
        <v>140.07587899999999</v>
      </c>
      <c r="AG13" s="11">
        <f t="shared" si="4"/>
        <v>29.251911</v>
      </c>
      <c r="AH13" s="30"/>
    </row>
    <row r="14" spans="1:36" s="9" customFormat="1" ht="15.75" customHeight="1" x14ac:dyDescent="0.35">
      <c r="A14" s="5" t="s">
        <v>7</v>
      </c>
      <c r="B14" s="5" t="s">
        <v>1609</v>
      </c>
      <c r="C14" s="10" t="s">
        <v>962</v>
      </c>
      <c r="D14" s="4" t="s">
        <v>58</v>
      </c>
      <c r="E14" s="5" t="s">
        <v>12</v>
      </c>
      <c r="F14" s="5" t="s">
        <v>12</v>
      </c>
      <c r="G14" s="11">
        <v>873.5</v>
      </c>
      <c r="H14" s="11">
        <v>1191.150731</v>
      </c>
      <c r="I14" s="11">
        <v>1069.754426</v>
      </c>
      <c r="J14" s="11">
        <v>926.05655300000001</v>
      </c>
      <c r="K14" s="11">
        <v>936.57577800000001</v>
      </c>
      <c r="L14" s="11">
        <v>1239.592071</v>
      </c>
      <c r="M14" s="11">
        <v>1160.4837030000001</v>
      </c>
      <c r="N14" s="11">
        <v>949.00428199999999</v>
      </c>
      <c r="O14" s="11">
        <v>921.024317</v>
      </c>
      <c r="P14" s="11">
        <v>1336.610426</v>
      </c>
      <c r="Q14" s="11">
        <v>1208.519211</v>
      </c>
      <c r="R14" s="11">
        <v>968.69953999999996</v>
      </c>
      <c r="S14" s="11">
        <v>939.518102</v>
      </c>
      <c r="T14" s="11">
        <v>1330.442532</v>
      </c>
      <c r="U14" s="11">
        <v>1192.7564219999999</v>
      </c>
      <c r="V14" s="11">
        <v>937.573802</v>
      </c>
      <c r="W14" s="11">
        <v>878.194118</v>
      </c>
      <c r="X14" s="11">
        <v>861.79472999999996</v>
      </c>
      <c r="Y14" s="11">
        <v>0</v>
      </c>
      <c r="Z14" s="11">
        <v>0</v>
      </c>
      <c r="AA14" s="11"/>
      <c r="AB14" s="11"/>
      <c r="AC14" s="11">
        <f t="shared" si="0"/>
        <v>4338.9668739999997</v>
      </c>
      <c r="AD14" s="11">
        <f t="shared" si="1"/>
        <v>861.79472999999996</v>
      </c>
      <c r="AE14" s="11">
        <f t="shared" si="2"/>
        <v>4338.9668739999997</v>
      </c>
      <c r="AF14" s="11">
        <f t="shared" si="3"/>
        <v>3460.7727559999998</v>
      </c>
      <c r="AG14" s="11">
        <f t="shared" si="4"/>
        <v>861.79472999999996</v>
      </c>
      <c r="AH14" s="30"/>
    </row>
    <row r="15" spans="1:36" s="16" customFormat="1" ht="15.75" customHeight="1" x14ac:dyDescent="0.35">
      <c r="A15" s="13" t="s">
        <v>7</v>
      </c>
      <c r="B15" s="13" t="s">
        <v>1610</v>
      </c>
      <c r="C15" s="14" t="s">
        <v>962</v>
      </c>
      <c r="D15" s="18" t="s">
        <v>59</v>
      </c>
      <c r="E15" s="13" t="s">
        <v>12</v>
      </c>
      <c r="F15" s="13" t="s">
        <v>12</v>
      </c>
      <c r="G15" s="17">
        <v>269.39999999999998</v>
      </c>
      <c r="H15" s="17">
        <v>341.70095900000001</v>
      </c>
      <c r="I15" s="17">
        <v>271.14953400000002</v>
      </c>
      <c r="J15" s="17">
        <v>260.78074800000002</v>
      </c>
      <c r="K15" s="17">
        <v>269.91555499999998</v>
      </c>
      <c r="L15" s="17">
        <v>306.05816099999998</v>
      </c>
      <c r="M15" s="17">
        <v>220.39707799999999</v>
      </c>
      <c r="N15" s="17">
        <v>187.96521200000001</v>
      </c>
      <c r="O15" s="17">
        <v>206.259547</v>
      </c>
      <c r="P15" s="17">
        <v>333.88421099999999</v>
      </c>
      <c r="Q15" s="17">
        <v>254.00456700000001</v>
      </c>
      <c r="R15" s="17">
        <v>246.56548699999999</v>
      </c>
      <c r="S15" s="17">
        <v>349.81290899999999</v>
      </c>
      <c r="T15" s="17">
        <v>397.30890299999999</v>
      </c>
      <c r="U15" s="17">
        <v>335.80701599999998</v>
      </c>
      <c r="V15" s="17">
        <v>324.68774999999999</v>
      </c>
      <c r="W15" s="17">
        <v>354.31829599999998</v>
      </c>
      <c r="X15" s="17">
        <v>352.26401199999998</v>
      </c>
      <c r="Y15" s="17">
        <v>5.6924570000000001</v>
      </c>
      <c r="Z15" s="17">
        <v>16.740589</v>
      </c>
      <c r="AA15" s="17"/>
      <c r="AB15" s="17"/>
      <c r="AC15" s="17">
        <f t="shared" si="0"/>
        <v>1412.1219649999998</v>
      </c>
      <c r="AD15" s="17">
        <f t="shared" si="1"/>
        <v>374.69705799999997</v>
      </c>
      <c r="AE15" s="17">
        <f t="shared" si="2"/>
        <v>1412.1219649999998</v>
      </c>
      <c r="AF15" s="17">
        <f t="shared" si="3"/>
        <v>1057.8036689999999</v>
      </c>
      <c r="AG15" s="17">
        <f t="shared" si="4"/>
        <v>374.69705799999997</v>
      </c>
      <c r="AH15" s="31">
        <f t="shared" si="5"/>
        <v>-0.64577825830929314</v>
      </c>
      <c r="AI15" s="33">
        <f>AF15/SUM(T$20:V$20)/10</f>
        <v>2.1202719362597713</v>
      </c>
      <c r="AJ15" s="33">
        <f>AG15/SUM(X$20:Z$20)/10</f>
        <v>0.97643471621410338</v>
      </c>
    </row>
    <row r="16" spans="1:36" s="9" customFormat="1" ht="15.75" customHeight="1" x14ac:dyDescent="0.35">
      <c r="A16" s="5" t="s">
        <v>7</v>
      </c>
      <c r="B16" s="5" t="s">
        <v>1611</v>
      </c>
      <c r="C16" s="10" t="s">
        <v>962</v>
      </c>
      <c r="D16" s="4" t="s">
        <v>60</v>
      </c>
      <c r="E16" s="5" t="s">
        <v>12</v>
      </c>
      <c r="F16" s="5" t="s">
        <v>12</v>
      </c>
      <c r="G16" s="11">
        <v>64.599999999999994</v>
      </c>
      <c r="H16" s="11">
        <v>76.961714000000001</v>
      </c>
      <c r="I16" s="11">
        <v>57.150987000000001</v>
      </c>
      <c r="J16" s="11">
        <v>59.638744000000003</v>
      </c>
      <c r="K16" s="11">
        <v>64.427149999999997</v>
      </c>
      <c r="L16" s="11">
        <v>70.598528999999999</v>
      </c>
      <c r="M16" s="11">
        <v>46.911216000000003</v>
      </c>
      <c r="N16" s="11">
        <v>44.815109</v>
      </c>
      <c r="O16" s="11">
        <v>48.042752999999998</v>
      </c>
      <c r="P16" s="11">
        <v>79.022896000000003</v>
      </c>
      <c r="Q16" s="11">
        <v>54.448306000000002</v>
      </c>
      <c r="R16" s="11">
        <v>54.546241999999999</v>
      </c>
      <c r="S16" s="11">
        <v>83.598253999999997</v>
      </c>
      <c r="T16" s="11">
        <v>92.907552999999993</v>
      </c>
      <c r="U16" s="11">
        <v>70.744072000000003</v>
      </c>
      <c r="V16" s="11">
        <v>71.113004000000004</v>
      </c>
      <c r="W16" s="11">
        <v>79.427820999999994</v>
      </c>
      <c r="X16" s="11">
        <v>79.680250000000001</v>
      </c>
      <c r="Y16" s="11">
        <v>1.1256219999999999</v>
      </c>
      <c r="Z16" s="11">
        <v>3.7777050000000001</v>
      </c>
      <c r="AA16" s="11"/>
      <c r="AB16" s="11"/>
      <c r="AC16" s="11">
        <f t="shared" si="0"/>
        <v>314.19245000000001</v>
      </c>
      <c r="AD16" s="11">
        <f t="shared" si="1"/>
        <v>84.583576999999991</v>
      </c>
      <c r="AE16" s="11">
        <f t="shared" si="2"/>
        <v>314.19245000000001</v>
      </c>
      <c r="AF16" s="11"/>
      <c r="AG16" s="11"/>
      <c r="AH16" s="30"/>
    </row>
    <row r="17" spans="1:36" s="9" customFormat="1" ht="15.75" customHeight="1" x14ac:dyDescent="0.35">
      <c r="A17" s="5" t="s">
        <v>7</v>
      </c>
      <c r="B17" s="5" t="s">
        <v>1612</v>
      </c>
      <c r="C17" s="10" t="s">
        <v>962</v>
      </c>
      <c r="D17" s="4" t="s">
        <v>61</v>
      </c>
      <c r="E17" s="5" t="s">
        <v>12</v>
      </c>
      <c r="F17" s="5" t="s">
        <v>12</v>
      </c>
      <c r="G17" s="11">
        <v>204.8</v>
      </c>
      <c r="H17" s="11">
        <v>264.73924499999998</v>
      </c>
      <c r="I17" s="11">
        <v>213.998547</v>
      </c>
      <c r="J17" s="11">
        <v>201.14200399999999</v>
      </c>
      <c r="K17" s="11">
        <v>205.488405</v>
      </c>
      <c r="L17" s="11">
        <v>235.459632</v>
      </c>
      <c r="M17" s="11">
        <v>173.485862</v>
      </c>
      <c r="N17" s="11">
        <v>143.150103</v>
      </c>
      <c r="O17" s="11">
        <v>158.21679399999999</v>
      </c>
      <c r="P17" s="11">
        <v>254.86131499999999</v>
      </c>
      <c r="Q17" s="11">
        <v>199.55626100000001</v>
      </c>
      <c r="R17" s="11">
        <v>192.01924500000001</v>
      </c>
      <c r="S17" s="11">
        <v>266.21465499999999</v>
      </c>
      <c r="T17" s="11">
        <v>304.40134999999998</v>
      </c>
      <c r="U17" s="11">
        <v>265.06294400000002</v>
      </c>
      <c r="V17" s="11">
        <v>253.574746</v>
      </c>
      <c r="W17" s="11">
        <v>274.89047499999998</v>
      </c>
      <c r="X17" s="11">
        <v>272.58376199999998</v>
      </c>
      <c r="Y17" s="11">
        <v>4.5668350000000002</v>
      </c>
      <c r="Z17" s="11">
        <v>12.962884000000001</v>
      </c>
      <c r="AA17" s="11"/>
      <c r="AB17" s="11"/>
      <c r="AC17" s="11">
        <f t="shared" si="0"/>
        <v>1097.929515</v>
      </c>
      <c r="AD17" s="11">
        <f t="shared" si="1"/>
        <v>290.11348099999998</v>
      </c>
      <c r="AE17" s="11">
        <f t="shared" si="2"/>
        <v>1097.929515</v>
      </c>
      <c r="AF17" s="11"/>
      <c r="AG17" s="11"/>
      <c r="AH17" s="30"/>
    </row>
    <row r="19" spans="1:36" x14ac:dyDescent="0.35">
      <c r="AD19" s="12"/>
      <c r="AE19" s="12">
        <f>(AE12+AE5)/AE2</f>
        <v>0.50614160840119793</v>
      </c>
      <c r="AF19" s="12"/>
      <c r="AG19" s="12"/>
      <c r="AH19" s="30"/>
      <c r="AI19" s="34">
        <f>SUM(AI12,AI5)</f>
        <v>11.018706764882742</v>
      </c>
      <c r="AJ19" s="34">
        <f>SUM(AJ12,AJ5)</f>
        <v>3.8561034763381463</v>
      </c>
    </row>
    <row r="20" spans="1:36" x14ac:dyDescent="0.35">
      <c r="D20" s="10" t="s">
        <v>1253</v>
      </c>
      <c r="G20" s="10">
        <v>13.872</v>
      </c>
      <c r="H20" s="10">
        <v>13.926</v>
      </c>
      <c r="I20" s="10">
        <v>14.319000000000001</v>
      </c>
      <c r="J20" s="10">
        <v>14.617000000000001</v>
      </c>
      <c r="K20" s="10">
        <v>14.994999999999999</v>
      </c>
      <c r="L20" s="10">
        <v>15.266999999999999</v>
      </c>
      <c r="M20" s="10">
        <v>15.477</v>
      </c>
      <c r="N20" s="10">
        <v>15.621</v>
      </c>
      <c r="O20" s="10">
        <v>15.802</v>
      </c>
      <c r="P20" s="10">
        <v>16.033000000000001</v>
      </c>
      <c r="Q20" s="10">
        <v>16.052</v>
      </c>
      <c r="R20" s="10">
        <v>16.314</v>
      </c>
      <c r="S20" s="10">
        <v>16.489999999999998</v>
      </c>
      <c r="T20" s="10">
        <v>16.568000000000001</v>
      </c>
      <c r="U20" s="10">
        <v>16.579000000000001</v>
      </c>
      <c r="V20" s="10">
        <v>16.742999999999999</v>
      </c>
      <c r="W20" s="10">
        <v>16.872</v>
      </c>
      <c r="X20" s="10">
        <v>16.623999999999999</v>
      </c>
      <c r="Y20" s="10">
        <v>9.6080000000000005</v>
      </c>
      <c r="Z20" s="10">
        <v>12.141999999999999</v>
      </c>
      <c r="AA20" s="10">
        <v>14.436999999999999</v>
      </c>
      <c r="AC20" s="11">
        <f t="shared" ref="AC20" si="6">SUM(T20:W20)</f>
        <v>66.762</v>
      </c>
      <c r="AD20" s="11">
        <f t="shared" ref="AD20" si="7">SUM(X20:AA20)</f>
        <v>52.810999999999993</v>
      </c>
      <c r="AE20" s="12">
        <f>(AE9+AE15)/AE3</f>
        <v>0.3168914830108851</v>
      </c>
      <c r="AF20" s="12"/>
      <c r="AG20" s="12"/>
      <c r="AH20" s="30"/>
      <c r="AI20" s="34">
        <f>SUM(AI9,AI15)</f>
        <v>2.4381913589897772</v>
      </c>
      <c r="AJ20" s="34">
        <f>SUM(AJ9,AJ15)</f>
        <v>1.2310810913639445</v>
      </c>
    </row>
    <row r="21" spans="1:36" x14ac:dyDescent="0.35">
      <c r="AI21" s="34">
        <f>AI19-AI20</f>
        <v>8.5805154058929638</v>
      </c>
      <c r="AJ21" s="34">
        <f>AJ19-AJ20</f>
        <v>2.6250223849742018</v>
      </c>
    </row>
    <row r="22" spans="1:36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0.50614160840119793</v>
      </c>
      <c r="AD22" s="12">
        <f>(AD12+AD5)/AD2</f>
        <v>0.23159460611744917</v>
      </c>
      <c r="AE22" s="10"/>
      <c r="AF22" s="32"/>
      <c r="AG22" s="10"/>
      <c r="AH22" s="10"/>
      <c r="AI22" s="10"/>
      <c r="AJ22" s="10"/>
    </row>
    <row r="23" spans="1:36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0.3168914830108851</v>
      </c>
      <c r="AD23" s="12">
        <f>(AD9+AD15)/AD3</f>
        <v>0.20781168151337059</v>
      </c>
      <c r="AE23" s="10"/>
      <c r="AF23" s="32"/>
      <c r="AG23" s="10"/>
      <c r="AH23" s="10"/>
      <c r="AI23" s="10"/>
      <c r="AJ23" s="10"/>
    </row>
    <row r="24" spans="1:36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2"/>
      <c r="AG24" s="10"/>
      <c r="AH24" s="10"/>
      <c r="AI24" s="10"/>
      <c r="AJ24" s="10"/>
    </row>
    <row r="25" spans="1:36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13.194727926155593</v>
      </c>
      <c r="AD25" s="34">
        <f>(AD2-AD3)/AD20/10</f>
        <v>7.7939725984757402</v>
      </c>
      <c r="AE25" s="10"/>
      <c r="AF25" s="32"/>
      <c r="AG25" s="10"/>
      <c r="AH25" s="10"/>
      <c r="AI25" s="10"/>
      <c r="AJ25" s="10"/>
    </row>
    <row r="26" spans="1:36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12.321538485965068</v>
      </c>
      <c r="AD26" s="34">
        <f>(AD4+AD12-AD8-AD15)/AD20/10</f>
        <v>6.9996934064683503</v>
      </c>
      <c r="AE26" s="10"/>
      <c r="AF26" s="32"/>
      <c r="AG26" s="10"/>
      <c r="AH26" s="10"/>
      <c r="AI26" s="10"/>
      <c r="AJ26" s="10"/>
    </row>
    <row r="27" spans="1:36" ht="16.5" x14ac:dyDescent="0.35">
      <c r="D27" s="47" t="s">
        <v>1720</v>
      </c>
      <c r="AC27" s="34">
        <f>(AC4+AC12)/AC20/10</f>
        <v>17.341966743057426</v>
      </c>
      <c r="AD27" s="34">
        <f>(AD4+AD12)/AD20/10</f>
        <v>9.3008082817405473</v>
      </c>
      <c r="AH27" s="10"/>
    </row>
    <row r="28" spans="1:36" ht="16.5" x14ac:dyDescent="0.35">
      <c r="D28" s="47" t="s">
        <v>1721</v>
      </c>
      <c r="AC28" s="34">
        <f>(AC8+AC15)/AC20/10</f>
        <v>5.0204282570923571</v>
      </c>
      <c r="AD28" s="34">
        <f>(AD8+AD15)/AD20/10</f>
        <v>2.3011148752721975</v>
      </c>
      <c r="AH28" s="10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147D-F5CD-4966-BD34-079B0AE05FFA}">
  <dimension ref="A1:AG28"/>
  <sheetViews>
    <sheetView topLeftCell="B1" workbookViewId="0">
      <pane xSplit="5" ySplit="1" topLeftCell="AC17" activePane="bottomRight" state="frozen"/>
      <selection activeCell="B1" sqref="B1"/>
      <selection pane="topRight" activeCell="G1" sqref="G1"/>
      <selection pane="bottomLeft" activeCell="B2" sqref="B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1232</v>
      </c>
      <c r="C2" s="10" t="s">
        <v>1112</v>
      </c>
      <c r="D2" s="2" t="s">
        <v>46</v>
      </c>
      <c r="E2" s="5" t="s">
        <v>12</v>
      </c>
      <c r="F2" s="5" t="s">
        <v>12</v>
      </c>
      <c r="G2" s="11">
        <v>15389.669259398208</v>
      </c>
      <c r="H2" s="11">
        <v>14535.4667633955</v>
      </c>
      <c r="I2" s="11">
        <v>15890.417859979321</v>
      </c>
      <c r="J2" s="11">
        <v>16777.72988837479</v>
      </c>
      <c r="K2" s="11">
        <v>16262.205811087348</v>
      </c>
      <c r="L2" s="11">
        <v>15687.796266953645</v>
      </c>
      <c r="M2" s="11">
        <v>17937.583416548066</v>
      </c>
      <c r="N2" s="11">
        <v>19591.807041903878</v>
      </c>
      <c r="O2" s="11">
        <v>18881.467992007372</v>
      </c>
      <c r="P2" s="11">
        <v>19021.630136715441</v>
      </c>
      <c r="Q2" s="11">
        <v>20444.182479959538</v>
      </c>
      <c r="R2" s="11">
        <v>21606.253404613784</v>
      </c>
      <c r="S2" s="11">
        <v>20358.993498849872</v>
      </c>
      <c r="T2" s="11">
        <v>19763.368708541013</v>
      </c>
      <c r="U2" s="11">
        <v>21164.58089965703</v>
      </c>
      <c r="V2" s="11">
        <v>21504.881107586181</v>
      </c>
      <c r="W2" s="11">
        <v>21071.243476708707</v>
      </c>
      <c r="X2" s="11">
        <v>18725.369924612653</v>
      </c>
      <c r="Y2" s="11">
        <v>16084.487958883479</v>
      </c>
      <c r="Z2" s="11">
        <v>18444.868214629518</v>
      </c>
      <c r="AA2" s="11">
        <v>19464.71598547649</v>
      </c>
      <c r="AB2" s="7"/>
      <c r="AC2" s="11">
        <f t="shared" ref="AC2:AC17" si="0">SUM(T2:W2)</f>
        <v>83504.074192492932</v>
      </c>
      <c r="AD2" s="11">
        <f t="shared" ref="AD2:AD17" si="1">SUM(X2:AA2)</f>
        <v>72719.442083602131</v>
      </c>
      <c r="AE2" s="30">
        <f>AD2/AC2-1</f>
        <v>-0.12915096913750757</v>
      </c>
    </row>
    <row r="3" spans="1:33" s="9" customFormat="1" ht="15.75" customHeight="1" x14ac:dyDescent="0.35">
      <c r="A3" s="5" t="s">
        <v>7</v>
      </c>
      <c r="B3" s="5" t="s">
        <v>1233</v>
      </c>
      <c r="C3" s="10" t="s">
        <v>1112</v>
      </c>
      <c r="D3" s="2" t="s">
        <v>47</v>
      </c>
      <c r="E3" s="5" t="s">
        <v>12</v>
      </c>
      <c r="F3" s="5" t="s">
        <v>12</v>
      </c>
      <c r="G3" s="11">
        <v>14366.615019335854</v>
      </c>
      <c r="H3" s="11">
        <v>13966.111627871256</v>
      </c>
      <c r="I3" s="11">
        <v>15796.187003789568</v>
      </c>
      <c r="J3" s="11">
        <v>15121.779272028782</v>
      </c>
      <c r="K3" s="11">
        <v>14670.094649653151</v>
      </c>
      <c r="L3" s="11">
        <v>14395.972830553115</v>
      </c>
      <c r="M3" s="11">
        <v>15458.988215428622</v>
      </c>
      <c r="N3" s="11">
        <v>16595.288605188871</v>
      </c>
      <c r="O3" s="11">
        <v>16779.343036069436</v>
      </c>
      <c r="P3" s="11">
        <v>17490.62853210613</v>
      </c>
      <c r="Q3" s="11">
        <v>18593.561828185109</v>
      </c>
      <c r="R3" s="11">
        <v>18515.656729748556</v>
      </c>
      <c r="S3" s="11">
        <v>18367.480800506466</v>
      </c>
      <c r="T3" s="11">
        <v>18294.77193608095</v>
      </c>
      <c r="U3" s="11">
        <v>19022.906269514977</v>
      </c>
      <c r="V3" s="11">
        <v>18993.07405807139</v>
      </c>
      <c r="W3" s="11">
        <v>19666.098777931384</v>
      </c>
      <c r="X3" s="11">
        <v>17985.051909885235</v>
      </c>
      <c r="Y3" s="11">
        <v>15977.379016200292</v>
      </c>
      <c r="Z3" s="11">
        <v>17675.088855300106</v>
      </c>
      <c r="AA3" s="11">
        <v>18086.347037724547</v>
      </c>
      <c r="AB3" s="7"/>
      <c r="AC3" s="11">
        <f t="shared" si="0"/>
        <v>75976.851041598697</v>
      </c>
      <c r="AD3" s="11">
        <f t="shared" si="1"/>
        <v>69723.866819110175</v>
      </c>
      <c r="AE3" s="30">
        <f t="shared" ref="AE3:AE17" si="2">AD3/AC3-1</f>
        <v>-8.2301176434186551E-2</v>
      </c>
    </row>
    <row r="4" spans="1:33" s="9" customFormat="1" ht="15.75" customHeight="1" x14ac:dyDescent="0.35">
      <c r="A4" s="5" t="s">
        <v>7</v>
      </c>
      <c r="B4" s="5" t="s">
        <v>1234</v>
      </c>
      <c r="C4" s="10" t="s">
        <v>1112</v>
      </c>
      <c r="D4" s="3" t="s">
        <v>48</v>
      </c>
      <c r="E4" s="5" t="s">
        <v>12</v>
      </c>
      <c r="F4" s="5" t="s">
        <v>12</v>
      </c>
      <c r="G4" s="11">
        <v>8054.9203873124497</v>
      </c>
      <c r="H4" s="11">
        <v>8041.864365575917</v>
      </c>
      <c r="I4" s="11">
        <v>8115.0824299967917</v>
      </c>
      <c r="J4" s="11">
        <v>8171.0161741264783</v>
      </c>
      <c r="K4" s="11">
        <v>8300.055428410973</v>
      </c>
      <c r="L4" s="11">
        <v>8611.01215017697</v>
      </c>
      <c r="M4" s="11">
        <v>9423.2156137047532</v>
      </c>
      <c r="N4" s="11">
        <v>9644.9253348627117</v>
      </c>
      <c r="O4" s="11">
        <v>9822.2049630943366</v>
      </c>
      <c r="P4" s="11">
        <v>10236.282671490742</v>
      </c>
      <c r="Q4" s="11">
        <v>10339.284948583967</v>
      </c>
      <c r="R4" s="11">
        <v>10617.257232384525</v>
      </c>
      <c r="S4" s="11">
        <v>10563.350310207365</v>
      </c>
      <c r="T4" s="11">
        <v>11011.737009581415</v>
      </c>
      <c r="U4" s="11">
        <v>11458.998042168758</v>
      </c>
      <c r="V4" s="11">
        <v>11375.440191392876</v>
      </c>
      <c r="W4" s="11">
        <v>10661.644681126694</v>
      </c>
      <c r="X4" s="11">
        <v>10780.705929547214</v>
      </c>
      <c r="Y4" s="11">
        <v>9335.2967730323981</v>
      </c>
      <c r="Z4" s="11">
        <v>9780.6890282482655</v>
      </c>
      <c r="AA4" s="11">
        <v>11223.655482984685</v>
      </c>
      <c r="AB4" s="7"/>
      <c r="AC4" s="11">
        <f t="shared" si="0"/>
        <v>44507.819924269745</v>
      </c>
      <c r="AD4" s="11">
        <f t="shared" si="1"/>
        <v>41120.347213812565</v>
      </c>
      <c r="AE4" s="30">
        <f t="shared" si="2"/>
        <v>-7.6109607619986308E-2</v>
      </c>
    </row>
    <row r="5" spans="1:33" s="16" customFormat="1" ht="15.75" customHeight="1" x14ac:dyDescent="0.35">
      <c r="A5" s="13" t="s">
        <v>7</v>
      </c>
      <c r="B5" s="13" t="s">
        <v>1235</v>
      </c>
      <c r="C5" s="14" t="s">
        <v>1112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1236</v>
      </c>
      <c r="C6" s="10" t="s">
        <v>1112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1237</v>
      </c>
      <c r="C7" s="10" t="s">
        <v>1112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1238</v>
      </c>
      <c r="C8" s="10" t="s">
        <v>1112</v>
      </c>
      <c r="D8" s="3" t="s">
        <v>52</v>
      </c>
      <c r="E8" s="5" t="s">
        <v>12</v>
      </c>
      <c r="F8" s="5" t="s">
        <v>12</v>
      </c>
      <c r="G8" s="11">
        <v>6780.172803028302</v>
      </c>
      <c r="H8" s="11">
        <v>6437.7745790833542</v>
      </c>
      <c r="I8" s="11">
        <v>6795.6987028310832</v>
      </c>
      <c r="J8" s="11">
        <v>6861.9737885211935</v>
      </c>
      <c r="K8" s="11">
        <v>6646.9155135429437</v>
      </c>
      <c r="L8" s="11">
        <v>6692.7980737416456</v>
      </c>
      <c r="M8" s="11">
        <v>6952.6044343498343</v>
      </c>
      <c r="N8" s="11">
        <v>7364.5470239049728</v>
      </c>
      <c r="O8" s="11">
        <v>7568.1877929684988</v>
      </c>
      <c r="P8" s="11">
        <v>7881.174962696643</v>
      </c>
      <c r="Q8" s="11">
        <v>8099.4051936914275</v>
      </c>
      <c r="R8" s="11">
        <v>8197.2882127406592</v>
      </c>
      <c r="S8" s="11">
        <v>8262.2166357299539</v>
      </c>
      <c r="T8" s="11">
        <v>8494.4903245856312</v>
      </c>
      <c r="U8" s="11">
        <v>8616.6799613953845</v>
      </c>
      <c r="V8" s="11">
        <v>8799.5906259402618</v>
      </c>
      <c r="W8" s="11">
        <v>8596.9725064179347</v>
      </c>
      <c r="X8" s="11">
        <v>8224.7723652522</v>
      </c>
      <c r="Y8" s="11">
        <v>7572.7202740846442</v>
      </c>
      <c r="Z8" s="11">
        <v>8148.3233733667439</v>
      </c>
      <c r="AA8" s="11">
        <v>8627.9008289091162</v>
      </c>
      <c r="AB8" s="7"/>
      <c r="AC8" s="11">
        <f t="shared" si="0"/>
        <v>34507.733418339216</v>
      </c>
      <c r="AD8" s="11">
        <f t="shared" si="1"/>
        <v>32573.716841612702</v>
      </c>
      <c r="AE8" s="30">
        <f t="shared" si="2"/>
        <v>-5.6045888418121304E-2</v>
      </c>
    </row>
    <row r="9" spans="1:33" s="16" customFormat="1" ht="15" customHeight="1" x14ac:dyDescent="0.35">
      <c r="A9" s="13" t="s">
        <v>7</v>
      </c>
      <c r="B9" s="13" t="s">
        <v>1239</v>
      </c>
      <c r="C9" s="14" t="s">
        <v>1112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1240</v>
      </c>
      <c r="C10" s="10" t="s">
        <v>1112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1241</v>
      </c>
      <c r="C11" s="10" t="s">
        <v>1112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1242</v>
      </c>
      <c r="C12" s="14" t="s">
        <v>1112</v>
      </c>
      <c r="D12" s="18" t="s">
        <v>56</v>
      </c>
      <c r="E12" s="13" t="s">
        <v>12</v>
      </c>
      <c r="F12" s="13" t="s">
        <v>12</v>
      </c>
      <c r="G12" s="17">
        <v>1401.620977496181</v>
      </c>
      <c r="H12" s="17">
        <v>1212.5565921281593</v>
      </c>
      <c r="I12" s="17">
        <v>1943.9476628775039</v>
      </c>
      <c r="J12" s="17">
        <v>2832.4089656457149</v>
      </c>
      <c r="K12" s="17">
        <v>1529.1979096758014</v>
      </c>
      <c r="L12" s="17">
        <v>1194.7185860389691</v>
      </c>
      <c r="M12" s="17">
        <v>2165.5919774991921</v>
      </c>
      <c r="N12" s="17">
        <v>3423.0140549200173</v>
      </c>
      <c r="O12" s="17">
        <v>1807.9920120053318</v>
      </c>
      <c r="P12" s="17">
        <v>1480.8156559570357</v>
      </c>
      <c r="Q12" s="17">
        <v>2381.3121622728981</v>
      </c>
      <c r="R12" s="17">
        <v>3428.484439742982</v>
      </c>
      <c r="S12" s="17">
        <v>1789.0740946883839</v>
      </c>
      <c r="T12" s="17">
        <v>1348.8510555178696</v>
      </c>
      <c r="U12" s="17">
        <v>2392.9367528544908</v>
      </c>
      <c r="V12" s="17">
        <v>3415.7001407395355</v>
      </c>
      <c r="W12" s="17">
        <v>1812.3299389165229</v>
      </c>
      <c r="X12" s="17">
        <v>1125.7435920302148</v>
      </c>
      <c r="Y12" s="17">
        <v>494.08794634435645</v>
      </c>
      <c r="Z12" s="17">
        <v>1973.2858892968934</v>
      </c>
      <c r="AA12" s="17">
        <v>685.58037145593494</v>
      </c>
      <c r="AB12" s="19"/>
      <c r="AC12" s="17">
        <f t="shared" si="0"/>
        <v>8969.8178880284177</v>
      </c>
      <c r="AD12" s="17">
        <f t="shared" si="1"/>
        <v>4278.6977991273998</v>
      </c>
      <c r="AE12" s="31">
        <f t="shared" si="2"/>
        <v>-0.52298944610258236</v>
      </c>
      <c r="AF12" s="33">
        <f>AC12/SUM(T$20:W$20)/10</f>
        <v>2.5620072286140654</v>
      </c>
      <c r="AG12" s="33">
        <f>AD12/SUM(X$20:AA$20)/10</f>
        <v>1.2124700825828369</v>
      </c>
    </row>
    <row r="13" spans="1:33" s="9" customFormat="1" ht="15.75" customHeight="1" x14ac:dyDescent="0.35">
      <c r="A13" s="5" t="s">
        <v>7</v>
      </c>
      <c r="B13" s="5" t="s">
        <v>1243</v>
      </c>
      <c r="C13" s="10" t="s">
        <v>1112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1244</v>
      </c>
      <c r="C14" s="10" t="s">
        <v>1112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1245</v>
      </c>
      <c r="C15" s="14" t="s">
        <v>1112</v>
      </c>
      <c r="D15" s="18" t="s">
        <v>59</v>
      </c>
      <c r="E15" s="13" t="s">
        <v>12</v>
      </c>
      <c r="F15" s="13" t="s">
        <v>12</v>
      </c>
      <c r="G15" s="17">
        <v>2051.2420856303988</v>
      </c>
      <c r="H15" s="17">
        <v>2019.8445741710971</v>
      </c>
      <c r="I15" s="17">
        <v>2499.0144453929911</v>
      </c>
      <c r="J15" s="17">
        <v>2616.4349698538254</v>
      </c>
      <c r="K15" s="17">
        <v>2055.2628650472566</v>
      </c>
      <c r="L15" s="17">
        <v>2070.3783780328172</v>
      </c>
      <c r="M15" s="17">
        <v>2610.3315602340576</v>
      </c>
      <c r="N15" s="17">
        <v>2828.8876644967513</v>
      </c>
      <c r="O15" s="17">
        <v>2310.818529389855</v>
      </c>
      <c r="P15" s="17">
        <v>2451.0223014486187</v>
      </c>
      <c r="Q15" s="17">
        <v>2878.7254592701065</v>
      </c>
      <c r="R15" s="17">
        <v>2937.0964160287958</v>
      </c>
      <c r="S15" s="17">
        <v>2272.3886159523768</v>
      </c>
      <c r="T15" s="17">
        <v>2202.4386947119187</v>
      </c>
      <c r="U15" s="17">
        <v>2845.3290109436853</v>
      </c>
      <c r="V15" s="17">
        <v>2862.849398504201</v>
      </c>
      <c r="W15" s="17">
        <v>2204.1049661829188</v>
      </c>
      <c r="X15" s="17">
        <v>1824.6132381307334</v>
      </c>
      <c r="Y15" s="17">
        <v>986.55302992078578</v>
      </c>
      <c r="Z15" s="17">
        <v>1734.7516488192568</v>
      </c>
      <c r="AA15" s="17">
        <v>634.64239058607802</v>
      </c>
      <c r="AB15" s="19"/>
      <c r="AC15" s="17">
        <f>SUM(T15:W15)</f>
        <v>10114.722070342723</v>
      </c>
      <c r="AD15" s="17">
        <f>SUM(X15:AA15)</f>
        <v>5180.5603074568544</v>
      </c>
      <c r="AE15" s="31">
        <f t="shared" si="2"/>
        <v>-0.48781980647330647</v>
      </c>
      <c r="AF15" s="33">
        <f>AC15/SUM(T$20:W$20)/10</f>
        <v>2.88902086788478</v>
      </c>
      <c r="AG15" s="33">
        <f>AD15/SUM(X$20:AA$20)/10</f>
        <v>1.4680341259643499</v>
      </c>
    </row>
    <row r="16" spans="1:33" s="9" customFormat="1" ht="15.75" customHeight="1" x14ac:dyDescent="0.35">
      <c r="A16" s="5" t="s">
        <v>7</v>
      </c>
      <c r="B16" s="5" t="s">
        <v>1246</v>
      </c>
      <c r="C16" s="10" t="s">
        <v>1112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1247</v>
      </c>
      <c r="C17" s="10" t="s">
        <v>1112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D19" s="12"/>
      <c r="AE19" s="30"/>
      <c r="AF19" s="34">
        <f>SUM(AF12,AF5)</f>
        <v>2.5620072286140654</v>
      </c>
      <c r="AG19" s="34">
        <f>SUM(AG12,AG5)</f>
        <v>1.2124700825828369</v>
      </c>
    </row>
    <row r="20" spans="1:33" x14ac:dyDescent="0.35">
      <c r="D20" s="10" t="s">
        <v>1253</v>
      </c>
      <c r="G20" s="28">
        <f>[3]GDP!CA$4</f>
        <v>75.001000000000005</v>
      </c>
      <c r="H20" s="28">
        <f>[3]GDP!CB$4</f>
        <v>76.635999999999996</v>
      </c>
      <c r="I20" s="28">
        <f>[3]GDP!CC$4</f>
        <v>79.680000000000007</v>
      </c>
      <c r="J20" s="28">
        <f>[3]GDP!CD$4</f>
        <v>79.158000000000001</v>
      </c>
      <c r="K20" s="28">
        <f>[3]GDP!CE$4</f>
        <v>77.741</v>
      </c>
      <c r="L20" s="28">
        <f>[3]GDP!CF$4</f>
        <v>77.783000000000001</v>
      </c>
      <c r="M20" s="28">
        <f>[3]GDP!CG$4</f>
        <v>81.483999999999995</v>
      </c>
      <c r="N20" s="28">
        <f>[3]GDP!CH$4</f>
        <v>86.459000000000003</v>
      </c>
      <c r="O20" s="28">
        <f>[3]GDP!CI$4</f>
        <v>87.307000000000002</v>
      </c>
      <c r="P20" s="28">
        <f>[3]GDP!CJ$4</f>
        <v>91.165000000000006</v>
      </c>
      <c r="Q20" s="28">
        <f>[3]GDP!CK$4</f>
        <v>89.507000000000005</v>
      </c>
      <c r="R20" s="28">
        <f>[3]GDP!CL$4</f>
        <v>88.641000000000005</v>
      </c>
      <c r="S20" s="28">
        <f>[3]GDP!CM$4</f>
        <v>87.707999999999998</v>
      </c>
      <c r="T20" s="28">
        <f>[3]GDP!CN$4</f>
        <v>87.3</v>
      </c>
      <c r="U20" s="28">
        <f>[3]GDP!CO$4</f>
        <v>87.578999999999994</v>
      </c>
      <c r="V20" s="28">
        <f>[3]GDP!CP$4</f>
        <v>87.72</v>
      </c>
      <c r="W20" s="28">
        <f>[3]GDP!CQ$4</f>
        <v>87.51</v>
      </c>
      <c r="X20" s="28">
        <f>[3]GDP!CR$4</f>
        <v>86.906999999999996</v>
      </c>
      <c r="Y20" s="28">
        <f>[3]GDP!CS$4</f>
        <v>81.394000000000005</v>
      </c>
      <c r="Z20" s="28">
        <f>[3]GDP!CT$4</f>
        <v>91.078000000000003</v>
      </c>
      <c r="AA20" s="28">
        <f>[3]GDP!CU$4</f>
        <v>93.512</v>
      </c>
      <c r="AC20" s="11">
        <f t="shared" ref="AC20" si="5">SUM(T20:W20)</f>
        <v>350.10899999999998</v>
      </c>
      <c r="AD20" s="11">
        <f t="shared" ref="AD20" si="6">SUM(X20:AA20)</f>
        <v>352.89100000000002</v>
      </c>
      <c r="AE20" s="30"/>
      <c r="AF20" s="34">
        <f>SUM(AF9,AF15)</f>
        <v>2.88902086788478</v>
      </c>
      <c r="AG20" s="34">
        <f>SUM(AG9,AG15)</f>
        <v>1.4680341259643499</v>
      </c>
    </row>
    <row r="21" spans="1:33" x14ac:dyDescent="0.35">
      <c r="AF21" s="34">
        <f>AF19-AF20</f>
        <v>-0.32701363927071458</v>
      </c>
      <c r="AG21" s="34">
        <f>AG19-AG20</f>
        <v>-0.25556404338151295</v>
      </c>
    </row>
    <row r="22" spans="1:33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0.10741772751532176</v>
      </c>
      <c r="AD22" s="12">
        <f>(AD12+AD5)/AD2</f>
        <v>5.8838429951214168E-2</v>
      </c>
      <c r="AE22" s="32"/>
      <c r="AF22" s="10"/>
      <c r="AG22" s="10"/>
    </row>
    <row r="23" spans="1:33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0.13312899826296737</v>
      </c>
      <c r="AD23" s="12">
        <f>(AD9+AD15)/AD3</f>
        <v>7.4301104396535672E-2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2.1499656252464905</v>
      </c>
      <c r="AD25" s="34">
        <f>(AD2-AD3)/AD20/10</f>
        <v>0.84886700553200733</v>
      </c>
      <c r="AE25" s="32"/>
      <c r="AF25" s="10"/>
      <c r="AG25" s="10"/>
    </row>
    <row r="26" spans="1:33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2.5292644072606598</v>
      </c>
      <c r="AD26" s="34">
        <f>(AD4+AD12-AD8-AD15)/AD20/10</f>
        <v>2.1663255407109876</v>
      </c>
      <c r="AE26" s="32"/>
      <c r="AF26" s="10"/>
      <c r="AG26" s="10"/>
    </row>
    <row r="27" spans="1:33" ht="16.5" x14ac:dyDescent="0.35">
      <c r="D27" s="46" t="s">
        <v>1720</v>
      </c>
      <c r="AC27" s="34">
        <f>(AC4+AC12)/AC20/10</f>
        <v>15.274568152289191</v>
      </c>
      <c r="AD27" s="34">
        <f>(AD4+AD12)/AD20/10</f>
        <v>12.864891712438109</v>
      </c>
    </row>
    <row r="28" spans="1:33" ht="16.5" x14ac:dyDescent="0.35">
      <c r="D28" s="46" t="s">
        <v>1721</v>
      </c>
      <c r="AC28" s="34">
        <f>(AC8+AC15)/AC20/10</f>
        <v>12.745303745028531</v>
      </c>
      <c r="AD28" s="34">
        <f>(AD8+AD15)/AD20/10</f>
        <v>10.698566171727121</v>
      </c>
    </row>
  </sheetData>
  <pageMargins left="0.7" right="0.7" top="0.75" bottom="0.75" header="0.3" footer="0.3"/>
  <legacy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366C-E411-4A0E-9A9D-CA17E3005622}">
  <dimension ref="A1:AJ28"/>
  <sheetViews>
    <sheetView topLeftCell="A16" workbookViewId="0">
      <selection activeCell="A20" sqref="A20:XFD20"/>
    </sheetView>
  </sheetViews>
  <sheetFormatPr defaultColWidth="13.26953125" defaultRowHeight="14.5" x14ac:dyDescent="0.35"/>
  <cols>
    <col min="1" max="2" width="13.26953125" style="5"/>
    <col min="3" max="3" width="6.54296875" style="5" customWidth="1"/>
    <col min="4" max="4" width="72.7265625" style="10" customWidth="1"/>
    <col min="5" max="6" width="13.26953125" style="5"/>
    <col min="7" max="27" width="9.26953125" style="10" customWidth="1"/>
    <col min="28" max="28" width="6.453125" style="10" customWidth="1"/>
    <col min="29" max="30" width="9.6328125" style="10" customWidth="1"/>
    <col min="31" max="31" width="8.81640625" style="10" customWidth="1"/>
    <col min="32" max="32" width="11" style="10" customWidth="1"/>
    <col min="33" max="33" width="13.26953125" style="10"/>
    <col min="34" max="34" width="13.26953125" style="32"/>
    <col min="35" max="16384" width="13.26953125" style="10"/>
  </cols>
  <sheetData>
    <row r="1" spans="1:36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H1" s="30"/>
    </row>
    <row r="2" spans="1:36" s="9" customFormat="1" ht="15.75" customHeight="1" x14ac:dyDescent="0.35">
      <c r="A2" s="5" t="s">
        <v>7</v>
      </c>
      <c r="B2" s="5" t="s">
        <v>1357</v>
      </c>
      <c r="C2" s="6" t="s">
        <v>987</v>
      </c>
      <c r="D2" s="2" t="s">
        <v>46</v>
      </c>
      <c r="E2" s="5" t="s">
        <v>12</v>
      </c>
      <c r="F2" s="5" t="s">
        <v>12</v>
      </c>
      <c r="G2" s="11">
        <v>1477.69767835329</v>
      </c>
      <c r="H2" s="11">
        <v>1452.19881464221</v>
      </c>
      <c r="I2" s="11">
        <v>1486.5655314073101</v>
      </c>
      <c r="J2" s="11">
        <v>1674.1659859423298</v>
      </c>
      <c r="K2" s="11">
        <v>1524.0280435560001</v>
      </c>
      <c r="L2" s="11">
        <v>1798.2477596704</v>
      </c>
      <c r="M2" s="11">
        <v>1772.03353436921</v>
      </c>
      <c r="N2" s="11">
        <v>1753.41038926172</v>
      </c>
      <c r="O2" s="11">
        <v>1684.0900496561699</v>
      </c>
      <c r="P2" s="11">
        <v>1594.7462998701601</v>
      </c>
      <c r="Q2" s="11">
        <v>1638.3615086489201</v>
      </c>
      <c r="R2" s="11">
        <v>1799.0894680256099</v>
      </c>
      <c r="S2" s="11">
        <v>1746.1144766520199</v>
      </c>
      <c r="T2" s="11">
        <v>1785.6636367378699</v>
      </c>
      <c r="U2" s="11">
        <v>1754.5234223068398</v>
      </c>
      <c r="V2" s="11">
        <v>1797.93440789187</v>
      </c>
      <c r="W2" s="11">
        <v>1856.0614398192502</v>
      </c>
      <c r="X2" s="11">
        <v>1387.4317765098801</v>
      </c>
      <c r="Y2" s="11">
        <v>461.30890926682105</v>
      </c>
      <c r="Z2" s="11"/>
      <c r="AA2" s="11"/>
      <c r="AB2" s="11"/>
      <c r="AC2" s="11">
        <f>SUM(T2:W2)</f>
        <v>7194.1829067558301</v>
      </c>
      <c r="AD2" s="11">
        <f>SUM(X2:AA2)</f>
        <v>1848.7406857767012</v>
      </c>
      <c r="AE2" s="11">
        <f>SUM(T2:W2)</f>
        <v>7194.1829067558301</v>
      </c>
      <c r="AF2" s="11">
        <f>SUM(T2:V2)</f>
        <v>5338.12146693658</v>
      </c>
      <c r="AG2" s="11">
        <f>SUM(X2:Z2)</f>
        <v>1848.7406857767012</v>
      </c>
      <c r="AH2" s="30">
        <f>AG2/AF2-1</f>
        <v>-0.6536720460132861</v>
      </c>
    </row>
    <row r="3" spans="1:36" s="9" customFormat="1" ht="15.75" customHeight="1" x14ac:dyDescent="0.35">
      <c r="A3" s="5" t="s">
        <v>7</v>
      </c>
      <c r="B3" s="5" t="s">
        <v>1358</v>
      </c>
      <c r="C3" s="6" t="s">
        <v>987</v>
      </c>
      <c r="D3" s="2" t="s">
        <v>47</v>
      </c>
      <c r="E3" s="5" t="s">
        <v>12</v>
      </c>
      <c r="F3" s="5" t="s">
        <v>12</v>
      </c>
      <c r="G3" s="11">
        <v>2159.4715237361943</v>
      </c>
      <c r="H3" s="11">
        <v>2031.3262136599142</v>
      </c>
      <c r="I3" s="11">
        <v>1973.8520105682442</v>
      </c>
      <c r="J3" s="11">
        <v>2131.3994739161039</v>
      </c>
      <c r="K3" s="11">
        <v>2222.289612407164</v>
      </c>
      <c r="L3" s="11">
        <v>2084.682024934024</v>
      </c>
      <c r="M3" s="11">
        <v>2062.6322089273144</v>
      </c>
      <c r="N3" s="11">
        <v>2159.7191361841142</v>
      </c>
      <c r="O3" s="11">
        <v>2525.5352951522841</v>
      </c>
      <c r="P3" s="11">
        <v>2467.0832028944037</v>
      </c>
      <c r="Q3" s="11">
        <v>2387.9253092029039</v>
      </c>
      <c r="R3" s="11">
        <v>2419.1825690361538</v>
      </c>
      <c r="S3" s="11">
        <v>2580.0601926364243</v>
      </c>
      <c r="T3" s="11">
        <v>2531.7825523532138</v>
      </c>
      <c r="U3" s="11">
        <v>2581.402509705194</v>
      </c>
      <c r="V3" s="11">
        <v>2703.7710990921141</v>
      </c>
      <c r="W3" s="11">
        <v>2905.5517652792341</v>
      </c>
      <c r="X3" s="11">
        <v>2417.1881914120841</v>
      </c>
      <c r="Y3" s="11">
        <v>1500.3234701998842</v>
      </c>
      <c r="Z3" s="11"/>
      <c r="AA3" s="11"/>
      <c r="AB3" s="11"/>
      <c r="AC3" s="11">
        <f t="shared" ref="AC3:AC17" si="0">SUM(T3:W3)</f>
        <v>10722.507926429756</v>
      </c>
      <c r="AD3" s="11">
        <f t="shared" ref="AD3:AD17" si="1">SUM(X3:AA3)</f>
        <v>3917.5116616119685</v>
      </c>
      <c r="AE3" s="11">
        <f t="shared" ref="AE3:AE17" si="2">SUM(T3:W3)</f>
        <v>10722.507926429756</v>
      </c>
      <c r="AF3" s="11">
        <f t="shared" ref="AF3:AF15" si="3">SUM(T3:V3)</f>
        <v>7816.9561611505223</v>
      </c>
      <c r="AG3" s="11">
        <f t="shared" ref="AG3:AG15" si="4">SUM(X3:Z3)</f>
        <v>3917.5116616119685</v>
      </c>
      <c r="AH3" s="30">
        <f t="shared" ref="AH3:AH15" si="5">AG3/AF3-1</f>
        <v>-0.49884436079076366</v>
      </c>
    </row>
    <row r="4" spans="1:36" s="9" customFormat="1" ht="15.75" customHeight="1" x14ac:dyDescent="0.35">
      <c r="A4" s="5" t="s">
        <v>7</v>
      </c>
      <c r="B4" s="5" t="s">
        <v>1359</v>
      </c>
      <c r="C4" s="6" t="s">
        <v>987</v>
      </c>
      <c r="D4" s="3" t="s">
        <v>48</v>
      </c>
      <c r="E4" s="5" t="s">
        <v>12</v>
      </c>
      <c r="F4" s="5" t="s">
        <v>12</v>
      </c>
      <c r="G4" s="11">
        <v>345.08782687899702</v>
      </c>
      <c r="H4" s="11">
        <v>326.77526517392101</v>
      </c>
      <c r="I4" s="11">
        <v>310.02935681003999</v>
      </c>
      <c r="J4" s="11">
        <v>359.7195412625</v>
      </c>
      <c r="K4" s="11">
        <v>338.20057853999697</v>
      </c>
      <c r="L4" s="11">
        <v>355.01927146737097</v>
      </c>
      <c r="M4" s="11">
        <v>342.52588978712498</v>
      </c>
      <c r="N4" s="11">
        <v>384.69607513192801</v>
      </c>
      <c r="O4" s="11">
        <v>400.38988327395396</v>
      </c>
      <c r="P4" s="11">
        <v>399.87566339243199</v>
      </c>
      <c r="Q4" s="11">
        <v>376.27859186243199</v>
      </c>
      <c r="R4" s="11">
        <v>416.61329447839199</v>
      </c>
      <c r="S4" s="11">
        <v>417.95492166785698</v>
      </c>
      <c r="T4" s="11">
        <v>410.36755991958199</v>
      </c>
      <c r="U4" s="11">
        <v>383.49459105431902</v>
      </c>
      <c r="V4" s="11">
        <v>436.27123728873096</v>
      </c>
      <c r="W4" s="11">
        <v>417.82366350947098</v>
      </c>
      <c r="X4" s="11">
        <v>348.377455360363</v>
      </c>
      <c r="Y4" s="11">
        <v>115.173692405436</v>
      </c>
      <c r="Z4" s="11"/>
      <c r="AA4" s="11"/>
      <c r="AB4" s="11"/>
      <c r="AC4" s="11">
        <f t="shared" si="0"/>
        <v>1647.9570517721027</v>
      </c>
      <c r="AD4" s="11">
        <f t="shared" si="1"/>
        <v>463.55114776579899</v>
      </c>
      <c r="AE4" s="11">
        <f t="shared" si="2"/>
        <v>1647.9570517721027</v>
      </c>
      <c r="AF4" s="11">
        <f t="shared" si="3"/>
        <v>1230.1333882626318</v>
      </c>
      <c r="AG4" s="11">
        <f t="shared" si="4"/>
        <v>463.55114776579899</v>
      </c>
      <c r="AH4" s="30">
        <f t="shared" si="5"/>
        <v>-0.62317001376534342</v>
      </c>
    </row>
    <row r="5" spans="1:36" s="16" customFormat="1" ht="15.75" customHeight="1" x14ac:dyDescent="0.35">
      <c r="A5" s="13" t="s">
        <v>7</v>
      </c>
      <c r="B5" s="13" t="s">
        <v>1360</v>
      </c>
      <c r="C5" s="20" t="s">
        <v>987</v>
      </c>
      <c r="D5" s="15" t="s">
        <v>49</v>
      </c>
      <c r="E5" s="13" t="s">
        <v>12</v>
      </c>
      <c r="F5" s="13" t="s">
        <v>12</v>
      </c>
      <c r="G5" s="17">
        <v>201.70588235294102</v>
      </c>
      <c r="H5" s="17">
        <v>197.05531645569599</v>
      </c>
      <c r="I5" s="17">
        <v>185.03461538461499</v>
      </c>
      <c r="J5" s="17">
        <v>220.600349290385</v>
      </c>
      <c r="K5" s="17">
        <v>199.079281041667</v>
      </c>
      <c r="L5" s="17">
        <v>211.20253164557002</v>
      </c>
      <c r="M5" s="17">
        <v>196.26741293532299</v>
      </c>
      <c r="N5" s="17">
        <v>234.222784810127</v>
      </c>
      <c r="O5" s="17">
        <v>221.06600967215201</v>
      </c>
      <c r="P5" s="17">
        <v>240.1</v>
      </c>
      <c r="Q5" s="17">
        <v>217.87625</v>
      </c>
      <c r="R5" s="17">
        <v>253.8125</v>
      </c>
      <c r="S5" s="17">
        <v>235.70175438596499</v>
      </c>
      <c r="T5" s="17">
        <v>243.48211920529801</v>
      </c>
      <c r="U5" s="17">
        <v>214.26543209876499</v>
      </c>
      <c r="V5" s="17">
        <v>265.71975308641998</v>
      </c>
      <c r="W5" s="17">
        <v>241.667151515152</v>
      </c>
      <c r="X5" s="17">
        <v>194.78570581964701</v>
      </c>
      <c r="Y5" s="17">
        <v>5.7851088150000001</v>
      </c>
      <c r="Z5" s="17"/>
      <c r="AA5" s="17"/>
      <c r="AB5" s="17"/>
      <c r="AC5" s="17">
        <f t="shared" si="0"/>
        <v>965.13445590563492</v>
      </c>
      <c r="AD5" s="17">
        <f t="shared" si="1"/>
        <v>200.57081463464701</v>
      </c>
      <c r="AE5" s="17">
        <f t="shared" si="2"/>
        <v>965.13445590563492</v>
      </c>
      <c r="AF5" s="17">
        <f t="shared" si="3"/>
        <v>723.46730439048292</v>
      </c>
      <c r="AG5" s="17">
        <f t="shared" si="4"/>
        <v>200.57081463464701</v>
      </c>
      <c r="AH5" s="31">
        <f t="shared" si="5"/>
        <v>-0.7227645072314266</v>
      </c>
      <c r="AI5" s="33">
        <f>AF5/SUM(T$20:V$20)/10</f>
        <v>0.42013200022676128</v>
      </c>
      <c r="AJ5" s="33">
        <f>AG5/SUM(X$20:Z$20)/10</f>
        <v>0.13678049512377299</v>
      </c>
    </row>
    <row r="6" spans="1:36" s="9" customFormat="1" ht="15.75" customHeight="1" x14ac:dyDescent="0.35">
      <c r="A6" s="5" t="s">
        <v>7</v>
      </c>
      <c r="B6" s="5" t="s">
        <v>1361</v>
      </c>
      <c r="C6" s="6" t="s">
        <v>987</v>
      </c>
      <c r="D6" s="4" t="s">
        <v>50</v>
      </c>
      <c r="E6" s="5" t="s">
        <v>12</v>
      </c>
      <c r="F6" s="5" t="s">
        <v>12</v>
      </c>
      <c r="G6" s="11">
        <v>7.76</v>
      </c>
      <c r="H6" s="11">
        <v>7.7619999999999996</v>
      </c>
      <c r="I6" s="11">
        <v>2.0950000000000002</v>
      </c>
      <c r="J6" s="11">
        <v>3.9463523599999997</v>
      </c>
      <c r="K6" s="11">
        <v>4.2356476199999999</v>
      </c>
      <c r="L6" s="11">
        <v>4.9077499900000001</v>
      </c>
      <c r="M6" s="11">
        <v>3.9463523599999997</v>
      </c>
      <c r="N6" s="11">
        <v>4.907</v>
      </c>
      <c r="O6" s="11">
        <v>26.277999999999999</v>
      </c>
      <c r="P6" s="11">
        <v>10.25</v>
      </c>
      <c r="Q6" s="11">
        <v>9.8658809000000005</v>
      </c>
      <c r="R6" s="11">
        <v>10.250999999999999</v>
      </c>
      <c r="S6" s="11">
        <v>21.555</v>
      </c>
      <c r="T6" s="11">
        <v>12.606999999999999</v>
      </c>
      <c r="U6" s="11">
        <v>13.265874945</v>
      </c>
      <c r="V6" s="11">
        <v>10.3742</v>
      </c>
      <c r="W6" s="11">
        <v>6.0941999999999998</v>
      </c>
      <c r="X6" s="11">
        <v>9.2313773532891794</v>
      </c>
      <c r="Y6" s="11">
        <v>6.0790622939087706</v>
      </c>
      <c r="Z6" s="11"/>
      <c r="AA6" s="11"/>
      <c r="AB6" s="11"/>
      <c r="AC6" s="11">
        <f t="shared" si="0"/>
        <v>42.341274945000002</v>
      </c>
      <c r="AD6" s="11">
        <f t="shared" si="1"/>
        <v>15.310439647197949</v>
      </c>
      <c r="AE6" s="11">
        <f t="shared" si="2"/>
        <v>42.341274945000002</v>
      </c>
      <c r="AF6" s="11">
        <f t="shared" si="3"/>
        <v>36.247074945000001</v>
      </c>
      <c r="AG6" s="11">
        <f t="shared" si="4"/>
        <v>15.310439647197949</v>
      </c>
      <c r="AH6" s="30">
        <f t="shared" si="5"/>
        <v>-0.57760896098707404</v>
      </c>
    </row>
    <row r="7" spans="1:36" s="9" customFormat="1" ht="15.75" customHeight="1" x14ac:dyDescent="0.35">
      <c r="A7" s="5" t="s">
        <v>7</v>
      </c>
      <c r="B7" s="5" t="s">
        <v>1362</v>
      </c>
      <c r="C7" s="6" t="s">
        <v>987</v>
      </c>
      <c r="D7" s="4" t="s">
        <v>51</v>
      </c>
      <c r="E7" s="5" t="s">
        <v>12</v>
      </c>
      <c r="F7" s="5" t="s">
        <v>12</v>
      </c>
      <c r="G7" s="11">
        <v>135.62194452605598</v>
      </c>
      <c r="H7" s="11">
        <v>121.957948718225</v>
      </c>
      <c r="I7" s="11">
        <v>122.89974142542499</v>
      </c>
      <c r="J7" s="11">
        <v>135.17283961211498</v>
      </c>
      <c r="K7" s="11">
        <v>134.88564987832999</v>
      </c>
      <c r="L7" s="11">
        <v>138.90898983180202</v>
      </c>
      <c r="M7" s="11">
        <v>142.312124491802</v>
      </c>
      <c r="N7" s="11">
        <v>145.566290321802</v>
      </c>
      <c r="O7" s="11">
        <v>153.04587360180199</v>
      </c>
      <c r="P7" s="11">
        <v>149.52566339243199</v>
      </c>
      <c r="Q7" s="11">
        <v>148.53646096243199</v>
      </c>
      <c r="R7" s="11">
        <v>152.54979447839202</v>
      </c>
      <c r="S7" s="11">
        <v>160.69816728189201</v>
      </c>
      <c r="T7" s="11">
        <v>154.27844071428402</v>
      </c>
      <c r="U7" s="11">
        <v>155.96328401055399</v>
      </c>
      <c r="V7" s="11">
        <v>160.177284202311</v>
      </c>
      <c r="W7" s="11">
        <v>170.06231199432</v>
      </c>
      <c r="X7" s="11">
        <v>144.360372187427</v>
      </c>
      <c r="Y7" s="11">
        <v>103.309521296527</v>
      </c>
      <c r="Z7" s="11"/>
      <c r="AA7" s="11"/>
      <c r="AB7" s="11"/>
      <c r="AC7" s="11">
        <f t="shared" si="0"/>
        <v>640.48132092146898</v>
      </c>
      <c r="AD7" s="11">
        <f t="shared" si="1"/>
        <v>247.66989348395401</v>
      </c>
      <c r="AE7" s="11">
        <f t="shared" si="2"/>
        <v>640.48132092146898</v>
      </c>
      <c r="AF7" s="11">
        <f t="shared" si="3"/>
        <v>470.41900892714904</v>
      </c>
      <c r="AG7" s="11">
        <f t="shared" si="4"/>
        <v>247.66989348395401</v>
      </c>
      <c r="AH7" s="30">
        <f t="shared" si="5"/>
        <v>-0.47351214814044817</v>
      </c>
    </row>
    <row r="8" spans="1:36" s="9" customFormat="1" ht="15" customHeight="1" x14ac:dyDescent="0.35">
      <c r="A8" s="5" t="s">
        <v>7</v>
      </c>
      <c r="B8" s="5" t="s">
        <v>1363</v>
      </c>
      <c r="C8" s="6" t="s">
        <v>987</v>
      </c>
      <c r="D8" s="3" t="s">
        <v>52</v>
      </c>
      <c r="E8" s="5" t="s">
        <v>12</v>
      </c>
      <c r="F8" s="5" t="s">
        <v>12</v>
      </c>
      <c r="G8" s="11">
        <v>675.65850570999999</v>
      </c>
      <c r="H8" s="11">
        <v>621.07543799999996</v>
      </c>
      <c r="I8" s="11">
        <v>604.17395399999998</v>
      </c>
      <c r="J8" s="11">
        <v>691.74221667999996</v>
      </c>
      <c r="K8" s="11">
        <v>657.92588367999997</v>
      </c>
      <c r="L8" s="11">
        <v>651.21548499000005</v>
      </c>
      <c r="M8" s="11">
        <v>638.95743798000001</v>
      </c>
      <c r="N8" s="11">
        <v>697.56088234000003</v>
      </c>
      <c r="O8" s="11">
        <v>775.14796563000004</v>
      </c>
      <c r="P8" s="11">
        <v>727.60150307753304</v>
      </c>
      <c r="Q8" s="11">
        <v>709.59511179917001</v>
      </c>
      <c r="R8" s="11">
        <v>697.42802560284701</v>
      </c>
      <c r="S8" s="11">
        <v>776.19261716870994</v>
      </c>
      <c r="T8" s="11">
        <v>774.80769942347297</v>
      </c>
      <c r="U8" s="11">
        <v>773.93921891708806</v>
      </c>
      <c r="V8" s="11">
        <v>789.49663755832194</v>
      </c>
      <c r="W8" s="11">
        <v>826.16070907810695</v>
      </c>
      <c r="X8" s="11">
        <v>781.98841170912806</v>
      </c>
      <c r="Y8" s="11">
        <v>481.69579310306</v>
      </c>
      <c r="Z8" s="11"/>
      <c r="AA8" s="11"/>
      <c r="AB8" s="11"/>
      <c r="AC8" s="11">
        <f t="shared" si="0"/>
        <v>3164.4042649769899</v>
      </c>
      <c r="AD8" s="11">
        <f t="shared" si="1"/>
        <v>1263.684204812188</v>
      </c>
      <c r="AE8" s="11">
        <f t="shared" si="2"/>
        <v>3164.4042649769899</v>
      </c>
      <c r="AF8" s="11">
        <f t="shared" si="3"/>
        <v>2338.2435558988827</v>
      </c>
      <c r="AG8" s="11">
        <f t="shared" si="4"/>
        <v>1263.684204812188</v>
      </c>
      <c r="AH8" s="30">
        <f t="shared" si="5"/>
        <v>-0.45955835027356917</v>
      </c>
    </row>
    <row r="9" spans="1:36" s="16" customFormat="1" ht="15" customHeight="1" x14ac:dyDescent="0.35">
      <c r="A9" s="13" t="s">
        <v>7</v>
      </c>
      <c r="B9" s="13" t="s">
        <v>1364</v>
      </c>
      <c r="C9" s="20" t="s">
        <v>987</v>
      </c>
      <c r="D9" s="15" t="s">
        <v>53</v>
      </c>
      <c r="E9" s="13" t="s">
        <v>12</v>
      </c>
      <c r="F9" s="13" t="s">
        <v>12</v>
      </c>
      <c r="G9" s="17">
        <v>174.90893399999999</v>
      </c>
      <c r="H9" s="17">
        <v>152.36459600000001</v>
      </c>
      <c r="I9" s="17">
        <v>158.02764199999999</v>
      </c>
      <c r="J9" s="17">
        <v>176.22538068</v>
      </c>
      <c r="K9" s="17">
        <v>171.74038068000002</v>
      </c>
      <c r="L9" s="17">
        <v>170.57127399000001</v>
      </c>
      <c r="M9" s="17">
        <v>159.34988197999999</v>
      </c>
      <c r="N9" s="17">
        <v>166.45195834</v>
      </c>
      <c r="O9" s="17">
        <v>205.41244491999998</v>
      </c>
      <c r="P9" s="17">
        <v>196.94660640000001</v>
      </c>
      <c r="Q9" s="17">
        <v>198.75338196000001</v>
      </c>
      <c r="R9" s="17">
        <v>156.46451506</v>
      </c>
      <c r="S9" s="17">
        <v>196.38173030666701</v>
      </c>
      <c r="T9" s="17">
        <v>216.78320100103701</v>
      </c>
      <c r="U9" s="17">
        <v>224.469944676056</v>
      </c>
      <c r="V9" s="17">
        <v>203.66947233802802</v>
      </c>
      <c r="W9" s="17">
        <v>207.85669739204201</v>
      </c>
      <c r="X9" s="17">
        <v>173.42659727219902</v>
      </c>
      <c r="Y9" s="17">
        <v>3.3670491701408403</v>
      </c>
      <c r="Z9" s="17"/>
      <c r="AA9" s="17"/>
      <c r="AB9" s="17"/>
      <c r="AC9" s="17">
        <f t="shared" si="0"/>
        <v>852.77931540716304</v>
      </c>
      <c r="AD9" s="17">
        <f t="shared" si="1"/>
        <v>176.79364644233985</v>
      </c>
      <c r="AE9" s="17">
        <f t="shared" si="2"/>
        <v>852.77931540716304</v>
      </c>
      <c r="AF9" s="17">
        <f t="shared" si="3"/>
        <v>644.92261801512109</v>
      </c>
      <c r="AG9" s="17">
        <f t="shared" si="4"/>
        <v>176.79364644233985</v>
      </c>
      <c r="AH9" s="31">
        <f t="shared" si="5"/>
        <v>-0.72586843521404498</v>
      </c>
      <c r="AI9" s="33">
        <f>AF9/SUM(T$20:V$20)/10</f>
        <v>0.37451952265686478</v>
      </c>
      <c r="AJ9" s="33">
        <f>AG9/SUM(X$20:Z$20)/10</f>
        <v>0.12056550968878239</v>
      </c>
    </row>
    <row r="10" spans="1:36" s="9" customFormat="1" ht="15.75" customHeight="1" x14ac:dyDescent="0.35">
      <c r="A10" s="5" t="s">
        <v>7</v>
      </c>
      <c r="B10" s="5" t="s">
        <v>1365</v>
      </c>
      <c r="C10" s="6" t="s">
        <v>987</v>
      </c>
      <c r="D10" s="4" t="s">
        <v>54</v>
      </c>
      <c r="E10" s="5" t="s">
        <v>12</v>
      </c>
      <c r="F10" s="5" t="s">
        <v>12</v>
      </c>
      <c r="G10" s="11">
        <v>468.99757170999999</v>
      </c>
      <c r="H10" s="11">
        <v>436.63384200000002</v>
      </c>
      <c r="I10" s="11">
        <v>414.82331199999999</v>
      </c>
      <c r="J10" s="11">
        <v>480.68683600000003</v>
      </c>
      <c r="K10" s="11">
        <v>453.754503</v>
      </c>
      <c r="L10" s="11">
        <v>447.62210299999998</v>
      </c>
      <c r="M10" s="11">
        <v>447.43305600000002</v>
      </c>
      <c r="N10" s="11">
        <v>496.27892400000002</v>
      </c>
      <c r="O10" s="11">
        <v>516.37752071</v>
      </c>
      <c r="P10" s="11">
        <v>491.70289667753298</v>
      </c>
      <c r="Q10" s="11">
        <v>476.50472983916995</v>
      </c>
      <c r="R10" s="11">
        <v>502.08537054284602</v>
      </c>
      <c r="S10" s="11">
        <v>543.35198686204308</v>
      </c>
      <c r="T10" s="11">
        <v>517.08933842243596</v>
      </c>
      <c r="U10" s="11">
        <v>511.05473424103201</v>
      </c>
      <c r="V10" s="11">
        <v>542.21892402029391</v>
      </c>
      <c r="W10" s="11">
        <v>577.11557248606391</v>
      </c>
      <c r="X10" s="11">
        <v>574.89939523692908</v>
      </c>
      <c r="Y10" s="11">
        <v>466.369969732919</v>
      </c>
      <c r="Z10" s="11"/>
      <c r="AA10" s="11"/>
      <c r="AB10" s="11"/>
      <c r="AC10" s="11">
        <f t="shared" si="0"/>
        <v>2147.4785691698262</v>
      </c>
      <c r="AD10" s="11">
        <f t="shared" si="1"/>
        <v>1041.2693649698481</v>
      </c>
      <c r="AE10" s="11">
        <f t="shared" si="2"/>
        <v>2147.4785691698262</v>
      </c>
      <c r="AF10" s="11">
        <f t="shared" si="3"/>
        <v>1570.362996683762</v>
      </c>
      <c r="AG10" s="11">
        <f t="shared" si="4"/>
        <v>1041.2693649698481</v>
      </c>
      <c r="AH10" s="30">
        <f t="shared" si="5"/>
        <v>-0.33692441354720881</v>
      </c>
    </row>
    <row r="11" spans="1:36" s="9" customFormat="1" ht="15.75" customHeight="1" x14ac:dyDescent="0.35">
      <c r="A11" s="5" t="s">
        <v>7</v>
      </c>
      <c r="B11" s="5" t="s">
        <v>1366</v>
      </c>
      <c r="C11" s="6" t="s">
        <v>987</v>
      </c>
      <c r="D11" s="4" t="s">
        <v>55</v>
      </c>
      <c r="E11" s="5" t="s">
        <v>12</v>
      </c>
      <c r="F11" s="5" t="s">
        <v>12</v>
      </c>
      <c r="G11" s="11">
        <v>31.751999999999999</v>
      </c>
      <c r="H11" s="11">
        <v>32.076999999999998</v>
      </c>
      <c r="I11" s="11">
        <v>31.323</v>
      </c>
      <c r="J11" s="11">
        <v>34.83</v>
      </c>
      <c r="K11" s="11">
        <v>32.430999999999997</v>
      </c>
      <c r="L11" s="11">
        <v>33.022108000000003</v>
      </c>
      <c r="M11" s="11">
        <v>32.174500000000002</v>
      </c>
      <c r="N11" s="11">
        <v>34.83</v>
      </c>
      <c r="O11" s="11">
        <v>53.357999999999997</v>
      </c>
      <c r="P11" s="11">
        <v>38.951999999999998</v>
      </c>
      <c r="Q11" s="11">
        <v>34.337000000000003</v>
      </c>
      <c r="R11" s="11">
        <v>38.878140000000002</v>
      </c>
      <c r="S11" s="11">
        <v>36.4589</v>
      </c>
      <c r="T11" s="11">
        <v>40.935160000000003</v>
      </c>
      <c r="U11" s="11">
        <v>38.414540000000002</v>
      </c>
      <c r="V11" s="11">
        <v>43.608241200000002</v>
      </c>
      <c r="W11" s="11">
        <v>41.188439200000005</v>
      </c>
      <c r="X11" s="11">
        <v>33.662419200000002</v>
      </c>
      <c r="Y11" s="11">
        <v>11.958774199999999</v>
      </c>
      <c r="Z11" s="11"/>
      <c r="AA11" s="11"/>
      <c r="AB11" s="11"/>
      <c r="AC11" s="11">
        <f t="shared" si="0"/>
        <v>164.14638040000003</v>
      </c>
      <c r="AD11" s="11">
        <f t="shared" si="1"/>
        <v>45.621193400000003</v>
      </c>
      <c r="AE11" s="11">
        <f t="shared" si="2"/>
        <v>164.14638040000003</v>
      </c>
      <c r="AF11" s="11">
        <f t="shared" si="3"/>
        <v>122.95794120000002</v>
      </c>
      <c r="AG11" s="11">
        <f t="shared" si="4"/>
        <v>45.621193400000003</v>
      </c>
      <c r="AH11" s="30">
        <f t="shared" si="5"/>
        <v>-0.62896911777504627</v>
      </c>
    </row>
    <row r="12" spans="1:36" s="16" customFormat="1" ht="15.75" customHeight="1" x14ac:dyDescent="0.35">
      <c r="A12" s="13" t="s">
        <v>7</v>
      </c>
      <c r="B12" s="13" t="s">
        <v>1367</v>
      </c>
      <c r="C12" s="20" t="s">
        <v>987</v>
      </c>
      <c r="D12" s="18" t="s">
        <v>56</v>
      </c>
      <c r="E12" s="13" t="s">
        <v>12</v>
      </c>
      <c r="F12" s="13" t="s">
        <v>12</v>
      </c>
      <c r="G12" s="17">
        <v>833.05422722880007</v>
      </c>
      <c r="H12" s="17">
        <v>815.88623098036805</v>
      </c>
      <c r="I12" s="17">
        <v>842.52969380115201</v>
      </c>
      <c r="J12" s="17">
        <v>944.56770249962403</v>
      </c>
      <c r="K12" s="17">
        <v>882.95729044841096</v>
      </c>
      <c r="L12" s="17">
        <v>827.44835511740996</v>
      </c>
      <c r="M12" s="17">
        <v>913.558575286566</v>
      </c>
      <c r="N12" s="17">
        <v>1012.3555459639999</v>
      </c>
      <c r="O12" s="17">
        <v>956.63798686842301</v>
      </c>
      <c r="P12" s="17">
        <v>828.71763489225395</v>
      </c>
      <c r="Q12" s="17">
        <v>867.47221736004997</v>
      </c>
      <c r="R12" s="17">
        <v>965.74321099456097</v>
      </c>
      <c r="S12" s="17">
        <v>895.51387653652</v>
      </c>
      <c r="T12" s="17">
        <v>884.4790586720851</v>
      </c>
      <c r="U12" s="17">
        <v>964.29064562797589</v>
      </c>
      <c r="V12" s="17">
        <v>1024.83049967735</v>
      </c>
      <c r="W12" s="17">
        <v>945.54132262092492</v>
      </c>
      <c r="X12" s="17">
        <v>704.789266737248</v>
      </c>
      <c r="Y12" s="17">
        <v>20.180036768628799</v>
      </c>
      <c r="Z12" s="17"/>
      <c r="AA12" s="17"/>
      <c r="AB12" s="17"/>
      <c r="AC12" s="17">
        <f t="shared" si="0"/>
        <v>3819.141526598336</v>
      </c>
      <c r="AD12" s="17">
        <f t="shared" si="1"/>
        <v>724.96930350587684</v>
      </c>
      <c r="AE12" s="17">
        <f t="shared" si="2"/>
        <v>3819.141526598336</v>
      </c>
      <c r="AF12" s="17">
        <f t="shared" si="3"/>
        <v>2873.6002039774112</v>
      </c>
      <c r="AG12" s="17">
        <f t="shared" si="4"/>
        <v>724.96930350587684</v>
      </c>
      <c r="AH12" s="31">
        <f t="shared" si="5"/>
        <v>-0.74771392954996618</v>
      </c>
      <c r="AI12" s="33">
        <f>AF12/SUM(T$20:V$20)/10</f>
        <v>1.6687573774549427</v>
      </c>
      <c r="AJ12" s="33">
        <f>AG12/SUM(X$20:Z$20)/10</f>
        <v>0.49439725547159091</v>
      </c>
    </row>
    <row r="13" spans="1:36" s="9" customFormat="1" ht="15.75" customHeight="1" x14ac:dyDescent="0.35">
      <c r="A13" s="5" t="s">
        <v>7</v>
      </c>
      <c r="B13" s="5" t="s">
        <v>1368</v>
      </c>
      <c r="C13" s="6" t="s">
        <v>987</v>
      </c>
      <c r="D13" s="4" t="s">
        <v>57</v>
      </c>
      <c r="E13" s="5" t="s">
        <v>12</v>
      </c>
      <c r="F13" s="5" t="s">
        <v>12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11">
        <f t="shared" si="2"/>
        <v>0</v>
      </c>
      <c r="AF13" s="11">
        <f t="shared" si="3"/>
        <v>0</v>
      </c>
      <c r="AG13" s="11">
        <f t="shared" si="4"/>
        <v>0</v>
      </c>
      <c r="AH13" s="30"/>
    </row>
    <row r="14" spans="1:36" s="9" customFormat="1" ht="15.75" customHeight="1" x14ac:dyDescent="0.35">
      <c r="A14" s="5" t="s">
        <v>7</v>
      </c>
      <c r="B14" s="5" t="s">
        <v>1369</v>
      </c>
      <c r="C14" s="6" t="s">
        <v>987</v>
      </c>
      <c r="D14" s="4" t="s">
        <v>58</v>
      </c>
      <c r="E14" s="5" t="s">
        <v>12</v>
      </c>
      <c r="F14" s="5" t="s">
        <v>12</v>
      </c>
      <c r="G14" s="11">
        <v>833.05422722880007</v>
      </c>
      <c r="H14" s="11">
        <v>815.88623098036805</v>
      </c>
      <c r="I14" s="11">
        <v>842.52969380115201</v>
      </c>
      <c r="J14" s="11">
        <v>944.56770249962403</v>
      </c>
      <c r="K14" s="11">
        <v>882.95729044841096</v>
      </c>
      <c r="L14" s="11">
        <v>827.44835511740996</v>
      </c>
      <c r="M14" s="11">
        <v>913.558575286566</v>
      </c>
      <c r="N14" s="11">
        <v>1012.3555459639999</v>
      </c>
      <c r="O14" s="11">
        <v>956.63798686842301</v>
      </c>
      <c r="P14" s="11">
        <v>828.71763489225395</v>
      </c>
      <c r="Q14" s="11">
        <v>867.47221736004997</v>
      </c>
      <c r="R14" s="11">
        <v>965.74321099456097</v>
      </c>
      <c r="S14" s="11">
        <v>895.51387653652</v>
      </c>
      <c r="T14" s="11">
        <v>884.4790586720851</v>
      </c>
      <c r="U14" s="11">
        <v>964.29064562797589</v>
      </c>
      <c r="V14" s="11">
        <v>1024.83049967735</v>
      </c>
      <c r="W14" s="11">
        <v>945.54132262092492</v>
      </c>
      <c r="X14" s="11">
        <v>704.789266737248</v>
      </c>
      <c r="Y14" s="11">
        <v>20.180036768628799</v>
      </c>
      <c r="Z14" s="11"/>
      <c r="AA14" s="11"/>
      <c r="AB14" s="11"/>
      <c r="AC14" s="11">
        <f t="shared" si="0"/>
        <v>3819.141526598336</v>
      </c>
      <c r="AD14" s="11">
        <f t="shared" si="1"/>
        <v>724.96930350587684</v>
      </c>
      <c r="AE14" s="11">
        <f t="shared" si="2"/>
        <v>3819.141526598336</v>
      </c>
      <c r="AF14" s="11">
        <f t="shared" si="3"/>
        <v>2873.6002039774112</v>
      </c>
      <c r="AG14" s="11">
        <f t="shared" si="4"/>
        <v>724.96930350587684</v>
      </c>
      <c r="AH14" s="30"/>
    </row>
    <row r="15" spans="1:36" s="16" customFormat="1" ht="15.75" customHeight="1" x14ac:dyDescent="0.35">
      <c r="A15" s="13" t="s">
        <v>7</v>
      </c>
      <c r="B15" s="13" t="s">
        <v>1370</v>
      </c>
      <c r="C15" s="20" t="s">
        <v>987</v>
      </c>
      <c r="D15" s="18" t="s">
        <v>59</v>
      </c>
      <c r="E15" s="13" t="s">
        <v>12</v>
      </c>
      <c r="F15" s="13" t="s">
        <v>12</v>
      </c>
      <c r="G15" s="17">
        <v>513.44543683009499</v>
      </c>
      <c r="H15" s="17">
        <v>508.61760800192201</v>
      </c>
      <c r="I15" s="17">
        <v>457.399373594368</v>
      </c>
      <c r="J15" s="17">
        <v>505.02865675826104</v>
      </c>
      <c r="K15" s="17">
        <v>570.51558251408994</v>
      </c>
      <c r="L15" s="17">
        <v>551.85434335061393</v>
      </c>
      <c r="M15" s="17">
        <v>507.20203494418701</v>
      </c>
      <c r="N15" s="17">
        <v>546.69930240268195</v>
      </c>
      <c r="O15" s="17">
        <v>608.64265652215693</v>
      </c>
      <c r="P15" s="17">
        <v>613.6216645424139</v>
      </c>
      <c r="Q15" s="17">
        <v>662.22428425186206</v>
      </c>
      <c r="R15" s="17">
        <v>644.09900890064603</v>
      </c>
      <c r="S15" s="17">
        <v>683.70401876213998</v>
      </c>
      <c r="T15" s="17">
        <v>705.02702855221696</v>
      </c>
      <c r="U15" s="17">
        <v>661.42885737799702</v>
      </c>
      <c r="V15" s="17">
        <v>715.47039500875997</v>
      </c>
      <c r="W15" s="17">
        <v>736.07616407505407</v>
      </c>
      <c r="X15" s="17">
        <v>626.91486389221598</v>
      </c>
      <c r="Y15" s="17">
        <v>21.6007822399357</v>
      </c>
      <c r="Z15" s="17"/>
      <c r="AA15" s="17"/>
      <c r="AB15" s="17"/>
      <c r="AC15" s="17">
        <f t="shared" si="0"/>
        <v>2818.0024450140281</v>
      </c>
      <c r="AD15" s="17">
        <f t="shared" si="1"/>
        <v>648.51564613215169</v>
      </c>
      <c r="AE15" s="17">
        <f t="shared" si="2"/>
        <v>2818.0024450140281</v>
      </c>
      <c r="AF15" s="17">
        <f t="shared" si="3"/>
        <v>2081.9262809389738</v>
      </c>
      <c r="AG15" s="17">
        <f t="shared" si="4"/>
        <v>648.51564613215169</v>
      </c>
      <c r="AH15" s="31">
        <f t="shared" si="5"/>
        <v>-0.68850210880681939</v>
      </c>
      <c r="AI15" s="33">
        <f>AF15/SUM(T$20:V$20)/10</f>
        <v>1.2090164233095089</v>
      </c>
      <c r="AJ15" s="33">
        <f>AG15/SUM(X$20:Z$20)/10</f>
        <v>0.44225921570418902</v>
      </c>
    </row>
    <row r="16" spans="1:36" s="9" customFormat="1" ht="15.75" customHeight="1" x14ac:dyDescent="0.35">
      <c r="A16" s="5" t="s">
        <v>7</v>
      </c>
      <c r="B16" s="5" t="s">
        <v>1371</v>
      </c>
      <c r="C16" s="6" t="s">
        <v>987</v>
      </c>
      <c r="D16" s="4" t="s">
        <v>60</v>
      </c>
      <c r="E16" s="5" t="s">
        <v>12</v>
      </c>
      <c r="F16" s="5" t="s">
        <v>12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si="0"/>
        <v>0</v>
      </c>
      <c r="AD16" s="11">
        <f t="shared" si="1"/>
        <v>0</v>
      </c>
      <c r="AE16" s="11">
        <f t="shared" si="2"/>
        <v>0</v>
      </c>
      <c r="AF16" s="11"/>
      <c r="AG16" s="11"/>
      <c r="AH16" s="30"/>
    </row>
    <row r="17" spans="1:36" s="9" customFormat="1" ht="15.75" customHeight="1" x14ac:dyDescent="0.35">
      <c r="A17" s="5" t="s">
        <v>7</v>
      </c>
      <c r="B17" s="5" t="s">
        <v>1372</v>
      </c>
      <c r="C17" s="6" t="s">
        <v>987</v>
      </c>
      <c r="D17" s="4" t="s">
        <v>61</v>
      </c>
      <c r="E17" s="5" t="s">
        <v>12</v>
      </c>
      <c r="F17" s="5" t="s">
        <v>12</v>
      </c>
      <c r="G17" s="11">
        <v>513.44543683009499</v>
      </c>
      <c r="H17" s="11">
        <v>508.61760800192201</v>
      </c>
      <c r="I17" s="11">
        <v>457.399373594368</v>
      </c>
      <c r="J17" s="11">
        <v>505.02865675826104</v>
      </c>
      <c r="K17" s="11">
        <v>570.51558251408994</v>
      </c>
      <c r="L17" s="11">
        <v>551.85434335061393</v>
      </c>
      <c r="M17" s="11">
        <v>507.20203494418701</v>
      </c>
      <c r="N17" s="11">
        <v>546.69930240268195</v>
      </c>
      <c r="O17" s="11">
        <v>608.64265652215693</v>
      </c>
      <c r="P17" s="11">
        <v>613.6216645424139</v>
      </c>
      <c r="Q17" s="11">
        <v>662.22428425186206</v>
      </c>
      <c r="R17" s="11">
        <v>644.09900890064603</v>
      </c>
      <c r="S17" s="11">
        <v>683.70401876213998</v>
      </c>
      <c r="T17" s="11">
        <v>705.02702855221696</v>
      </c>
      <c r="U17" s="11">
        <v>661.42885737799702</v>
      </c>
      <c r="V17" s="11">
        <v>715.47039500875997</v>
      </c>
      <c r="W17" s="11">
        <v>736.07616407505407</v>
      </c>
      <c r="X17" s="11">
        <v>626.91486389221598</v>
      </c>
      <c r="Y17" s="11">
        <v>21.6007822399357</v>
      </c>
      <c r="Z17" s="11"/>
      <c r="AA17" s="11"/>
      <c r="AB17" s="11"/>
      <c r="AC17" s="11">
        <f t="shared" si="0"/>
        <v>2818.0024450140281</v>
      </c>
      <c r="AD17" s="11">
        <f t="shared" si="1"/>
        <v>648.51564613215169</v>
      </c>
      <c r="AE17" s="11">
        <f t="shared" si="2"/>
        <v>2818.0024450140281</v>
      </c>
      <c r="AF17" s="11"/>
      <c r="AG17" s="11"/>
      <c r="AH17" s="30"/>
    </row>
    <row r="19" spans="1:36" x14ac:dyDescent="0.35">
      <c r="AD19" s="12"/>
      <c r="AE19" s="12">
        <f>(AE12+AE5)/AE2</f>
        <v>0.66502006475415143</v>
      </c>
      <c r="AF19" s="12"/>
      <c r="AG19" s="12"/>
      <c r="AH19" s="30"/>
      <c r="AI19" s="34">
        <f>SUM(AI12,AI5)</f>
        <v>2.0888893776817041</v>
      </c>
      <c r="AJ19" s="34">
        <f>SUM(AJ12,AJ5)</f>
        <v>0.63117775059536396</v>
      </c>
    </row>
    <row r="20" spans="1:36" x14ac:dyDescent="0.35">
      <c r="D20" s="10" t="s">
        <v>1253</v>
      </c>
      <c r="G20" s="10">
        <f>[5]GDP!CM$8</f>
        <v>47.225999999999999</v>
      </c>
      <c r="H20" s="10">
        <f>[5]GDP!CN$8</f>
        <v>47.03</v>
      </c>
      <c r="I20" s="10">
        <f>[5]GDP!CO$8</f>
        <v>48.735999999999997</v>
      </c>
      <c r="J20" s="10">
        <f>[5]GDP!CP$8</f>
        <v>49.531999999999996</v>
      </c>
      <c r="K20" s="10">
        <f>[5]GDP!CQ$8</f>
        <v>49.838999999999999</v>
      </c>
      <c r="L20" s="10">
        <f>[5]GDP!CR$8</f>
        <v>52.395000000000003</v>
      </c>
      <c r="M20" s="10">
        <f>[5]GDP!CS$8</f>
        <v>52.110999999999997</v>
      </c>
      <c r="N20" s="10">
        <f>[5]GDP!CT$8</f>
        <v>54.314</v>
      </c>
      <c r="O20" s="10">
        <f>[5]GDP!CU$8</f>
        <v>55.384</v>
      </c>
      <c r="P20" s="10">
        <f>[5]GDP!CV$8</f>
        <v>56.545000000000002</v>
      </c>
      <c r="Q20" s="10">
        <f>[5]GDP!CW$8</f>
        <v>56.670999999999999</v>
      </c>
      <c r="R20" s="10">
        <f>[5]GDP!CX$8</f>
        <v>55.73</v>
      </c>
      <c r="S20" s="10">
        <f>[5]GDP!CY$8</f>
        <v>56.302999999999997</v>
      </c>
      <c r="T20" s="10">
        <f>[5]GDP!CZ$8</f>
        <v>56.591999999999999</v>
      </c>
      <c r="U20" s="10">
        <f>[5]GDP!DA$8</f>
        <v>57.402999999999999</v>
      </c>
      <c r="V20" s="10">
        <f>[5]GDP!DB$8</f>
        <v>58.204999999999998</v>
      </c>
      <c r="W20" s="10">
        <f>[5]GDP!DC$8</f>
        <v>58.57</v>
      </c>
      <c r="X20" s="10">
        <f>[5]GDP!DD$8</f>
        <v>54.685000000000002</v>
      </c>
      <c r="Y20" s="10">
        <f>[5]GDP!DE$8</f>
        <v>39.881</v>
      </c>
      <c r="Z20" s="10">
        <f>[5]GDP!DF$8</f>
        <v>52.070999999999998</v>
      </c>
      <c r="AA20" s="10">
        <f>[5]GDP!DG$8</f>
        <v>57.106000000000002</v>
      </c>
      <c r="AC20" s="11">
        <f t="shared" ref="AC20" si="6">SUM(T20:W20)</f>
        <v>230.76999999999998</v>
      </c>
      <c r="AD20" s="11">
        <f t="shared" ref="AD20" si="7">SUM(X20:AA20)</f>
        <v>203.74299999999999</v>
      </c>
      <c r="AE20" s="12">
        <f>(AE9+AE15)/AE3</f>
        <v>0.3423435809614217</v>
      </c>
      <c r="AF20" s="12"/>
      <c r="AG20" s="12"/>
      <c r="AH20" s="30"/>
      <c r="AI20" s="34">
        <f>SUM(AI9,AI15)</f>
        <v>1.5835359459663736</v>
      </c>
      <c r="AJ20" s="34">
        <f>SUM(AJ9,AJ15)</f>
        <v>0.56282472539297146</v>
      </c>
    </row>
    <row r="21" spans="1:36" x14ac:dyDescent="0.35">
      <c r="AI21" s="34">
        <f>AI19-AI20</f>
        <v>0.50535343171533054</v>
      </c>
      <c r="AJ21" s="34">
        <f>AJ19-AJ20</f>
        <v>6.8353025202392503E-2</v>
      </c>
    </row>
    <row r="22" spans="1:36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0.66502006475415143</v>
      </c>
      <c r="AD22" s="12">
        <f>(AD12+AD5)/AD2</f>
        <v>0.50063274166094407</v>
      </c>
      <c r="AE22" s="10"/>
      <c r="AF22" s="32"/>
      <c r="AG22" s="10"/>
      <c r="AH22" s="10"/>
      <c r="AI22" s="10"/>
      <c r="AJ22" s="10"/>
    </row>
    <row r="23" spans="1:36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0.3423435809614217</v>
      </c>
      <c r="AD23" s="12">
        <f>(AD9+AD15)/AD3</f>
        <v>0.21067181513759559</v>
      </c>
      <c r="AE23" s="10"/>
      <c r="AF23" s="32"/>
      <c r="AG23" s="10"/>
      <c r="AH23" s="10"/>
      <c r="AI23" s="10"/>
      <c r="AJ23" s="10"/>
    </row>
    <row r="24" spans="1:36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2"/>
      <c r="AG24" s="10"/>
      <c r="AH24" s="10"/>
      <c r="AI24" s="10"/>
      <c r="AJ24" s="10"/>
    </row>
    <row r="25" spans="1:36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-1.5289357454062169</v>
      </c>
      <c r="AD25" s="34">
        <f>(AD2-AD3)/AD20/10</f>
        <v>-1.0153826025116286</v>
      </c>
      <c r="AE25" s="10"/>
      <c r="AF25" s="32"/>
      <c r="AG25" s="10"/>
      <c r="AH25" s="10"/>
      <c r="AI25" s="10"/>
      <c r="AJ25" s="10"/>
    </row>
    <row r="26" spans="1:36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-0.22329944603743118</v>
      </c>
      <c r="AD26" s="34">
        <f>(AD4+AD12-AD8-AD15)/AD20/10</f>
        <v>-0.3551922763838089</v>
      </c>
      <c r="AE26" s="10"/>
      <c r="AF26" s="32"/>
      <c r="AG26" s="10"/>
      <c r="AH26" s="10"/>
      <c r="AI26" s="10"/>
      <c r="AJ26" s="10"/>
    </row>
    <row r="27" spans="1:36" ht="16.5" x14ac:dyDescent="0.35">
      <c r="D27" s="47" t="s">
        <v>1720</v>
      </c>
      <c r="AC27" s="34">
        <f>(AC4+AC12)/AC20/10</f>
        <v>2.3690681537333442</v>
      </c>
      <c r="AD27" s="34">
        <f>(AD4+AD12)/AD20/10</f>
        <v>0.58334296210013403</v>
      </c>
      <c r="AH27" s="10"/>
    </row>
    <row r="28" spans="1:36" ht="16.5" x14ac:dyDescent="0.35">
      <c r="D28" s="47" t="s">
        <v>1721</v>
      </c>
      <c r="AC28" s="34">
        <f>(AC8+AC15)/AC20/10</f>
        <v>2.5923675997707756</v>
      </c>
      <c r="AD28" s="34">
        <f>(AD8+AD15)/AD20/10</f>
        <v>0.93853523848394294</v>
      </c>
      <c r="AH28" s="10"/>
    </row>
  </sheetData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5ACEB-010D-4ED7-9F5C-C9B179CB82B7}">
  <dimension ref="A1:AG28"/>
  <sheetViews>
    <sheetView topLeftCell="C1" workbookViewId="0">
      <pane xSplit="4" ySplit="1" topLeftCell="G14" activePane="bottomRight" state="frozen"/>
      <selection activeCell="C1" sqref="C1"/>
      <selection pane="topRight" activeCell="G1" sqref="G1"/>
      <selection pane="bottomLeft" activeCell="C2" sqref="C2"/>
      <selection pane="bottomRight" activeCell="G2" sqref="G2"/>
    </sheetView>
  </sheetViews>
  <sheetFormatPr defaultColWidth="13.26953125" defaultRowHeight="14.5" x14ac:dyDescent="0.35"/>
  <cols>
    <col min="1" max="2" width="13.26953125" style="5"/>
    <col min="3" max="3" width="10.54296875" style="5" customWidth="1"/>
    <col min="4" max="4" width="72.7265625" style="10" customWidth="1"/>
    <col min="5" max="6" width="13.26953125" style="5"/>
    <col min="7" max="27" width="8.26953125" style="10" customWidth="1"/>
    <col min="28" max="28" width="13.26953125" style="10"/>
    <col min="29" max="30" width="9.6328125" style="10" customWidth="1"/>
    <col min="31" max="31" width="13.26953125" style="32"/>
    <col min="32" max="16384" width="13.2695312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/>
    </row>
    <row r="2" spans="1:33" s="9" customFormat="1" ht="15.75" customHeight="1" x14ac:dyDescent="0.35">
      <c r="A2" s="5" t="s">
        <v>7</v>
      </c>
      <c r="B2" s="5" t="s">
        <v>1341</v>
      </c>
      <c r="C2" s="10" t="s">
        <v>939</v>
      </c>
      <c r="D2" s="2" t="s">
        <v>46</v>
      </c>
      <c r="E2" s="5" t="s">
        <v>12</v>
      </c>
      <c r="F2" s="5" t="s">
        <v>12</v>
      </c>
      <c r="G2" s="11">
        <v>1279.8842933619799</v>
      </c>
      <c r="H2" s="11">
        <v>1592.40443908619</v>
      </c>
      <c r="I2" s="11">
        <v>968.01702650872198</v>
      </c>
      <c r="J2" s="11">
        <v>1009.8447738754199</v>
      </c>
      <c r="K2" s="11">
        <v>1277.6859935817201</v>
      </c>
      <c r="L2" s="11">
        <v>2021.0723065731299</v>
      </c>
      <c r="M2" s="11">
        <v>1153.0643050886199</v>
      </c>
      <c r="N2" s="11">
        <v>1133.21830710572</v>
      </c>
      <c r="O2" s="11">
        <v>1368.4800478888601</v>
      </c>
      <c r="P2" s="11">
        <v>2012.05775053556</v>
      </c>
      <c r="Q2" s="11">
        <v>1077.5683718378698</v>
      </c>
      <c r="R2" s="11">
        <v>1076.3551050661399</v>
      </c>
      <c r="S2" s="11">
        <v>1244.05444625719</v>
      </c>
      <c r="T2" s="11">
        <v>1793.4377729231401</v>
      </c>
      <c r="U2" s="11">
        <v>1100.1439492762402</v>
      </c>
      <c r="V2" s="11">
        <v>1108.1133248940898</v>
      </c>
      <c r="W2" s="11">
        <v>1258.1159523823098</v>
      </c>
      <c r="X2" s="11">
        <v>1536.4335282232298</v>
      </c>
      <c r="Y2" s="11">
        <v>587.20561188395504</v>
      </c>
      <c r="Z2" s="11">
        <v>655.19579262254501</v>
      </c>
      <c r="AA2" s="11">
        <v>774.1164500442261</v>
      </c>
      <c r="AB2" s="11"/>
      <c r="AC2" s="11">
        <f>SUM(T2:W2)</f>
        <v>5259.8109994757797</v>
      </c>
      <c r="AD2" s="11">
        <f>SUM(X2:AA2)</f>
        <v>3552.9513827739561</v>
      </c>
      <c r="AE2" s="30">
        <f>AD2/AC2-1</f>
        <v>-0.32450968616019438</v>
      </c>
    </row>
    <row r="3" spans="1:33" s="9" customFormat="1" ht="15.75" customHeight="1" x14ac:dyDescent="0.35">
      <c r="A3" s="5" t="s">
        <v>7</v>
      </c>
      <c r="B3" s="5" t="s">
        <v>1342</v>
      </c>
      <c r="C3" s="10" t="s">
        <v>939</v>
      </c>
      <c r="D3" s="2" t="s">
        <v>47</v>
      </c>
      <c r="E3" s="5" t="s">
        <v>12</v>
      </c>
      <c r="F3" s="5" t="s">
        <v>12</v>
      </c>
      <c r="G3" s="11">
        <v>1042.4654994160101</v>
      </c>
      <c r="H3" s="11">
        <v>980.90853968984493</v>
      </c>
      <c r="I3" s="11">
        <v>1029.5060770377199</v>
      </c>
      <c r="J3" s="11">
        <v>960.37510534973603</v>
      </c>
      <c r="K3" s="11">
        <v>907.94390282503002</v>
      </c>
      <c r="L3" s="11">
        <v>1080.4847496833402</v>
      </c>
      <c r="M3" s="11">
        <v>1101.20062197178</v>
      </c>
      <c r="N3" s="11">
        <v>1043.0167939983301</v>
      </c>
      <c r="O3" s="11">
        <v>967.10175448672908</v>
      </c>
      <c r="P3" s="11">
        <v>1078.02368644649</v>
      </c>
      <c r="Q3" s="11">
        <v>1130.61762197803</v>
      </c>
      <c r="R3" s="11">
        <v>1136.0285111277999</v>
      </c>
      <c r="S3" s="11">
        <v>1135.16412076703</v>
      </c>
      <c r="T3" s="11">
        <v>1102.3079314105501</v>
      </c>
      <c r="U3" s="11">
        <v>1194.15375854442</v>
      </c>
      <c r="V3" s="11">
        <v>1149.3856682354301</v>
      </c>
      <c r="W3" s="11">
        <v>1202.3565432617299</v>
      </c>
      <c r="X3" s="11">
        <v>1092.1632209475802</v>
      </c>
      <c r="Y3" s="11">
        <v>725.83608214322601</v>
      </c>
      <c r="Z3" s="11">
        <v>748.06272699129295</v>
      </c>
      <c r="AA3" s="11">
        <v>911.018675386057</v>
      </c>
      <c r="AB3" s="11"/>
      <c r="AC3" s="11">
        <f t="shared" ref="AC3:AC17" si="0">SUM(T3:W3)</f>
        <v>4648.2039014521297</v>
      </c>
      <c r="AD3" s="11">
        <f t="shared" ref="AD3:AD17" si="1">SUM(X3:AA3)</f>
        <v>3477.0807054681563</v>
      </c>
      <c r="AE3" s="30">
        <f t="shared" ref="AE3:AE17" si="2">AD3/AC3-1</f>
        <v>-0.25195176907323424</v>
      </c>
    </row>
    <row r="4" spans="1:33" s="9" customFormat="1" ht="15.75" customHeight="1" x14ac:dyDescent="0.35">
      <c r="A4" s="5" t="s">
        <v>7</v>
      </c>
      <c r="B4" s="5" t="s">
        <v>1343</v>
      </c>
      <c r="C4" s="10" t="s">
        <v>939</v>
      </c>
      <c r="D4" s="3" t="s">
        <v>48</v>
      </c>
      <c r="E4" s="5" t="s">
        <v>12</v>
      </c>
      <c r="F4" s="5" t="s">
        <v>12</v>
      </c>
      <c r="G4" s="11">
        <v>174.50214734332002</v>
      </c>
      <c r="H4" s="11">
        <v>124.334587752101</v>
      </c>
      <c r="I4" s="11">
        <v>137.27919309840701</v>
      </c>
      <c r="J4" s="11">
        <v>145.349241039269</v>
      </c>
      <c r="K4" s="11">
        <v>136.627127077377</v>
      </c>
      <c r="L4" s="11">
        <v>127.93582674022799</v>
      </c>
      <c r="M4" s="11">
        <v>136.655726820128</v>
      </c>
      <c r="N4" s="11">
        <v>128.397531674014</v>
      </c>
      <c r="O4" s="11">
        <v>123.8006949957</v>
      </c>
      <c r="P4" s="11">
        <v>125.527752527347</v>
      </c>
      <c r="Q4" s="11">
        <v>129.44455154866301</v>
      </c>
      <c r="R4" s="11">
        <v>128.831503345421</v>
      </c>
      <c r="S4" s="11">
        <v>145.305911913073</v>
      </c>
      <c r="T4" s="11">
        <v>132.707433951463</v>
      </c>
      <c r="U4" s="11">
        <v>129.79225827663299</v>
      </c>
      <c r="V4" s="11">
        <v>124.849724714479</v>
      </c>
      <c r="W4" s="11">
        <v>136.69613929040901</v>
      </c>
      <c r="X4" s="11">
        <v>122.501775468899</v>
      </c>
      <c r="Y4" s="11">
        <v>91.178261688872098</v>
      </c>
      <c r="Z4" s="11">
        <v>89.085274812535786</v>
      </c>
      <c r="AA4" s="11">
        <v>92.561602675216491</v>
      </c>
      <c r="AB4" s="11"/>
      <c r="AC4" s="11">
        <f t="shared" si="0"/>
        <v>524.04555623298404</v>
      </c>
      <c r="AD4" s="11">
        <f t="shared" si="1"/>
        <v>395.32691464552335</v>
      </c>
      <c r="AE4" s="30">
        <f t="shared" si="2"/>
        <v>-0.24562490809526871</v>
      </c>
    </row>
    <row r="5" spans="1:33" s="16" customFormat="1" ht="15.75" customHeight="1" x14ac:dyDescent="0.35">
      <c r="A5" s="13" t="s">
        <v>7</v>
      </c>
      <c r="B5" s="13" t="s">
        <v>1344</v>
      </c>
      <c r="C5" s="14" t="s">
        <v>939</v>
      </c>
      <c r="D5" s="15" t="s">
        <v>49</v>
      </c>
      <c r="E5" s="13" t="s">
        <v>12</v>
      </c>
      <c r="F5" s="13" t="s">
        <v>12</v>
      </c>
      <c r="G5" s="17">
        <v>25.498105709071599</v>
      </c>
      <c r="H5" s="17">
        <v>29.7381701246414</v>
      </c>
      <c r="I5" s="17">
        <v>17.778506842363001</v>
      </c>
      <c r="J5" s="17">
        <v>34.249410815754501</v>
      </c>
      <c r="K5" s="17">
        <v>29.202936217241103</v>
      </c>
      <c r="L5" s="17">
        <v>27.1372123490947</v>
      </c>
      <c r="M5" s="17">
        <v>17.289287319602199</v>
      </c>
      <c r="N5" s="17">
        <v>28.060294727775599</v>
      </c>
      <c r="O5" s="17">
        <v>28.4613686035275</v>
      </c>
      <c r="P5" s="17">
        <v>26.593230256388399</v>
      </c>
      <c r="Q5" s="17">
        <v>10.9467178455411</v>
      </c>
      <c r="R5" s="17">
        <v>17.8054286719088</v>
      </c>
      <c r="S5" s="17">
        <v>32.476140226161597</v>
      </c>
      <c r="T5" s="17">
        <v>27.053113989094101</v>
      </c>
      <c r="U5" s="17">
        <v>14.023293629241801</v>
      </c>
      <c r="V5" s="17">
        <v>16.194727961064999</v>
      </c>
      <c r="W5" s="17">
        <v>28.995774420598998</v>
      </c>
      <c r="X5" s="17">
        <v>18.830439815667397</v>
      </c>
      <c r="Y5" s="17">
        <v>2.7572715642802601</v>
      </c>
      <c r="Z5" s="17">
        <v>2.7213956736170997</v>
      </c>
      <c r="AA5" s="17">
        <v>5.3533931591745505</v>
      </c>
      <c r="AB5" s="17"/>
      <c r="AC5" s="17">
        <f t="shared" si="0"/>
        <v>86.266909999999896</v>
      </c>
      <c r="AD5" s="17">
        <f t="shared" si="1"/>
        <v>29.662500212739307</v>
      </c>
      <c r="AE5" s="31">
        <f t="shared" si="2"/>
        <v>-0.65615436773220059</v>
      </c>
      <c r="AF5" s="33">
        <f>AC5/SUM(T$20:W$20)/10</f>
        <v>0.15382555589236976</v>
      </c>
      <c r="AG5" s="33">
        <f>AD5/SUM(X$20:AA$20)/10</f>
        <v>5.5311591356640752E-2</v>
      </c>
    </row>
    <row r="6" spans="1:33" s="9" customFormat="1" ht="15.75" customHeight="1" x14ac:dyDescent="0.35">
      <c r="A6" s="5" t="s">
        <v>7</v>
      </c>
      <c r="B6" s="5" t="s">
        <v>1345</v>
      </c>
      <c r="C6" s="10" t="s">
        <v>939</v>
      </c>
      <c r="D6" s="4" t="s">
        <v>50</v>
      </c>
      <c r="E6" s="5" t="s">
        <v>12</v>
      </c>
      <c r="F6" s="5" t="s">
        <v>12</v>
      </c>
      <c r="G6" s="11">
        <v>23.791320395902702</v>
      </c>
      <c r="H6" s="11">
        <v>14.9053632379946</v>
      </c>
      <c r="I6" s="11">
        <v>16.836991588999499</v>
      </c>
      <c r="J6" s="11">
        <v>19.3085231689533</v>
      </c>
      <c r="K6" s="11">
        <v>19.598205149495097</v>
      </c>
      <c r="L6" s="11">
        <v>17.636500617920902</v>
      </c>
      <c r="M6" s="11">
        <v>18.642412573186501</v>
      </c>
      <c r="N6" s="11">
        <v>17.228639669963201</v>
      </c>
      <c r="O6" s="11">
        <v>17.686397004548901</v>
      </c>
      <c r="P6" s="11">
        <v>19.472786189456599</v>
      </c>
      <c r="Q6" s="11">
        <v>19.324297375579601</v>
      </c>
      <c r="R6" s="11">
        <v>18.807353913117101</v>
      </c>
      <c r="S6" s="11">
        <v>18.900196161846601</v>
      </c>
      <c r="T6" s="11">
        <v>19.047141372303301</v>
      </c>
      <c r="U6" s="11">
        <v>19.026464576463301</v>
      </c>
      <c r="V6" s="11">
        <v>19.366295875895702</v>
      </c>
      <c r="W6" s="11">
        <v>18.770997175337801</v>
      </c>
      <c r="X6" s="11">
        <v>14.4448503215934</v>
      </c>
      <c r="Y6" s="11">
        <v>12.2830471119322</v>
      </c>
      <c r="Z6" s="11">
        <v>14.988155444156401</v>
      </c>
      <c r="AA6" s="11">
        <v>20.847693945953903</v>
      </c>
      <c r="AB6" s="11"/>
      <c r="AC6" s="11">
        <f t="shared" si="0"/>
        <v>76.210899000000097</v>
      </c>
      <c r="AD6" s="11">
        <f t="shared" si="1"/>
        <v>62.56374682363591</v>
      </c>
      <c r="AE6" s="30">
        <f t="shared" si="2"/>
        <v>-0.17907087247933096</v>
      </c>
    </row>
    <row r="7" spans="1:33" s="9" customFormat="1" ht="15.75" customHeight="1" x14ac:dyDescent="0.35">
      <c r="A7" s="5" t="s">
        <v>7</v>
      </c>
      <c r="B7" s="5" t="s">
        <v>1346</v>
      </c>
      <c r="C7" s="10" t="s">
        <v>939</v>
      </c>
      <c r="D7" s="4" t="s">
        <v>51</v>
      </c>
      <c r="E7" s="5" t="s">
        <v>12</v>
      </c>
      <c r="F7" s="5" t="s">
        <v>12</v>
      </c>
      <c r="G7" s="11">
        <v>125.212721238345</v>
      </c>
      <c r="H7" s="11">
        <v>79.691054389465492</v>
      </c>
      <c r="I7" s="11">
        <v>102.66369466704499</v>
      </c>
      <c r="J7" s="11">
        <v>91.791307054560903</v>
      </c>
      <c r="K7" s="11">
        <v>87.825985710640992</v>
      </c>
      <c r="L7" s="11">
        <v>83.162113773212099</v>
      </c>
      <c r="M7" s="11">
        <v>100.72402692733931</v>
      </c>
      <c r="N7" s="11">
        <v>83.108597276275603</v>
      </c>
      <c r="O7" s="11">
        <v>77.652929387623601</v>
      </c>
      <c r="P7" s="11">
        <v>79.46173608150238</v>
      </c>
      <c r="Q7" s="11">
        <v>99.173536327541782</v>
      </c>
      <c r="R7" s="11">
        <v>92.218720760394575</v>
      </c>
      <c r="S7" s="11">
        <v>93.929575525064678</v>
      </c>
      <c r="T7" s="11">
        <v>86.607178590065601</v>
      </c>
      <c r="U7" s="11">
        <v>96.742500070927804</v>
      </c>
      <c r="V7" s="11">
        <v>89.288700877518608</v>
      </c>
      <c r="W7" s="11">
        <v>88.929367694472617</v>
      </c>
      <c r="X7" s="11">
        <v>89.226485331638102</v>
      </c>
      <c r="Y7" s="11">
        <v>76.137943012659704</v>
      </c>
      <c r="Z7" s="11">
        <v>71.3757236947623</v>
      </c>
      <c r="AA7" s="11">
        <v>66.360515570088097</v>
      </c>
      <c r="AB7" s="11"/>
      <c r="AC7" s="11">
        <f t="shared" si="0"/>
        <v>361.56774723298463</v>
      </c>
      <c r="AD7" s="11">
        <f t="shared" si="1"/>
        <v>303.10066760914822</v>
      </c>
      <c r="AE7" s="30">
        <f t="shared" si="2"/>
        <v>-0.16170435574321784</v>
      </c>
    </row>
    <row r="8" spans="1:33" s="9" customFormat="1" ht="15" customHeight="1" x14ac:dyDescent="0.35">
      <c r="A8" s="5" t="s">
        <v>7</v>
      </c>
      <c r="B8" s="5" t="s">
        <v>1347</v>
      </c>
      <c r="C8" s="10" t="s">
        <v>939</v>
      </c>
      <c r="D8" s="3" t="s">
        <v>52</v>
      </c>
      <c r="E8" s="5" t="s">
        <v>12</v>
      </c>
      <c r="F8" s="5" t="s">
        <v>12</v>
      </c>
      <c r="G8" s="11">
        <v>270.91072961574605</v>
      </c>
      <c r="H8" s="11">
        <v>222.75975274567301</v>
      </c>
      <c r="I8" s="11">
        <v>308.436126714762</v>
      </c>
      <c r="J8" s="11">
        <v>251.00402168091301</v>
      </c>
      <c r="K8" s="11">
        <v>225.151400300848</v>
      </c>
      <c r="L8" s="11">
        <v>253.681280094773</v>
      </c>
      <c r="M8" s="11">
        <v>306.38793035075497</v>
      </c>
      <c r="N8" s="11">
        <v>262.38190596400602</v>
      </c>
      <c r="O8" s="11">
        <v>243.66085097423999</v>
      </c>
      <c r="P8" s="11">
        <v>268.70331176024996</v>
      </c>
      <c r="Q8" s="11">
        <v>330.30262731656597</v>
      </c>
      <c r="R8" s="11">
        <v>310.08585495664698</v>
      </c>
      <c r="S8" s="11">
        <v>313.27337221577903</v>
      </c>
      <c r="T8" s="11">
        <v>262.82820908466897</v>
      </c>
      <c r="U8" s="11">
        <v>307.96473727583498</v>
      </c>
      <c r="V8" s="11">
        <v>283.96576191825801</v>
      </c>
      <c r="W8" s="11">
        <v>273.87581354624496</v>
      </c>
      <c r="X8" s="11">
        <v>261.96745197278699</v>
      </c>
      <c r="Y8" s="11">
        <v>235.33665991928601</v>
      </c>
      <c r="Z8" s="11">
        <v>207.49977403532901</v>
      </c>
      <c r="AA8" s="11">
        <v>230.003307900088</v>
      </c>
      <c r="AB8" s="11"/>
      <c r="AC8" s="11">
        <f t="shared" si="0"/>
        <v>1128.6345218250069</v>
      </c>
      <c r="AD8" s="11">
        <f t="shared" si="1"/>
        <v>934.80719382748998</v>
      </c>
      <c r="AE8" s="30">
        <f t="shared" si="2"/>
        <v>-0.17173613268899246</v>
      </c>
    </row>
    <row r="9" spans="1:33" s="16" customFormat="1" ht="15" customHeight="1" x14ac:dyDescent="0.35">
      <c r="A9" s="13" t="s">
        <v>7</v>
      </c>
      <c r="B9" s="13" t="s">
        <v>1348</v>
      </c>
      <c r="C9" s="14" t="s">
        <v>939</v>
      </c>
      <c r="D9" s="15" t="s">
        <v>53</v>
      </c>
      <c r="E9" s="13" t="s">
        <v>12</v>
      </c>
      <c r="F9" s="13" t="s">
        <v>12</v>
      </c>
      <c r="G9" s="17">
        <v>53.7013959938241</v>
      </c>
      <c r="H9" s="17">
        <v>51.937937178703599</v>
      </c>
      <c r="I9" s="17">
        <v>63.453699793244098</v>
      </c>
      <c r="J9" s="17">
        <v>50.821680619981699</v>
      </c>
      <c r="K9" s="17">
        <v>57.778631847083503</v>
      </c>
      <c r="L9" s="17">
        <v>50.378954405917504</v>
      </c>
      <c r="M9" s="17">
        <v>62.000347544498396</v>
      </c>
      <c r="N9" s="17">
        <v>53.376358870388003</v>
      </c>
      <c r="O9" s="17">
        <v>60.448454933196096</v>
      </c>
      <c r="P9" s="17">
        <v>48.821756389770698</v>
      </c>
      <c r="Q9" s="17">
        <v>60.079380439290397</v>
      </c>
      <c r="R9" s="17">
        <v>51.724972792864399</v>
      </c>
      <c r="S9" s="17">
        <v>58.575908662074404</v>
      </c>
      <c r="T9" s="17">
        <v>58.664837621642796</v>
      </c>
      <c r="U9" s="17">
        <v>56.192972167372901</v>
      </c>
      <c r="V9" s="17">
        <v>47.919500815105401</v>
      </c>
      <c r="W9" s="17">
        <v>50.8271945058789</v>
      </c>
      <c r="X9" s="17">
        <v>59.705524048235198</v>
      </c>
      <c r="Y9" s="17">
        <v>2.80249662765987</v>
      </c>
      <c r="Z9" s="17">
        <v>3.4473410818343102</v>
      </c>
      <c r="AA9" s="17">
        <v>5.3250427066409802</v>
      </c>
      <c r="AB9" s="17"/>
      <c r="AC9" s="17">
        <f t="shared" si="0"/>
        <v>213.60450511000002</v>
      </c>
      <c r="AD9" s="17">
        <f t="shared" si="1"/>
        <v>71.280404464370363</v>
      </c>
      <c r="AE9" s="31">
        <f t="shared" si="2"/>
        <v>-0.6662972795088612</v>
      </c>
      <c r="AF9" s="33">
        <f>AC9/SUM(T$20:W$20)/10</f>
        <v>0.38088569232003711</v>
      </c>
      <c r="AG9" s="33">
        <f>AD9/SUM(X$20:AA$20)/10</f>
        <v>0.13291639528673521</v>
      </c>
    </row>
    <row r="10" spans="1:33" s="9" customFormat="1" ht="15.75" customHeight="1" x14ac:dyDescent="0.35">
      <c r="A10" s="5" t="s">
        <v>7</v>
      </c>
      <c r="B10" s="5" t="s">
        <v>1349</v>
      </c>
      <c r="C10" s="10" t="s">
        <v>939</v>
      </c>
      <c r="D10" s="4" t="s">
        <v>54</v>
      </c>
      <c r="E10" s="5" t="s">
        <v>12</v>
      </c>
      <c r="F10" s="5" t="s">
        <v>12</v>
      </c>
      <c r="G10" s="11">
        <v>194.56533747832901</v>
      </c>
      <c r="H10" s="11">
        <v>152.91412002701898</v>
      </c>
      <c r="I10" s="11">
        <v>215.845667101966</v>
      </c>
      <c r="J10" s="11">
        <v>179.30320069504401</v>
      </c>
      <c r="K10" s="11">
        <v>153.03592583421801</v>
      </c>
      <c r="L10" s="11">
        <v>179.341639120574</v>
      </c>
      <c r="M10" s="11">
        <v>214.989670485593</v>
      </c>
      <c r="N10" s="11">
        <v>189.26053277700402</v>
      </c>
      <c r="O10" s="11">
        <v>169.11123913441301</v>
      </c>
      <c r="P10" s="11">
        <v>195.26388845399401</v>
      </c>
      <c r="Q10" s="11">
        <v>238.86348110629902</v>
      </c>
      <c r="R10" s="11">
        <v>229.70728745011198</v>
      </c>
      <c r="S10" s="11">
        <v>224.84253619561801</v>
      </c>
      <c r="T10" s="11">
        <v>180.66216592901</v>
      </c>
      <c r="U10" s="11">
        <v>220.57612963767099</v>
      </c>
      <c r="V10" s="11">
        <v>209.001097684429</v>
      </c>
      <c r="W10" s="11">
        <v>197.18302240256</v>
      </c>
      <c r="X10" s="11">
        <v>180.689739405023</v>
      </c>
      <c r="Y10" s="11">
        <v>204.21384424217601</v>
      </c>
      <c r="Z10" s="11">
        <v>182.61325815528102</v>
      </c>
      <c r="AA10" s="11">
        <v>201.79228566663102</v>
      </c>
      <c r="AB10" s="11"/>
      <c r="AC10" s="11">
        <f t="shared" si="0"/>
        <v>807.42241565366999</v>
      </c>
      <c r="AD10" s="11">
        <f t="shared" si="1"/>
        <v>769.30912746911099</v>
      </c>
      <c r="AE10" s="30">
        <f t="shared" si="2"/>
        <v>-4.7203653807039059E-2</v>
      </c>
    </row>
    <row r="11" spans="1:33" s="9" customFormat="1" ht="15.75" customHeight="1" x14ac:dyDescent="0.35">
      <c r="A11" s="5" t="s">
        <v>7</v>
      </c>
      <c r="B11" s="5" t="s">
        <v>1350</v>
      </c>
      <c r="C11" s="10" t="s">
        <v>939</v>
      </c>
      <c r="D11" s="4" t="s">
        <v>55</v>
      </c>
      <c r="E11" s="5" t="s">
        <v>12</v>
      </c>
      <c r="F11" s="5" t="s">
        <v>12</v>
      </c>
      <c r="G11" s="11">
        <v>22.643996143592801</v>
      </c>
      <c r="H11" s="11">
        <v>17.9076955399497</v>
      </c>
      <c r="I11" s="11">
        <v>29.136759819552299</v>
      </c>
      <c r="J11" s="11">
        <v>20.879140365886901</v>
      </c>
      <c r="K11" s="11">
        <v>14.336842619546999</v>
      </c>
      <c r="L11" s="11">
        <v>23.960686568281904</v>
      </c>
      <c r="M11" s="11">
        <v>29.397912320664204</v>
      </c>
      <c r="N11" s="11">
        <v>19.745014316614601</v>
      </c>
      <c r="O11" s="11">
        <v>14.101156906631504</v>
      </c>
      <c r="P11" s="11">
        <v>24.617666916485206</v>
      </c>
      <c r="Q11" s="11">
        <v>31.359765770976203</v>
      </c>
      <c r="R11" s="11">
        <v>28.653594713670508</v>
      </c>
      <c r="S11" s="11">
        <v>29.854927358086606</v>
      </c>
      <c r="T11" s="11">
        <v>23.501205534016318</v>
      </c>
      <c r="U11" s="11">
        <v>31.195635470791618</v>
      </c>
      <c r="V11" s="11">
        <v>27.045163418724417</v>
      </c>
      <c r="W11" s="11">
        <v>25.865596637805918</v>
      </c>
      <c r="X11" s="11">
        <v>21.572188519528318</v>
      </c>
      <c r="Y11" s="11">
        <v>28.320319049449619</v>
      </c>
      <c r="Z11" s="11">
        <v>21.439174798213319</v>
      </c>
      <c r="AA11" s="11">
        <v>22.885979526816321</v>
      </c>
      <c r="AB11" s="11"/>
      <c r="AC11" s="11">
        <f t="shared" si="0"/>
        <v>107.60760106133827</v>
      </c>
      <c r="AD11" s="11">
        <f t="shared" si="1"/>
        <v>94.217661894007563</v>
      </c>
      <c r="AE11" s="30">
        <f t="shared" si="2"/>
        <v>-0.1244330236457758</v>
      </c>
    </row>
    <row r="12" spans="1:33" s="16" customFormat="1" ht="15.75" customHeight="1" x14ac:dyDescent="0.35">
      <c r="A12" s="13" t="s">
        <v>7</v>
      </c>
      <c r="B12" s="13" t="s">
        <v>1351</v>
      </c>
      <c r="C12" s="14" t="s">
        <v>939</v>
      </c>
      <c r="D12" s="18" t="s">
        <v>56</v>
      </c>
      <c r="E12" s="13" t="s">
        <v>12</v>
      </c>
      <c r="F12" s="13" t="s">
        <v>12</v>
      </c>
      <c r="G12" s="17">
        <v>500.621177660358</v>
      </c>
      <c r="H12" s="17">
        <v>980.77133392711107</v>
      </c>
      <c r="I12" s="17">
        <v>324.76133283231502</v>
      </c>
      <c r="J12" s="17">
        <v>362.146070567756</v>
      </c>
      <c r="K12" s="17">
        <v>617.64197953801499</v>
      </c>
      <c r="L12" s="17">
        <v>1313.92821308924</v>
      </c>
      <c r="M12" s="17">
        <v>430.24301076507402</v>
      </c>
      <c r="N12" s="17">
        <v>423.81135690257901</v>
      </c>
      <c r="O12" s="17">
        <v>655.39526687956698</v>
      </c>
      <c r="P12" s="17">
        <v>1325.1308087232799</v>
      </c>
      <c r="Q12" s="17">
        <v>380.62215171651002</v>
      </c>
      <c r="R12" s="17">
        <v>381.65875463767202</v>
      </c>
      <c r="S12" s="17">
        <v>532.47179478556097</v>
      </c>
      <c r="T12" s="17">
        <v>1038.9618963068499</v>
      </c>
      <c r="U12" s="17">
        <v>346.766590250229</v>
      </c>
      <c r="V12" s="17">
        <v>360.56784588358198</v>
      </c>
      <c r="W12" s="17">
        <v>498.83135692010802</v>
      </c>
      <c r="X12" s="17">
        <v>858.95916158520197</v>
      </c>
      <c r="Y12" s="17">
        <v>46.141916607968</v>
      </c>
      <c r="Z12" s="17">
        <v>64.377042676520205</v>
      </c>
      <c r="AA12" s="17">
        <v>91.618803743001592</v>
      </c>
      <c r="AB12" s="17"/>
      <c r="AC12" s="17">
        <f t="shared" si="0"/>
        <v>2245.1276893607692</v>
      </c>
      <c r="AD12" s="17">
        <f t="shared" si="1"/>
        <v>1061.0969246126917</v>
      </c>
      <c r="AE12" s="31">
        <f t="shared" si="2"/>
        <v>-0.52737791723783589</v>
      </c>
      <c r="AF12" s="33">
        <f>AC12/SUM(T$20:W$20)/10</f>
        <v>4.0033660051724631</v>
      </c>
      <c r="AG12" s="33">
        <f>AD12/SUM(X$20:AA$20)/10</f>
        <v>1.9786248314550079</v>
      </c>
    </row>
    <row r="13" spans="1:33" s="9" customFormat="1" ht="15.75" customHeight="1" x14ac:dyDescent="0.35">
      <c r="A13" s="5" t="s">
        <v>7</v>
      </c>
      <c r="B13" s="5" t="s">
        <v>1352</v>
      </c>
      <c r="C13" s="10" t="s">
        <v>939</v>
      </c>
      <c r="D13" s="4" t="s">
        <v>57</v>
      </c>
      <c r="E13" s="5" t="s">
        <v>12</v>
      </c>
      <c r="F13" s="5" t="s">
        <v>12</v>
      </c>
      <c r="G13" s="11">
        <v>119.32799292197799</v>
      </c>
      <c r="H13" s="11">
        <v>70.842863247078697</v>
      </c>
      <c r="I13" s="11">
        <v>86.705331814483998</v>
      </c>
      <c r="J13" s="11">
        <v>88.632444299212793</v>
      </c>
      <c r="K13" s="11">
        <v>107.94019736167</v>
      </c>
      <c r="L13" s="11">
        <v>62.1160091086861</v>
      </c>
      <c r="M13" s="11">
        <v>91.5408157082542</v>
      </c>
      <c r="N13" s="11">
        <v>89.495696867722401</v>
      </c>
      <c r="O13" s="11">
        <v>104.178510015542</v>
      </c>
      <c r="P13" s="11">
        <v>80.7856868361078</v>
      </c>
      <c r="Q13" s="11">
        <v>86.648825387509788</v>
      </c>
      <c r="R13" s="11">
        <v>84.450354038616112</v>
      </c>
      <c r="S13" s="11">
        <v>95.310841194291001</v>
      </c>
      <c r="T13" s="11">
        <v>79.422674183364094</v>
      </c>
      <c r="U13" s="11">
        <v>84.998862341466292</v>
      </c>
      <c r="V13" s="11">
        <v>94.0136283781261</v>
      </c>
      <c r="W13" s="11">
        <v>94.962439123998593</v>
      </c>
      <c r="X13" s="11">
        <v>88.819059399084296</v>
      </c>
      <c r="Y13" s="11">
        <v>11.3102315165424</v>
      </c>
      <c r="Z13" s="11">
        <v>16.785521602575898</v>
      </c>
      <c r="AA13" s="11">
        <v>17.441455819409899</v>
      </c>
      <c r="AB13" s="11"/>
      <c r="AC13" s="11">
        <f t="shared" si="0"/>
        <v>353.39760402695509</v>
      </c>
      <c r="AD13" s="11">
        <f t="shared" si="1"/>
        <v>134.35626833761251</v>
      </c>
      <c r="AE13" s="30">
        <f t="shared" si="2"/>
        <v>-0.61981556522560743</v>
      </c>
    </row>
    <row r="14" spans="1:33" s="9" customFormat="1" ht="15.75" customHeight="1" x14ac:dyDescent="0.35">
      <c r="A14" s="5" t="s">
        <v>7</v>
      </c>
      <c r="B14" s="5" t="s">
        <v>1353</v>
      </c>
      <c r="C14" s="10" t="s">
        <v>939</v>
      </c>
      <c r="D14" s="4" t="s">
        <v>58</v>
      </c>
      <c r="E14" s="5" t="s">
        <v>12</v>
      </c>
      <c r="F14" s="5" t="s">
        <v>12</v>
      </c>
      <c r="G14" s="11">
        <v>381.29318473838003</v>
      </c>
      <c r="H14" s="11">
        <v>909.928470680033</v>
      </c>
      <c r="I14" s="11">
        <v>238.05600101783099</v>
      </c>
      <c r="J14" s="11">
        <v>273.51362626854302</v>
      </c>
      <c r="K14" s="11">
        <v>509.701782176346</v>
      </c>
      <c r="L14" s="11">
        <v>1251.8122039805601</v>
      </c>
      <c r="M14" s="11">
        <v>338.70219505681996</v>
      </c>
      <c r="N14" s="11">
        <v>334.31566003485699</v>
      </c>
      <c r="O14" s="11">
        <v>551.216756864025</v>
      </c>
      <c r="P14" s="11">
        <v>1244.3451218871701</v>
      </c>
      <c r="Q14" s="11">
        <v>293.973326329001</v>
      </c>
      <c r="R14" s="11">
        <v>297.20840059905601</v>
      </c>
      <c r="S14" s="11">
        <v>437.16095359127002</v>
      </c>
      <c r="T14" s="11">
        <v>959.53922212348607</v>
      </c>
      <c r="U14" s="11">
        <v>261.76772790876203</v>
      </c>
      <c r="V14" s="11">
        <v>266.55421750545599</v>
      </c>
      <c r="W14" s="11">
        <v>403.86891779611</v>
      </c>
      <c r="X14" s="11">
        <v>770.14010218611804</v>
      </c>
      <c r="Y14" s="11">
        <v>34.831685091425499</v>
      </c>
      <c r="Z14" s="11">
        <v>47.5915210739443</v>
      </c>
      <c r="AA14" s="11">
        <v>74.177347923591697</v>
      </c>
      <c r="AB14" s="11"/>
      <c r="AC14" s="11">
        <f t="shared" si="0"/>
        <v>1891.7300853338143</v>
      </c>
      <c r="AD14" s="11">
        <f t="shared" si="1"/>
        <v>926.74065627507946</v>
      </c>
      <c r="AE14" s="30">
        <f t="shared" si="2"/>
        <v>-0.5101094688613852</v>
      </c>
    </row>
    <row r="15" spans="1:33" s="16" customFormat="1" ht="15.75" customHeight="1" x14ac:dyDescent="0.35">
      <c r="A15" s="13" t="s">
        <v>7</v>
      </c>
      <c r="B15" s="13" t="s">
        <v>1354</v>
      </c>
      <c r="C15" s="14" t="s">
        <v>939</v>
      </c>
      <c r="D15" s="18" t="s">
        <v>59</v>
      </c>
      <c r="E15" s="13" t="s">
        <v>12</v>
      </c>
      <c r="F15" s="13" t="s">
        <v>12</v>
      </c>
      <c r="G15" s="17">
        <v>262.46456318635103</v>
      </c>
      <c r="H15" s="17">
        <v>276.89481019733103</v>
      </c>
      <c r="I15" s="17">
        <v>184.67791571968499</v>
      </c>
      <c r="J15" s="17">
        <v>205.90703472123599</v>
      </c>
      <c r="K15" s="17">
        <v>187.43032789308597</v>
      </c>
      <c r="L15" s="17">
        <v>296.90691665230901</v>
      </c>
      <c r="M15" s="17">
        <v>246.527331649486</v>
      </c>
      <c r="N15" s="17">
        <v>253.15288500836701</v>
      </c>
      <c r="O15" s="17">
        <v>199.88026224092599</v>
      </c>
      <c r="P15" s="17">
        <v>258.13723309696002</v>
      </c>
      <c r="Q15" s="17">
        <v>230.610635424187</v>
      </c>
      <c r="R15" s="17">
        <v>283.70217670683303</v>
      </c>
      <c r="S15" s="17">
        <v>260.75613931973004</v>
      </c>
      <c r="T15" s="17">
        <v>295.49990835991196</v>
      </c>
      <c r="U15" s="17">
        <v>298.11165329157802</v>
      </c>
      <c r="V15" s="17">
        <v>314.20095935761202</v>
      </c>
      <c r="W15" s="17">
        <v>302.53314886657</v>
      </c>
      <c r="X15" s="17">
        <v>295.871707367662</v>
      </c>
      <c r="Y15" s="17">
        <v>3.4712399095817998</v>
      </c>
      <c r="Z15" s="17">
        <v>14.3796505729843</v>
      </c>
      <c r="AA15" s="17">
        <v>27.0202209300936</v>
      </c>
      <c r="AB15" s="17"/>
      <c r="AC15" s="17">
        <f t="shared" si="0"/>
        <v>1210.345669875672</v>
      </c>
      <c r="AD15" s="17">
        <f t="shared" si="1"/>
        <v>340.74281878032173</v>
      </c>
      <c r="AE15" s="31">
        <f t="shared" si="2"/>
        <v>-0.71847479008594028</v>
      </c>
      <c r="AF15" s="33">
        <f>AC15/SUM(T$20:W$20)/10</f>
        <v>2.1582098569491839</v>
      </c>
      <c r="AG15" s="33">
        <f>AD15/SUM(X$20:AA$20)/10</f>
        <v>0.63538229801656165</v>
      </c>
    </row>
    <row r="16" spans="1:33" s="9" customFormat="1" ht="15.75" customHeight="1" x14ac:dyDescent="0.35">
      <c r="A16" s="5" t="s">
        <v>7</v>
      </c>
      <c r="B16" s="5" t="s">
        <v>1355</v>
      </c>
      <c r="C16" s="10" t="s">
        <v>939</v>
      </c>
      <c r="D16" s="4" t="s">
        <v>60</v>
      </c>
      <c r="E16" s="5" t="s">
        <v>12</v>
      </c>
      <c r="F16" s="5" t="s">
        <v>12</v>
      </c>
      <c r="G16" s="11">
        <v>24.6939858929425</v>
      </c>
      <c r="H16" s="11">
        <v>15.811991258310801</v>
      </c>
      <c r="I16" s="11">
        <v>21.4894986286373</v>
      </c>
      <c r="J16" s="11">
        <v>21.218263750719601</v>
      </c>
      <c r="K16" s="11">
        <v>21.9623142634576</v>
      </c>
      <c r="L16" s="11">
        <v>19.991174923996702</v>
      </c>
      <c r="M16" s="11">
        <v>24.376638107407903</v>
      </c>
      <c r="N16" s="11">
        <v>27.516958123274502</v>
      </c>
      <c r="O16" s="11">
        <v>21.669439385400299</v>
      </c>
      <c r="P16" s="11">
        <v>13.9448466519961</v>
      </c>
      <c r="Q16" s="11">
        <v>20.917050238363</v>
      </c>
      <c r="R16" s="11">
        <v>30.782424523422598</v>
      </c>
      <c r="S16" s="11">
        <v>26.1395749569961</v>
      </c>
      <c r="T16" s="11">
        <v>23.444721949418803</v>
      </c>
      <c r="U16" s="11">
        <v>33.284527048848901</v>
      </c>
      <c r="V16" s="11">
        <v>33.289547970291601</v>
      </c>
      <c r="W16" s="11">
        <v>44.761291946523002</v>
      </c>
      <c r="X16" s="11">
        <v>32.1222051450045</v>
      </c>
      <c r="Y16" s="11">
        <v>0.38756813894327397</v>
      </c>
      <c r="Z16" s="11">
        <v>1.52352197944934</v>
      </c>
      <c r="AA16" s="11">
        <v>3.9977767793138401</v>
      </c>
      <c r="AB16" s="11"/>
      <c r="AC16" s="11">
        <f t="shared" si="0"/>
        <v>134.78008891508233</v>
      </c>
      <c r="AD16" s="11">
        <f t="shared" si="1"/>
        <v>38.031072042710953</v>
      </c>
      <c r="AE16" s="30">
        <f t="shared" si="2"/>
        <v>-0.71782870638501894</v>
      </c>
    </row>
    <row r="17" spans="1:33" s="9" customFormat="1" ht="15.75" customHeight="1" x14ac:dyDescent="0.35">
      <c r="A17" s="5" t="s">
        <v>7</v>
      </c>
      <c r="B17" s="5" t="s">
        <v>1356</v>
      </c>
      <c r="C17" s="10" t="s">
        <v>939</v>
      </c>
      <c r="D17" s="4" t="s">
        <v>61</v>
      </c>
      <c r="E17" s="5" t="s">
        <v>12</v>
      </c>
      <c r="F17" s="5" t="s">
        <v>12</v>
      </c>
      <c r="G17" s="11">
        <v>237.77057729340899</v>
      </c>
      <c r="H17" s="11">
        <v>261.08281893902</v>
      </c>
      <c r="I17" s="11">
        <v>163.188417091048</v>
      </c>
      <c r="J17" s="11">
        <v>184.688770970517</v>
      </c>
      <c r="K17" s="11">
        <v>165.46801362962898</v>
      </c>
      <c r="L17" s="11">
        <v>276.91574172831304</v>
      </c>
      <c r="M17" s="11">
        <v>222.15069354207799</v>
      </c>
      <c r="N17" s="11">
        <v>225.63592688509198</v>
      </c>
      <c r="O17" s="11">
        <v>178.21082285552498</v>
      </c>
      <c r="P17" s="11">
        <v>244.192386444964</v>
      </c>
      <c r="Q17" s="11">
        <v>209.69358518582402</v>
      </c>
      <c r="R17" s="11">
        <v>252.91975218341099</v>
      </c>
      <c r="S17" s="11">
        <v>234.61656436273302</v>
      </c>
      <c r="T17" s="11">
        <v>272.05518641049304</v>
      </c>
      <c r="U17" s="11">
        <v>264.82712624272898</v>
      </c>
      <c r="V17" s="11">
        <v>280.91141138731996</v>
      </c>
      <c r="W17" s="11">
        <v>257.77185692004696</v>
      </c>
      <c r="X17" s="11">
        <v>263.74950222265801</v>
      </c>
      <c r="Y17" s="11">
        <v>3.0836717706385302</v>
      </c>
      <c r="Z17" s="11">
        <v>12.856128593534899</v>
      </c>
      <c r="AA17" s="11">
        <v>23.022444150779798</v>
      </c>
      <c r="AB17" s="11"/>
      <c r="AC17" s="11">
        <f t="shared" si="0"/>
        <v>1075.5655809605889</v>
      </c>
      <c r="AD17" s="11">
        <f t="shared" si="1"/>
        <v>302.71174673761124</v>
      </c>
      <c r="AE17" s="30">
        <f t="shared" si="2"/>
        <v>-0.71855575141474959</v>
      </c>
    </row>
    <row r="19" spans="1:33" x14ac:dyDescent="0.35">
      <c r="AD19" s="12"/>
      <c r="AE19" s="30"/>
      <c r="AF19" s="34">
        <f>SUM(AF12,AF5)</f>
        <v>4.1571915610648329</v>
      </c>
      <c r="AG19" s="34">
        <f>SUM(AG12,AG5)</f>
        <v>2.0339364228116485</v>
      </c>
    </row>
    <row r="20" spans="1:33" x14ac:dyDescent="0.35">
      <c r="D20" s="10" t="s">
        <v>1253</v>
      </c>
      <c r="G20" s="34">
        <f>[5]GDP!CM$9</f>
        <v>13.327999999999999</v>
      </c>
      <c r="H20" s="34">
        <f>[5]GDP!CN$9</f>
        <v>12.257999999999999</v>
      </c>
      <c r="I20" s="34">
        <f>[5]GDP!CO$9</f>
        <v>12.592000000000001</v>
      </c>
      <c r="J20" s="34">
        <f>[5]GDP!CP$9</f>
        <v>13.724</v>
      </c>
      <c r="K20" s="34">
        <f>[5]GDP!CQ$9</f>
        <v>14.241</v>
      </c>
      <c r="L20" s="34">
        <f>[5]GDP!CR$9</f>
        <v>14.602</v>
      </c>
      <c r="M20" s="34">
        <f>[5]GDP!CS$9</f>
        <v>14.778</v>
      </c>
      <c r="N20" s="34">
        <f>[5]GDP!CT$9</f>
        <v>14.778</v>
      </c>
      <c r="O20" s="34">
        <f>[5]GDP!CU$9</f>
        <v>14.989000000000001</v>
      </c>
      <c r="P20" s="34">
        <f>[5]GDP!CV$9</f>
        <v>15.57</v>
      </c>
      <c r="Q20" s="34">
        <f>[5]GDP!CW$9</f>
        <v>14.67</v>
      </c>
      <c r="R20" s="34">
        <f>[5]GDP!CX$9</f>
        <v>14.349</v>
      </c>
      <c r="S20" s="34">
        <f>[5]GDP!CY$9</f>
        <v>15.061</v>
      </c>
      <c r="T20" s="34">
        <f>[5]GDP!CZ$9</f>
        <v>14.43</v>
      </c>
      <c r="U20" s="34">
        <f>[5]GDP!DA$9</f>
        <v>14.081</v>
      </c>
      <c r="V20" s="34">
        <f>[5]GDP!DB$9</f>
        <v>14.048999999999999</v>
      </c>
      <c r="W20" s="34">
        <f>[5]GDP!DC$9</f>
        <v>13.521000000000001</v>
      </c>
      <c r="X20" s="34">
        <f>[5]GDP!DD$9</f>
        <v>13.993</v>
      </c>
      <c r="Y20" s="34">
        <f>[5]GDP!DE$9</f>
        <v>12.393000000000001</v>
      </c>
      <c r="Z20" s="34">
        <f>[5]GDP!DF$9</f>
        <v>13.31</v>
      </c>
      <c r="AA20" s="34">
        <f>[5]GDP!DG$9</f>
        <v>13.932</v>
      </c>
      <c r="AC20" s="11">
        <f t="shared" ref="AC20" si="3">SUM(T20:W20)</f>
        <v>56.081000000000003</v>
      </c>
      <c r="AD20" s="11">
        <f t="shared" ref="AD20" si="4">SUM(X20:AA20)</f>
        <v>53.628000000000007</v>
      </c>
      <c r="AE20" s="30"/>
      <c r="AF20" s="34">
        <f>SUM(AF9,AF15)</f>
        <v>2.5390955492692209</v>
      </c>
      <c r="AG20" s="34">
        <f>SUM(AG9,AG15)</f>
        <v>0.76829869330329692</v>
      </c>
    </row>
    <row r="21" spans="1:33" x14ac:dyDescent="0.35">
      <c r="AF21" s="34">
        <f>AF19-AF20</f>
        <v>1.618096011795612</v>
      </c>
      <c r="AG21" s="34">
        <f>AG19-AG20</f>
        <v>1.2656377295083516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0.4432468390200956</v>
      </c>
      <c r="AD22" s="12">
        <f>(AD12+AD5)/AD2</f>
        <v>0.30700094296641456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0.30634417189418489</v>
      </c>
      <c r="AD23" s="12">
        <f>(AD9+AD15)/AD3</f>
        <v>0.11849688234061768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1.0905780888779621</v>
      </c>
      <c r="AD25" s="34">
        <f>(AD2-AD3)/AD20/10</f>
        <v>0.14147586578988539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0.76709233767777707</v>
      </c>
      <c r="AD26" s="34">
        <f>(AD4+AD12-AD8-AD15)/AD20/10</f>
        <v>0.33727498070113265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4.9378100347599956</v>
      </c>
      <c r="AD27" s="34">
        <f>(AD4+AD12)/AD20/10</f>
        <v>2.7157899590852073</v>
      </c>
    </row>
    <row r="28" spans="1:33" ht="16.5" x14ac:dyDescent="0.35">
      <c r="D28" s="47" t="s">
        <v>1721</v>
      </c>
      <c r="AC28" s="34">
        <f>(AC8+AC15)/AC20/10</f>
        <v>4.1707176970822184</v>
      </c>
      <c r="AD28" s="34">
        <f>(AD8+AD15)/AD20/10</f>
        <v>2.3785149783840747</v>
      </c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9FE-171C-4AA7-99CC-8AF85C3E0399}">
  <dimension ref="A1:AD25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X19" sqref="X19"/>
    </sheetView>
  </sheetViews>
  <sheetFormatPr defaultRowHeight="12.5" x14ac:dyDescent="0.25"/>
  <cols>
    <col min="1" max="1" width="79.1796875" customWidth="1"/>
    <col min="24" max="24" width="9.1796875" style="10"/>
    <col min="25" max="25" width="8.7265625" style="10"/>
  </cols>
  <sheetData>
    <row r="1" spans="1:30" x14ac:dyDescent="0.25"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10"/>
      <c r="X1" s="9"/>
      <c r="Y1" s="9"/>
    </row>
    <row r="2" spans="1:30" s="9" customFormat="1" ht="15.75" customHeight="1" x14ac:dyDescent="0.35">
      <c r="A2" s="5" t="s">
        <v>46</v>
      </c>
      <c r="B2" s="22">
        <f>SUM(US!G2,CAN!G2,AUS!G2,AUT!G2, BEL!G2, DEN!G2, FRA!G2,FIN!G2, GER!G2,GRE!G2,ICE!G2,IRE!G2,ITA!G2,LUX!G2,MLT!G2, NL!G2,NOR!G2, PRT!G2,CH!G2,SWE!G2,ESP!G2,UK!G2,SLO!G2, CRO!G2, CZE!G2, HUN!G2,POL!G2,ROM!G2, RUS!G2,TUR!G2,CYP!G2, ISR!G2,JOR!G2,QAT!G2,SAU!G2,MOR!G2,EGY!G2,ZAF!G2, JPN!G2,CHN!G2,CAM!G2, TWN!G2,HKG!G2,IND!G2,IDN!G2,KOR!G2,MYS!G2,PHL!G2,SGP!G2,THA!G2,BRA!G2, CHL!G2,COL!G2,CRI!G2, DR!G2,ECU!G2,MEX!G2, PAN!G2,PER!G2,URU!G2)/1000</f>
        <v>1164.5012824196435</v>
      </c>
      <c r="C2" s="22">
        <f>SUM(US!H2,CAN!H2,AUS!H2,AUT!H2, BEL!H2, DEN!H2, FRA!H2,FIN!H2, GER!H2,GRE!H2,ICE!H2,IRE!H2,ITA!H2,LUX!H2,MLT!H2, NL!H2,NOR!H2, PRT!H2,CH!H2,SWE!H2,ESP!H2,UK!H2,SLO!H2, CRO!H2, CZE!H2, HUN!H2,POL!H2,ROM!H2, RUS!H2,TUR!H2,CYP!H2, ISR!H2,JOR!H2,QAT!H2,SAU!H2,MOR!H2,EGY!H2,ZAF!H2, JPN!H2,CHN!H2,CAM!H2, TWN!H2,HKG!H2,IND!H2,IDN!H2,KOR!H2,MYS!H2,PHL!H2,SGP!H2,THA!H2,BRA!H2, CHL!H2,COL!H2,CRI!H2, DR!H2,ECU!H2,MEX!H2, PAN!H2,PER!H2,URU!H2)/1000</f>
        <v>1077.4117026684762</v>
      </c>
      <c r="D2" s="22">
        <f>SUM(US!I2,CAN!I2,AUS!I2,AUT!I2, BEL!I2, DEN!I2, FRA!I2,FIN!I2, GER!I2,GRE!I2,ICE!I2,IRE!I2,ITA!I2,LUX!I2,MLT!I2, NL!I2,NOR!I2, PRT!I2,CH!I2,SWE!I2,ESP!I2,UK!I2,SLO!I2, CRO!I2, CZE!I2, HUN!I2,POL!I2,ROM!I2, RUS!I2,TUR!I2,CYP!I2, ISR!I2,JOR!I2,QAT!I2,SAU!I2,MOR!I2,EGY!I2,ZAF!I2, JPN!I2,CHN!I2,CAM!I2, TWN!I2,HKG!I2,IND!I2,IDN!I2,KOR!I2,MYS!I2,PHL!I2,SGP!I2,THA!I2,BRA!I2, CHL!I2,COL!I2,CRI!I2, DR!I2,ECU!I2,MEX!I2, PAN!I2,PER!I2,URU!I2)/1000</f>
        <v>1154.7023843993381</v>
      </c>
      <c r="E2" s="22">
        <f>SUM(US!J2,CAN!J2,AUS!J2,AUT!J2, BEL!J2, DEN!J2, FRA!J2,FIN!J2, GER!J2,GRE!J2,ICE!J2,IRE!J2,ITA!J2,LUX!J2,MLT!J2, NL!J2,NOR!J2, PRT!J2,CH!J2,SWE!J2,ESP!J2,UK!J2,SLO!J2, CRO!J2, CZE!J2, HUN!J2,POL!J2,ROM!J2, RUS!J2,TUR!J2,CYP!J2, ISR!J2,JOR!J2,QAT!J2,SAU!J2,MOR!J2,EGY!J2,ZAF!J2, JPN!J2,CHN!J2,CAM!J2, TWN!J2,HKG!J2,IND!J2,IDN!J2,KOR!J2,MYS!J2,PHL!J2,SGP!J2,THA!J2,BRA!J2, CHL!J2,COL!J2,CRI!J2, DR!J2,ECU!J2,MEX!J2, PAN!J2,PER!J2,URU!J2)/1000</f>
        <v>1213.3151157225234</v>
      </c>
      <c r="F2" s="22">
        <f>SUM(US!K2,CAN!K2,AUS!K2,AUT!K2, BEL!K2, DEN!K2, FRA!K2,FIN!K2, GER!K2,GRE!K2,ICE!K2,IRE!K2,ITA!K2,LUX!K2,MLT!K2, NL!K2,NOR!K2, PRT!K2,CH!K2,SWE!K2,ESP!K2,UK!K2,SLO!K2, CRO!K2, CZE!K2, HUN!K2,POL!K2,ROM!K2, RUS!K2,TUR!K2,CYP!K2, ISR!K2,JOR!K2,QAT!K2,SAU!K2,MOR!K2,EGY!K2,ZAF!K2, JPN!K2,CHN!K2,CAM!K2, TWN!K2,HKG!K2,IND!K2,IDN!K2,KOR!K2,MYS!K2,PHL!K2,SGP!K2,THA!K2,BRA!K2, CHL!K2,COL!K2,CRI!K2, DR!K2,ECU!K2,MEX!K2, PAN!K2,PER!K2,URU!K2)/1000</f>
        <v>1184.3112218310307</v>
      </c>
      <c r="G2" s="22">
        <f>SUM(US!L2,CAN!L2,AUS!L2,AUT!L2, BEL!L2, DEN!L2, FRA!L2,FIN!L2, GER!L2,GRE!L2,ICE!L2,IRE!L2,ITA!L2,LUX!L2,MLT!L2, NL!L2,NOR!L2, PRT!L2,CH!L2,SWE!L2,ESP!L2,UK!L2,SLO!L2, CRO!L2, CZE!L2, HUN!L2,POL!L2,ROM!L2, RUS!L2,TUR!L2,CYP!L2, ISR!L2,JOR!L2,QAT!L2,SAU!L2,MOR!L2,EGY!L2,ZAF!L2, JPN!L2,CHN!L2,CAM!L2, TWN!L2,HKG!L2,IND!L2,IDN!L2,KOR!L2,MYS!L2,PHL!L2,SGP!L2,THA!L2,BRA!L2, CHL!L2,COL!L2,CRI!L2, DR!L2,ECU!L2,MEX!L2, PAN!L2,PER!L2,URU!L2)/1000</f>
        <v>1121.7889071557797</v>
      </c>
      <c r="H2" s="22">
        <f>SUM(US!M2,CAN!M2,AUS!M2,AUT!M2, BEL!M2, DEN!M2, FRA!M2,FIN!M2, GER!M2,GRE!M2,ICE!M2,IRE!M2,ITA!M2,LUX!M2,MLT!M2, NL!M2,NOR!M2, PRT!M2,CH!M2,SWE!M2,ESP!M2,UK!M2,SLO!M2, CRO!M2, CZE!M2, HUN!M2,POL!M2,ROM!M2, RUS!M2,TUR!M2,CYP!M2, ISR!M2,JOR!M2,QAT!M2,SAU!M2,MOR!M2,EGY!M2,ZAF!M2, JPN!M2,CHN!M2,CAM!M2, TWN!M2,HKG!M2,IND!M2,IDN!M2,KOR!M2,MYS!M2,PHL!M2,SGP!M2,THA!M2,BRA!M2, CHL!M2,COL!M2,CRI!M2, DR!M2,ECU!M2,MEX!M2, PAN!M2,PER!M2,URU!M2)/1000</f>
        <v>1219.9108061714885</v>
      </c>
      <c r="I2" s="22">
        <f>SUM(US!N2,CAN!N2,AUS!N2,AUT!N2, BEL!N2, DEN!N2, FRA!N2,FIN!N2, GER!N2,GRE!N2,ICE!N2,IRE!N2,ITA!N2,LUX!N2,MLT!N2, NL!N2,NOR!N2, PRT!N2,CH!N2,SWE!N2,ESP!N2,UK!N2,SLO!N2, CRO!N2, CZE!N2, HUN!N2,POL!N2,ROM!N2, RUS!N2,TUR!N2,CYP!N2, ISR!N2,JOR!N2,QAT!N2,SAU!N2,MOR!N2,EGY!N2,ZAF!N2, JPN!N2,CHN!N2,CAM!N2, TWN!N2,HKG!N2,IND!N2,IDN!N2,KOR!N2,MYS!N2,PHL!N2,SGP!N2,THA!N2,BRA!N2, CHL!N2,COL!N2,CRI!N2, DR!N2,ECU!N2,MEX!N2, PAN!N2,PER!N2,URU!N2)/1000</f>
        <v>1335.6712001136812</v>
      </c>
      <c r="J2" s="22">
        <f>SUM(US!O2,CAN!O2,AUS!O2,AUT!O2, BEL!O2, DEN!O2, FRA!O2,FIN!O2, GER!O2,GRE!O2,ICE!O2,IRE!O2,ITA!O2,LUX!O2,MLT!O2, NL!O2,NOR!O2, PRT!O2,CH!O2,SWE!O2,ESP!O2,UK!O2,SLO!O2, CRO!O2, CZE!O2, HUN!O2,POL!O2,ROM!O2, RUS!O2,TUR!O2,CYP!O2, ISR!O2,JOR!O2,QAT!O2,SAU!O2,MOR!O2,EGY!O2,ZAF!O2, JPN!O2,CHN!O2,CAM!O2, TWN!O2,HKG!O2,IND!O2,IDN!O2,KOR!O2,MYS!O2,PHL!O2,SGP!O2,THA!O2,BRA!O2, CHL!O2,COL!O2,CRI!O2, DR!O2,ECU!O2,MEX!O2, PAN!O2,PER!O2,URU!O2)/1000</f>
        <v>1338.7966961752854</v>
      </c>
      <c r="K2" s="22">
        <f>SUM(US!P2,CAN!P2,AUS!P2,AUT!P2, BEL!P2, DEN!P2, FRA!P2,FIN!P2, GER!P2,GRE!P2,ICE!P2,IRE!P2,ITA!P2,LUX!P2,MLT!P2, NL!P2,NOR!P2, PRT!P2,CH!P2,SWE!P2,ESP!P2,UK!P2,SLO!P2, CRO!P2, CZE!P2, HUN!P2,POL!P2,ROM!P2, RUS!P2,TUR!P2,CYP!P2, ISR!P2,JOR!P2,QAT!P2,SAU!P2,MOR!P2,EGY!P2,ZAF!P2, JPN!P2,CHN!P2,CAM!P2, TWN!P2,HKG!P2,IND!P2,IDN!P2,KOR!P2,MYS!P2,PHL!P2,SGP!P2,THA!P2,BRA!P2, CHL!P2,COL!P2,CRI!P2, DR!P2,ECU!P2,MEX!P2, PAN!P2,PER!P2,URU!P2)/1000</f>
        <v>1320.9312728852447</v>
      </c>
      <c r="L2" s="22">
        <f>SUM(US!Q2,CAN!Q2,AUS!Q2,AUT!Q2, BEL!Q2, DEN!Q2, FRA!Q2,FIN!Q2, GER!Q2,GRE!Q2,ICE!Q2,IRE!Q2,ITA!Q2,LUX!Q2,MLT!Q2, NL!Q2,NOR!Q2, PRT!Q2,CH!Q2,SWE!Q2,ESP!Q2,UK!Q2,SLO!Q2, CRO!Q2, CZE!Q2, HUN!Q2,POL!Q2,ROM!Q2, RUS!Q2,TUR!Q2,CYP!Q2, ISR!Q2,JOR!Q2,QAT!Q2,SAU!Q2,MOR!Q2,EGY!Q2,ZAF!Q2, JPN!Q2,CHN!Q2,CAM!Q2, TWN!Q2,HKG!Q2,IND!Q2,IDN!Q2,KOR!Q2,MYS!Q2,PHL!Q2,SGP!Q2,THA!Q2,BRA!Q2, CHL!Q2,COL!Q2,CRI!Q2, DR!Q2,ECU!Q2,MEX!Q2, PAN!Q2,PER!Q2,URU!Q2)/1000</f>
        <v>1358.8546403278242</v>
      </c>
      <c r="M2" s="22">
        <f>SUM(US!R2,CAN!R2,AUS!R2,AUT!R2, BEL!R2, DEN!R2, FRA!R2,FIN!R2, GER!R2,GRE!R2,ICE!R2,IRE!R2,ITA!R2,LUX!R2,MLT!R2, NL!R2,NOR!R2, PRT!R2,CH!R2,SWE!R2,ESP!R2,UK!R2,SLO!R2, CRO!R2, CZE!R2, HUN!R2,POL!R2,ROM!R2, RUS!R2,TUR!R2,CYP!R2, ISR!R2,JOR!R2,QAT!R2,SAU!R2,MOR!R2,EGY!R2,ZAF!R2, JPN!R2,CHN!R2,CAM!R2, TWN!R2,HKG!R2,IND!R2,IDN!R2,KOR!R2,MYS!R2,PHL!R2,SGP!R2,THA!R2,BRA!R2, CHL!R2,COL!R2,CRI!R2, DR!R2,ECU!R2,MEX!R2, PAN!R2,PER!R2,URU!R2)/1000</f>
        <v>1413.8834908433575</v>
      </c>
      <c r="N2" s="22">
        <f>SUM(US!S2,CAN!S2,AUS!S2,AUT!S2, BEL!S2, DEN!S2, FRA!S2,FIN!S2, GER!S2,GRE!S2,ICE!S2,IRE!S2,ITA!S2,LUX!S2,MLT!S2, NL!S2,NOR!S2, PRT!S2,CH!S2,SWE!S2,ESP!S2,UK!S2,SLO!S2, CRO!S2, CZE!S2, HUN!S2,POL!S2,ROM!S2, RUS!S2,TUR!S2,CYP!S2, ISR!S2,JOR!S2,QAT!S2,SAU!S2,MOR!S2,EGY!S2,ZAF!S2, JPN!S2,CHN!S2,CAM!S2, TWN!S2,HKG!S2,IND!S2,IDN!S2,KOR!S2,MYS!S2,PHL!S2,SGP!S2,THA!S2,BRA!S2, CHL!S2,COL!S2,CRI!S2, DR!S2,ECU!S2,MEX!S2, PAN!S2,PER!S2,URU!S2)/1000</f>
        <v>1405.4764187357314</v>
      </c>
      <c r="O2" s="22">
        <f>SUM(US!T2,CAN!T2,AUS!T2,AUT!T2, BEL!T2, DEN!T2, FRA!T2,FIN!T2, GER!T2,GRE!T2,ICE!T2,IRE!T2,ITA!T2,LUX!T2,MLT!T2, NL!T2,NOR!T2, PRT!T2,CH!T2,SWE!T2,ESP!T2,UK!T2,SLO!T2, CRO!T2, CZE!T2, HUN!T2,POL!T2,ROM!T2, RUS!T2,TUR!T2,CYP!T2, ISR!T2,JOR!T2,QAT!T2,SAU!T2,MOR!T2,EGY!T2,ZAF!T2, JPN!T2,CHN!T2,CAM!T2, TWN!T2,HKG!T2,IND!T2,IDN!T2,KOR!T2,MYS!T2,PHL!T2,SGP!T2,THA!T2,BRA!T2, CHL!T2,COL!T2,CRI!T2, DR!T2,ECU!T2,MEX!T2, PAN!T2,PER!T2,URU!T2)/1000</f>
        <v>1315.0858320462287</v>
      </c>
      <c r="P2" s="22">
        <f>SUM(US!U2,CAN!U2,AUS!U2,AUT!U2, BEL!U2, DEN!U2, FRA!U2,FIN!U2, GER!U2,GRE!U2,ICE!U2,IRE!U2,ITA!U2,LUX!U2,MLT!U2, NL!U2,NOR!U2, PRT!U2,CH!U2,SWE!U2,ESP!U2,UK!U2,SLO!U2, CRO!U2, CZE!U2, HUN!U2,POL!U2,ROM!U2, RUS!U2,TUR!U2,CYP!U2, ISR!U2,JOR!U2,QAT!U2,SAU!U2,MOR!U2,EGY!U2,ZAF!U2, JPN!U2,CHN!U2,CAM!U2, TWN!U2,HKG!U2,IND!U2,IDN!U2,KOR!U2,MYS!U2,PHL!U2,SGP!U2,THA!U2,BRA!U2, CHL!U2,COL!U2,CRI!U2, DR!U2,ECU!U2,MEX!U2, PAN!U2,PER!U2,URU!U2)/1000</f>
        <v>1390.5025041103563</v>
      </c>
      <c r="Q2" s="22">
        <f>SUM(US!V2,CAN!V2,AUS!V2,AUT!V2, BEL!V2, DEN!V2, FRA!V2,FIN!V2, GER!V2,GRE!V2,ICE!V2,IRE!V2,ITA!V2,LUX!V2,MLT!V2, NL!V2,NOR!V2, PRT!V2,CH!V2,SWE!V2,ESP!V2,UK!V2,SLO!V2, CRO!V2, CZE!V2, HUN!V2,POL!V2,ROM!V2, RUS!V2,TUR!V2,CYP!V2, ISR!V2,JOR!V2,QAT!V2,SAU!V2,MOR!V2,EGY!V2,ZAF!V2, JPN!V2,CHN!V2,CAM!V2, TWN!V2,HKG!V2,IND!V2,IDN!V2,KOR!V2,MYS!V2,PHL!V2,SGP!V2,THA!V2,BRA!V2, CHL!V2,COL!V2,CRI!V2, DR!V2,ECU!V2,MEX!V2, PAN!V2,PER!V2,URU!V2)/1000</f>
        <v>1447.4859226131205</v>
      </c>
      <c r="R2" s="22">
        <f>SUM(US!W2,CAN!W2,AUS!W2,AUT!W2, BEL!W2, DEN!W2, FRA!W2,FIN!W2, GER!W2,GRE!W2,ICE!W2,IRE!W2,ITA!W2,LUX!W2,MLT!W2, NL!W2,NOR!W2, PRT!W2,CH!W2,SWE!W2,ESP!W2,UK!W2,SLO!W2, CRO!W2, CZE!W2, HUN!W2,POL!W2,ROM!W2, RUS!W2,TUR!W2,CYP!W2, ISR!W2,JOR!W2,QAT!W2,SAU!W2,MOR!W2,EGY!W2,ZAF!W2, JPN!W2,CHN!W2,CAM!W2, TWN!W2,HKG!W2,IND!W2,IDN!W2,KOR!W2,MYS!W2,PHL!W2,SGP!W2,THA!W2,BRA!W2, CHL!W2,COL!W2,CRI!W2, DR!W2,ECU!W2,MEX!W2, PAN!W2,PER!W2,URU!W2)/1000</f>
        <v>1437.9080677834597</v>
      </c>
      <c r="S2" s="22">
        <f>SUM(US!X2,CAN!X2,AUS!X2,AUT!X2, BEL!X2, DEN!X2, FRA!X2,FIN!X2, GER!X2,GRE!X2,ICE!X2,IRE!X2,ITA!X2,LUX!X2,MLT!X2, NL!X2,NOR!X2, PRT!X2,CH!X2,SWE!X2,ESP!X2,UK!X2,SLO!X2, CRO!X2, CZE!X2, HUN!X2,POL!X2,ROM!X2, RUS!X2,TUR!X2,CYP!X2, ISR!X2,JOR!X2,QAT!X2,SAU!X2,MOR!X2,EGY!X2,ZAF!X2, JPN!X2,CHN!X2,CAM!X2, TWN!X2,HKG!X2,IND!X2,IDN!X2,KOR!X2,MYS!X2,PHL!X2,SGP!X2,THA!X2,BRA!X2, CHL!X2,COL!X2,CRI!X2, DR!X2,ECU!X2,MEX!X2, PAN!X2,PER!X2,URU!X2)/1000</f>
        <v>1232.9857388736132</v>
      </c>
      <c r="T2" s="22">
        <f>SUM(US!Y2,CAN!Y2,AUS!Y2,AUT!Y2, BEL!Y2, DEN!Y2, FRA!Y2,FIN!Y2, GER!Y2,GRE!Y2,ICE!Y2,IRE!Y2,ITA!Y2,LUX!Y2,MLT!Y2, NL!Y2,NOR!Y2, PRT!Y2,CH!Y2,SWE!Y2,ESP!Y2,UK!Y2,SLO!Y2, CRO!Y2, CZE!Y2, HUN!Y2,POL!Y2,ROM!Y2, RUS!Y2,TUR!Y2,CYP!Y2, ISR!Y2,JOR!Y2,QAT!Y2,SAU!Y2,MOR!Y2,EGY!Y2,ZAF!Y2, JPN!Y2,CHN!Y2,CAM!Y2, TWN!Y2,HKG!Y2,IND!Y2,IDN!Y2,KOR!Y2,MYS!Y2,PHL!Y2,SGP!Y2,THA!Y2,BRA!Y2, CHL!Y2,COL!Y2,CRI!Y2, DR!Y2,ECU!Y2,MEX!Y2, PAN!Y2,PER!Y2,URU!Y2)/1000</f>
        <v>1005.8598858924216</v>
      </c>
      <c r="U2" s="22">
        <f>SUM(US!Z2,CAN!Z2,AUS!Z2,AUT!Z2, BEL!Z2, DEN!Z2, FRA!Z2,FIN!Z2, GER!Z2,GRE!Z2,ICE!Z2,IRE!Z2,ITA!Z2,LUX!Z2,MLT!Z2, NL!Z2,NOR!Z2, PRT!Z2,CH!Z2,SWE!Z2,ESP!Z2,UK!Z2,SLO!Z2, CRO!Z2, CZE!Z2, HUN!Z2,POL!Z2,ROM!Z2, RUS!Z2,TUR!Z2,CYP!Z2, ISR!Z2,JOR!Z2,QAT!Z2,SAU!Z2,MOR!Z2,EGY!Z2,ZAF!Z2, JPN!Z2,CHN!Z2,CAM!Z2, TWN!Z2,HKG!Z2,IND!Z2,IDN!Z2,KOR!Z2,MYS!Z2,PHL!Z2,SGP!Z2,THA!Z2,BRA!Z2, CHL!Z2,COL!Z2,CRI!Z2, DR!Z2,ECU!Z2,MEX!Z2, PAN!Z2,PER!Z2,URU!Z2)/1000</f>
        <v>1113.6165739959015</v>
      </c>
      <c r="V2" s="22">
        <f>SUM(US!AA2,CAN!AA2,AUS!AA2,AUT!AA2, BEL!AA2, DEN!AA2, FRA!AA2,FIN!AA2, GER!AA2,GRE!AA2,ICE!AA2,IRE!AA2,ITA!AA2,LUX!AA2,MLT!AA2, NL!AA2,NOR!AA2, PRT!AA2,CH!AA2,SWE!AA2,ESP!AA2,UK!AA2,SLO!AA2, CRO!AA2, CZE!AA2, HUN!AA2,POL!AA2,ROM!AA2, RUS!AA2,TUR!AA2,CYP!AA2, ISR!AA2,JOR!AA2,QAT!AA2,SAU!AA2,MOR!AA2,EGY!AA2,ZAF!AA2, JPN!AA2,CHN!AA2,CAM!AA2, TWN!AA2,HKG!AA2,IND!AA2,IDN!AA2,KOR!AA2,MYS!AA2,PHL!AA2,SGP!AA2,THA!AA2,BRA!AA2, CHL!AA2,COL!AA2,CRI!AA2, DR!AA2,ECU!AA2,MEX!AA2, PAN!AA2,PER!AA2,URU!AA2)/1000</f>
        <v>1050.5889541547056</v>
      </c>
      <c r="W2" s="22"/>
      <c r="X2" s="11">
        <f>SUM(O2:R2)</f>
        <v>5590.982326553165</v>
      </c>
      <c r="Y2" s="11">
        <f>SUM(S2:V2)</f>
        <v>4403.0511529166415</v>
      </c>
      <c r="Z2" s="8">
        <f>SUM(O2:P2)</f>
        <v>2705.5883361565848</v>
      </c>
      <c r="AA2" s="11">
        <f>SUM(S2:T2)</f>
        <v>2238.8456247660347</v>
      </c>
      <c r="AB2" s="30">
        <f>AA2/Z2-1</f>
        <v>-0.17251061632442577</v>
      </c>
      <c r="AD2" s="11"/>
    </row>
    <row r="3" spans="1:30" s="9" customFormat="1" ht="15.75" customHeight="1" x14ac:dyDescent="0.35">
      <c r="A3" s="5" t="s">
        <v>47</v>
      </c>
      <c r="B3" s="22">
        <f>SUM(US!G3,CAN!G3,AUS!G3,AUT!G3, BEL!G3, DEN!G3, FRA!G3,FIN!G3, GER!G3,GRE!G3,ICE!G3,IRE!G3,ITA!G3,LUX!G3,MLT!G3, NL!G3,NOR!G3, PRT!G3,CH!G3,SWE!G3,ESP!G3,UK!G3,SLO!G3, CRO!G3, CZE!G3, HUN!G3,POL!G3,ROM!G3, RUS!G3,TUR!G3,CYP!G3, ISR!G3,JOR!G3,QAT!G3,SAU!G3,MOR!G3,EGY!G3,ZAF!G3, JPN!G3,CHN!G3,CAM!G3, TWN!G3,HKG!G3,IND!G3,IDN!G3,KOR!G3,MYS!G3,PHL!G3,SGP!G3,THA!G3,BRA!G3, CHL!G3,COL!G3,CRI!G3, DR!G3,ECU!G3,MEX!G3, PAN!G3,PER!G3,URU!G3)/1000</f>
        <v>1094.5745640960595</v>
      </c>
      <c r="C3" s="22">
        <f>SUM(US!H3,CAN!H3,AUS!H3,AUT!H3, BEL!H3, DEN!H3, FRA!H3,FIN!H3, GER!H3,GRE!H3,ICE!H3,IRE!H3,ITA!H3,LUX!H3,MLT!H3, NL!H3,NOR!H3, PRT!H3,CH!H3,SWE!H3,ESP!H3,UK!H3,SLO!H3, CRO!H3, CZE!H3, HUN!H3,POL!H3,ROM!H3, RUS!H3,TUR!H3,CYP!H3, ISR!H3,JOR!H3,QAT!H3,SAU!H3,MOR!H3,EGY!H3,ZAF!H3, JPN!H3,CHN!H3,CAM!H3, TWN!H3,HKG!H3,IND!H3,IDN!H3,KOR!H3,MYS!H3,PHL!H3,SGP!H3,THA!H3,BRA!H3, CHL!H3,COL!H3,CRI!H3, DR!H3,ECU!H3,MEX!H3, PAN!H3,PER!H3,URU!H3)/1000</f>
        <v>1016.9074656027752</v>
      </c>
      <c r="D3" s="22">
        <f>SUM(US!I3,CAN!I3,AUS!I3,AUT!I3, BEL!I3, DEN!I3, FRA!I3,FIN!I3, GER!I3,GRE!I3,ICE!I3,IRE!I3,ITA!I3,LUX!I3,MLT!I3, NL!I3,NOR!I3, PRT!I3,CH!I3,SWE!I3,ESP!I3,UK!I3,SLO!I3, CRO!I3, CZE!I3, HUN!I3,POL!I3,ROM!I3, RUS!I3,TUR!I3,CYP!I3, ISR!I3,JOR!I3,QAT!I3,SAU!I3,MOR!I3,EGY!I3,ZAF!I3, JPN!I3,CHN!I3,CAM!I3, TWN!I3,HKG!I3,IND!I3,IDN!I3,KOR!I3,MYS!I3,PHL!I3,SGP!I3,THA!I3,BRA!I3, CHL!I3,COL!I3,CRI!I3, DR!I3,ECU!I3,MEX!I3, PAN!I3,PER!I3,URU!I3)/1000</f>
        <v>1088.0497314889271</v>
      </c>
      <c r="E3" s="22">
        <f>SUM(US!J3,CAN!J3,AUS!J3,AUT!J3, BEL!J3, DEN!J3, FRA!J3,FIN!J3, GER!J3,GRE!J3,ICE!J3,IRE!J3,ITA!J3,LUX!J3,MLT!J3, NL!J3,NOR!J3, PRT!J3,CH!J3,SWE!J3,ESP!J3,UK!J3,SLO!J3, CRO!J3, CZE!J3, HUN!J3,POL!J3,ROM!J3, RUS!J3,TUR!J3,CYP!J3, ISR!J3,JOR!J3,QAT!J3,SAU!J3,MOR!J3,EGY!J3,ZAF!J3, JPN!J3,CHN!J3,CAM!J3, TWN!J3,HKG!J3,IND!J3,IDN!J3,KOR!J3,MYS!J3,PHL!J3,SGP!J3,THA!J3,BRA!J3, CHL!J3,COL!J3,CRI!J3, DR!J3,ECU!J3,MEX!J3, PAN!J3,PER!J3,URU!J3)/1000</f>
        <v>1131.227012078966</v>
      </c>
      <c r="F3" s="22">
        <f>SUM(US!K3,CAN!K3,AUS!K3,AUT!K3, BEL!K3, DEN!K3, FRA!K3,FIN!K3, GER!K3,GRE!K3,ICE!K3,IRE!K3,ITA!K3,LUX!K3,MLT!K3, NL!K3,NOR!K3, PRT!K3,CH!K3,SWE!K3,ESP!K3,UK!K3,SLO!K3, CRO!K3, CZE!K3, HUN!K3,POL!K3,ROM!K3, RUS!K3,TUR!K3,CYP!K3, ISR!K3,JOR!K3,QAT!K3,SAU!K3,MOR!K3,EGY!K3,ZAF!K3, JPN!K3,CHN!K3,CAM!K3, TWN!K3,HKG!K3,IND!K3,IDN!K3,KOR!K3,MYS!K3,PHL!K3,SGP!K3,THA!K3,BRA!K3, CHL!K3,COL!K3,CRI!K3, DR!K3,ECU!K3,MEX!K3, PAN!K3,PER!K3,URU!K3)/1000</f>
        <v>1132.4509043111414</v>
      </c>
      <c r="G3" s="22">
        <f>SUM(US!L3,CAN!L3,AUS!L3,AUT!L3, BEL!L3, DEN!L3, FRA!L3,FIN!L3, GER!L3,GRE!L3,ICE!L3,IRE!L3,ITA!L3,LUX!L3,MLT!L3, NL!L3,NOR!L3, PRT!L3,CH!L3,SWE!L3,ESP!L3,UK!L3,SLO!L3, CRO!L3, CZE!L3, HUN!L3,POL!L3,ROM!L3, RUS!L3,TUR!L3,CYP!L3, ISR!L3,JOR!L3,QAT!L3,SAU!L3,MOR!L3,EGY!L3,ZAF!L3, JPN!L3,CHN!L3,CAM!L3, TWN!L3,HKG!L3,IND!L3,IDN!L3,KOR!L3,MYS!L3,PHL!L3,SGP!L3,THA!L3,BRA!L3, CHL!L3,COL!L3,CRI!L3, DR!L3,ECU!L3,MEX!L3, PAN!L3,PER!L3,URU!L3)/1000</f>
        <v>1058.8418106215008</v>
      </c>
      <c r="H3" s="22">
        <f>SUM(US!M3,CAN!M3,AUS!M3,AUT!M3, BEL!M3, DEN!M3, FRA!M3,FIN!M3, GER!M3,GRE!M3,ICE!M3,IRE!M3,ITA!M3,LUX!M3,MLT!M3, NL!M3,NOR!M3, PRT!M3,CH!M3,SWE!M3,ESP!M3,UK!M3,SLO!M3, CRO!M3, CZE!M3, HUN!M3,POL!M3,ROM!M3, RUS!M3,TUR!M3,CYP!M3, ISR!M3,JOR!M3,QAT!M3,SAU!M3,MOR!M3,EGY!M3,ZAF!M3, JPN!M3,CHN!M3,CAM!M3, TWN!M3,HKG!M3,IND!M3,IDN!M3,KOR!M3,MYS!M3,PHL!M3,SGP!M3,THA!M3,BRA!M3, CHL!M3,COL!M3,CRI!M3, DR!M3,ECU!M3,MEX!M3, PAN!M3,PER!M3,URU!M3)/1000</f>
        <v>1192.9605581049736</v>
      </c>
      <c r="I3" s="22">
        <f>SUM(US!N3,CAN!N3,AUS!N3,AUT!N3, BEL!N3, DEN!N3, FRA!N3,FIN!N3, GER!N3,GRE!N3,ICE!N3,IRE!N3,ITA!N3,LUX!N3,MLT!N3, NL!N3,NOR!N3, PRT!N3,CH!N3,SWE!N3,ESP!N3,UK!N3,SLO!N3, CRO!N3, CZE!N3, HUN!N3,POL!N3,ROM!N3, RUS!N3,TUR!N3,CYP!N3, ISR!N3,JOR!N3,QAT!N3,SAU!N3,MOR!N3,EGY!N3,ZAF!N3, JPN!N3,CHN!N3,CAM!N3, TWN!N3,HKG!N3,IND!N3,IDN!N3,KOR!N3,MYS!N3,PHL!N3,SGP!N3,THA!N3,BRA!N3, CHL!N3,COL!N3,CRI!N3, DR!N3,ECU!N3,MEX!N3, PAN!N3,PER!N3,URU!N3)/1000</f>
        <v>1225.2563539483633</v>
      </c>
      <c r="J3" s="22">
        <f>SUM(US!O3,CAN!O3,AUS!O3,AUT!O3, BEL!O3, DEN!O3, FRA!O3,FIN!O3, GER!O3,GRE!O3,ICE!O3,IRE!O3,ITA!O3,LUX!O3,MLT!O3, NL!O3,NOR!O3, PRT!O3,CH!O3,SWE!O3,ESP!O3,UK!O3,SLO!O3, CRO!O3, CZE!O3, HUN!O3,POL!O3,ROM!O3, RUS!O3,TUR!O3,CYP!O3, ISR!O3,JOR!O3,QAT!O3,SAU!O3,MOR!O3,EGY!O3,ZAF!O3, JPN!O3,CHN!O3,CAM!O3, TWN!O3,HKG!O3,IND!O3,IDN!O3,KOR!O3,MYS!O3,PHL!O3,SGP!O3,THA!O3,BRA!O3, CHL!O3,COL!O3,CRI!O3, DR!O3,ECU!O3,MEX!O3, PAN!O3,PER!O3,URU!O3)/1000</f>
        <v>1241.6897479981162</v>
      </c>
      <c r="K3" s="22">
        <f>SUM(US!P3,CAN!P3,AUS!P3,AUT!P3, BEL!P3, DEN!P3, FRA!P3,FIN!P3, GER!P3,GRE!P3,ICE!P3,IRE!P3,ITA!P3,LUX!P3,MLT!P3, NL!P3,NOR!P3, PRT!P3,CH!P3,SWE!P3,ESP!P3,UK!P3,SLO!P3, CRO!P3, CZE!P3, HUN!P3,POL!P3,ROM!P3, RUS!P3,TUR!P3,CYP!P3, ISR!P3,JOR!P3,QAT!P3,SAU!P3,MOR!P3,EGY!P3,ZAF!P3, JPN!P3,CHN!P3,CAM!P3, TWN!P3,HKG!P3,IND!P3,IDN!P3,KOR!P3,MYS!P3,PHL!P3,SGP!P3,THA!P3,BRA!P3, CHL!P3,COL!P3,CRI!P3, DR!P3,ECU!P3,MEX!P3, PAN!P3,PER!P3,URU!P3)/1000</f>
        <v>1223.6596535742983</v>
      </c>
      <c r="L3" s="22">
        <f>SUM(US!Q3,CAN!Q3,AUS!Q3,AUT!Q3, BEL!Q3, DEN!Q3, FRA!Q3,FIN!Q3, GER!Q3,GRE!Q3,ICE!Q3,IRE!Q3,ITA!Q3,LUX!Q3,MLT!Q3, NL!Q3,NOR!Q3, PRT!Q3,CH!Q3,SWE!Q3,ESP!Q3,UK!Q3,SLO!Q3, CRO!Q3, CZE!Q3, HUN!Q3,POL!Q3,ROM!Q3, RUS!Q3,TUR!Q3,CYP!Q3, ISR!Q3,JOR!Q3,QAT!Q3,SAU!Q3,MOR!Q3,EGY!Q3,ZAF!Q3, JPN!Q3,CHN!Q3,CAM!Q3, TWN!Q3,HKG!Q3,IND!Q3,IDN!Q3,KOR!Q3,MYS!Q3,PHL!Q3,SGP!Q3,THA!Q3,BRA!Q3, CHL!Q3,COL!Q3,CRI!Q3, DR!Q3,ECU!Q3,MEX!Q3, PAN!Q3,PER!Q3,URU!Q3)/1000</f>
        <v>1265.8580660648952</v>
      </c>
      <c r="M3" s="22">
        <f>SUM(US!R3,CAN!R3,AUS!R3,AUT!R3, BEL!R3, DEN!R3, FRA!R3,FIN!R3, GER!R3,GRE!R3,ICE!R3,IRE!R3,ITA!R3,LUX!R3,MLT!R3, NL!R3,NOR!R3, PRT!R3,CH!R3,SWE!R3,ESP!R3,UK!R3,SLO!R3, CRO!R3, CZE!R3, HUN!R3,POL!R3,ROM!R3, RUS!R3,TUR!R3,CYP!R3, ISR!R3,JOR!R3,QAT!R3,SAU!R3,MOR!R3,EGY!R3,ZAF!R3, JPN!R3,CHN!R3,CAM!R3, TWN!R3,HKG!R3,IND!R3,IDN!R3,KOR!R3,MYS!R3,PHL!R3,SGP!R3,THA!R3,BRA!R3, CHL!R3,COL!R3,CRI!R3, DR!R3,ECU!R3,MEX!R3, PAN!R3,PER!R3,URU!R3)/1000</f>
        <v>1299.3905844408155</v>
      </c>
      <c r="N3" s="22">
        <f>SUM(US!S3,CAN!S3,AUS!S3,AUT!S3, BEL!S3, DEN!S3, FRA!S3,FIN!S3, GER!S3,GRE!S3,ICE!S3,IRE!S3,ITA!S3,LUX!S3,MLT!S3, NL!S3,NOR!S3, PRT!S3,CH!S3,SWE!S3,ESP!S3,UK!S3,SLO!S3, CRO!S3, CZE!S3, HUN!S3,POL!S3,ROM!S3, RUS!S3,TUR!S3,CYP!S3, ISR!S3,JOR!S3,QAT!S3,SAU!S3,MOR!S3,EGY!S3,ZAF!S3, JPN!S3,CHN!S3,CAM!S3, TWN!S3,HKG!S3,IND!S3,IDN!S3,KOR!S3,MYS!S3,PHL!S3,SGP!S3,THA!S3,BRA!S3, CHL!S3,COL!S3,CRI!S3, DR!S3,ECU!S3,MEX!S3, PAN!S3,PER!S3,URU!S3)/1000</f>
        <v>1316.4959360967205</v>
      </c>
      <c r="O3" s="22">
        <f>SUM(US!T3,CAN!T3,AUS!T3,AUT!T3, BEL!T3, DEN!T3, FRA!T3,FIN!T3, GER!T3,GRE!T3,ICE!T3,IRE!T3,ITA!T3,LUX!T3,MLT!T3, NL!T3,NOR!T3, PRT!T3,CH!T3,SWE!T3,ESP!T3,UK!T3,SLO!T3, CRO!T3, CZE!T3, HUN!T3,POL!T3,ROM!T3, RUS!T3,TUR!T3,CYP!T3, ISR!T3,JOR!T3,QAT!T3,SAU!T3,MOR!T3,EGY!T3,ZAF!T3, JPN!T3,CHN!T3,CAM!T3, TWN!T3,HKG!T3,IND!T3,IDN!T3,KOR!T3,MYS!T3,PHL!T3,SGP!T3,THA!T3,BRA!T3, CHL!T3,COL!T3,CRI!T3, DR!T3,ECU!T3,MEX!T3, PAN!T3,PER!T3,URU!T3)/1000</f>
        <v>1217.6444924378818</v>
      </c>
      <c r="P3" s="22">
        <f>SUM(US!U3,CAN!U3,AUS!U3,AUT!U3, BEL!U3, DEN!U3, FRA!U3,FIN!U3, GER!U3,GRE!U3,ICE!U3,IRE!U3,ITA!U3,LUX!U3,MLT!U3, NL!U3,NOR!U3, PRT!U3,CH!U3,SWE!U3,ESP!U3,UK!U3,SLO!U3, CRO!U3, CZE!U3, HUN!U3,POL!U3,ROM!U3, RUS!U3,TUR!U3,CYP!U3, ISR!U3,JOR!U3,QAT!U3,SAU!U3,MOR!U3,EGY!U3,ZAF!U3, JPN!U3,CHN!U3,CAM!U3, TWN!U3,HKG!U3,IND!U3,IDN!U3,KOR!U3,MYS!U3,PHL!U3,SGP!U3,THA!U3,BRA!U3, CHL!U3,COL!U3,CRI!U3, DR!U3,ECU!U3,MEX!U3, PAN!U3,PER!U3,URU!U3)/1000</f>
        <v>1329.7781210084208</v>
      </c>
      <c r="Q3" s="22">
        <f>SUM(US!V3,CAN!V3,AUS!V3,AUT!V3, BEL!V3, DEN!V3, FRA!V3,FIN!V3, GER!V3,GRE!V3,ICE!V3,IRE!V3,ITA!V3,LUX!V3,MLT!V3, NL!V3,NOR!V3, PRT!V3,CH!V3,SWE!V3,ESP!V3,UK!V3,SLO!V3, CRO!V3, CZE!V3, HUN!V3,POL!V3,ROM!V3, RUS!V3,TUR!V3,CYP!V3, ISR!V3,JOR!V3,QAT!V3,SAU!V3,MOR!V3,EGY!V3,ZAF!V3, JPN!V3,CHN!V3,CAM!V3, TWN!V3,HKG!V3,IND!V3,IDN!V3,KOR!V3,MYS!V3,PHL!V3,SGP!V3,THA!V3,BRA!V3, CHL!V3,COL!V3,CRI!V3, DR!V3,ECU!V3,MEX!V3, PAN!V3,PER!V3,URU!V3)/1000</f>
        <v>1335.7644798449664</v>
      </c>
      <c r="R3" s="22">
        <f>SUM(US!W3,CAN!W3,AUS!W3,AUT!W3, BEL!W3, DEN!W3, FRA!W3,FIN!W3, GER!W3,GRE!W3,ICE!W3,IRE!W3,ITA!W3,LUX!W3,MLT!W3, NL!W3,NOR!W3, PRT!W3,CH!W3,SWE!W3,ESP!W3,UK!W3,SLO!W3, CRO!W3, CZE!W3, HUN!W3,POL!W3,ROM!W3, RUS!W3,TUR!W3,CYP!W3, ISR!W3,JOR!W3,QAT!W3,SAU!W3,MOR!W3,EGY!W3,ZAF!W3, JPN!W3,CHN!W3,CAM!W3, TWN!W3,HKG!W3,IND!W3,IDN!W3,KOR!W3,MYS!W3,PHL!W3,SGP!W3,THA!W3,BRA!W3, CHL!W3,COL!W3,CRI!W3, DR!W3,ECU!W3,MEX!W3, PAN!W3,PER!W3,URU!W3)/1000</f>
        <v>1363.5203397714588</v>
      </c>
      <c r="S3" s="22">
        <f>SUM(US!X3,CAN!X3,AUS!X3,AUT!X3, BEL!X3, DEN!X3, FRA!X3,FIN!X3, GER!X3,GRE!X3,ICE!X3,IRE!X3,ITA!X3,LUX!X3,MLT!X3, NL!X3,NOR!X3, PRT!X3,CH!X3,SWE!X3,ESP!X3,UK!X3,SLO!X3, CRO!X3, CZE!X3, HUN!X3,POL!X3,ROM!X3, RUS!X3,TUR!X3,CYP!X3, ISR!X3,JOR!X3,QAT!X3,SAU!X3,MOR!X3,EGY!X3,ZAF!X3, JPN!X3,CHN!X3,CAM!X3, TWN!X3,HKG!X3,IND!X3,IDN!X3,KOR!X3,MYS!X3,PHL!X3,SGP!X3,THA!X3,BRA!X3, CHL!X3,COL!X3,CRI!X3, DR!X3,ECU!X3,MEX!X3, PAN!X3,PER!X3,URU!X3)/1000</f>
        <v>1181.3963064482014</v>
      </c>
      <c r="T3" s="22">
        <f>SUM(US!Y3,CAN!Y3,AUS!Y3,AUT!Y3, BEL!Y3, DEN!Y3, FRA!Y3,FIN!Y3, GER!Y3,GRE!Y3,ICE!Y3,IRE!Y3,ITA!Y3,LUX!Y3,MLT!Y3, NL!Y3,NOR!Y3, PRT!Y3,CH!Y3,SWE!Y3,ESP!Y3,UK!Y3,SLO!Y3, CRO!Y3, CZE!Y3, HUN!Y3,POL!Y3,ROM!Y3, RUS!Y3,TUR!Y3,CYP!Y3, ISR!Y3,JOR!Y3,QAT!Y3,SAU!Y3,MOR!Y3,EGY!Y3,ZAF!Y3, JPN!Y3,CHN!Y3,CAM!Y3, TWN!Y3,HKG!Y3,IND!Y3,IDN!Y3,KOR!Y3,MYS!Y3,PHL!Y3,SGP!Y3,THA!Y3,BRA!Y3, CHL!Y3,COL!Y3,CRI!Y3, DR!Y3,ECU!Y3,MEX!Y3, PAN!Y3,PER!Y3,URU!Y3)/1000</f>
        <v>926.0373601749493</v>
      </c>
      <c r="U3" s="22">
        <f>SUM(US!Z3,CAN!Z3,AUS!Z3,AUT!Z3, BEL!Z3, DEN!Z3, FRA!Z3,FIN!Z3, GER!Z3,GRE!Z3,ICE!Z3,IRE!Z3,ITA!Z3,LUX!Z3,MLT!Z3, NL!Z3,NOR!Z3, PRT!Z3,CH!Z3,SWE!Z3,ESP!Z3,UK!Z3,SLO!Z3, CRO!Z3, CZE!Z3, HUN!Z3,POL!Z3,ROM!Z3, RUS!Z3,TUR!Z3,CYP!Z3, ISR!Z3,JOR!Z3,QAT!Z3,SAU!Z3,MOR!Z3,EGY!Z3,ZAF!Z3, JPN!Z3,CHN!Z3,CAM!Z3, TWN!Z3,HKG!Z3,IND!Z3,IDN!Z3,KOR!Z3,MYS!Z3,PHL!Z3,SGP!Z3,THA!Z3,BRA!Z3, CHL!Z3,COL!Z3,CRI!Z3, DR!Z3,ECU!Z3,MEX!Z3, PAN!Z3,PER!Z3,URU!Z3)/1000</f>
        <v>1015.4587343996756</v>
      </c>
      <c r="V3" s="22">
        <f>SUM(US!AA3,CAN!AA3,AUS!AA3,AUT!AA3, BEL!AA3, DEN!AA3, FRA!AA3,FIN!AA3, GER!AA3,GRE!AA3,ICE!AA3,IRE!AA3,ITA!AA3,LUX!AA3,MLT!AA3, NL!AA3,NOR!AA3, PRT!AA3,CH!AA3,SWE!AA3,ESP!AA3,UK!AA3,SLO!AA3, CRO!AA3, CZE!AA3, HUN!AA3,POL!AA3,ROM!AA3, RUS!AA3,TUR!AA3,CYP!AA3, ISR!AA3,JOR!AA3,QAT!AA3,SAU!AA3,MOR!AA3,EGY!AA3,ZAF!AA3, JPN!AA3,CHN!AA3,CAM!AA3, TWN!AA3,HKG!AA3,IND!AA3,IDN!AA3,KOR!AA3,MYS!AA3,PHL!AA3,SGP!AA3,THA!AA3,BRA!AA3, CHL!AA3,COL!AA3,CRI!AA3, DR!AA3,ECU!AA3,MEX!AA3, PAN!AA3,PER!AA3,URU!AA3)/1000</f>
        <v>938.7152173658194</v>
      </c>
      <c r="W3" s="22"/>
      <c r="X3" s="11">
        <f t="shared" ref="X3:X17" si="0">SUM(O3:R3)</f>
        <v>5246.7074330627274</v>
      </c>
      <c r="Y3" s="11">
        <f t="shared" ref="Y3:Y17" si="1">SUM(S3:V3)</f>
        <v>4061.6076183886453</v>
      </c>
      <c r="Z3" s="8">
        <f>SUM(O3:P3)</f>
        <v>2547.4226134463024</v>
      </c>
      <c r="AA3" s="11">
        <f>SUM(S3:T3)</f>
        <v>2107.4336666231507</v>
      </c>
      <c r="AB3" s="30">
        <f>AA3/Z3-1</f>
        <v>-0.1727192592625646</v>
      </c>
      <c r="AD3" s="11"/>
    </row>
    <row r="4" spans="1:30" s="9" customFormat="1" ht="15.75" customHeight="1" x14ac:dyDescent="0.35">
      <c r="A4" s="5" t="s">
        <v>48</v>
      </c>
      <c r="B4" s="22">
        <f>SUM(US!G4,CAN!G4,AUS!G4,AUT!G4, BEL!G4, DEN!G4, FRA!G4,FIN!G4, GER!G4,GRE!G4,ICE!G4,IRE!G4,ITA!G4,LUX!G4,MLT!G4, NL!G4,NOR!G4, PRT!G4,CH!G4,SWE!G4,ESP!G4,UK!G4,SLO!G4, CRO!G4, CZE!G4, HUN!G4,POL!G4,ROM!G4, RUS!G4,TUR!G4,CYP!G4, ISR!G4,JOR!G4,QAT!G4,SAU!G4,MOR!G4,EGY!G4,ZAF!G4, JPN!G4,CHN!G4,CAM!G4, TWN!G4,HKG!G4,IND!G4,IDN!G4,KOR!G4,MYS!G4,PHL!G4,SGP!G4,THA!G4,BRA!G4, CHL!G4,COL!G4,CRI!G4, DR!G4,ECU!G4,MEX!G4, PAN!G4,PER!G4,URU!G4)/1000</f>
        <v>191.36539324111581</v>
      </c>
      <c r="C4" s="22">
        <f>SUM(US!H4,CAN!H4,AUS!H4,AUT!H4, BEL!H4, DEN!H4, FRA!H4,FIN!H4, GER!H4,GRE!H4,ICE!H4,IRE!H4,ITA!H4,LUX!H4,MLT!H4, NL!H4,NOR!H4, PRT!H4,CH!H4,SWE!H4,ESP!H4,UK!H4,SLO!H4, CRO!H4, CZE!H4, HUN!H4,POL!H4,ROM!H4, RUS!H4,TUR!H4,CYP!H4, ISR!H4,JOR!H4,QAT!H4,SAU!H4,MOR!H4,EGY!H4,ZAF!H4, JPN!H4,CHN!H4,CAM!H4, TWN!H4,HKG!H4,IND!H4,IDN!H4,KOR!H4,MYS!H4,PHL!H4,SGP!H4,THA!H4,BRA!H4, CHL!H4,COL!H4,CRI!H4, DR!H4,ECU!H4,MEX!H4, PAN!H4,PER!H4,URU!H4)/1000</f>
        <v>179.20011844880287</v>
      </c>
      <c r="D4" s="22">
        <f>SUM(US!I4,CAN!I4,AUS!I4,AUT!I4, BEL!I4, DEN!I4, FRA!I4,FIN!I4, GER!I4,GRE!I4,ICE!I4,IRE!I4,ITA!I4,LUX!I4,MLT!I4, NL!I4,NOR!I4, PRT!I4,CH!I4,SWE!I4,ESP!I4,UK!I4,SLO!I4, CRO!I4, CZE!I4, HUN!I4,POL!I4,ROM!I4, RUS!I4,TUR!I4,CYP!I4, ISR!I4,JOR!I4,QAT!I4,SAU!I4,MOR!I4,EGY!I4,ZAF!I4, JPN!I4,CHN!I4,CAM!I4, TWN!I4,HKG!I4,IND!I4,IDN!I4,KOR!I4,MYS!I4,PHL!I4,SGP!I4,THA!I4,BRA!I4, CHL!I4,COL!I4,CRI!I4, DR!I4,ECU!I4,MEX!I4, PAN!I4,PER!I4,URU!I4)/1000</f>
        <v>190.94584276717157</v>
      </c>
      <c r="E4" s="22">
        <f>SUM(US!J4,CAN!J4,AUS!J4,AUT!J4, BEL!J4, DEN!J4, FRA!J4,FIN!J4, GER!J4,GRE!J4,ICE!J4,IRE!J4,ITA!J4,LUX!J4,MLT!J4, NL!J4,NOR!J4, PRT!J4,CH!J4,SWE!J4,ESP!J4,UK!J4,SLO!J4, CRO!J4, CZE!J4, HUN!J4,POL!J4,ROM!J4, RUS!J4,TUR!J4,CYP!J4, ISR!J4,JOR!J4,QAT!J4,SAU!J4,MOR!J4,EGY!J4,ZAF!J4, JPN!J4,CHN!J4,CAM!J4, TWN!J4,HKG!J4,IND!J4,IDN!J4,KOR!J4,MYS!J4,PHL!J4,SGP!J4,THA!J4,BRA!J4, CHL!J4,COL!J4,CRI!J4, DR!J4,ECU!J4,MEX!J4, PAN!J4,PER!J4,URU!J4)/1000</f>
        <v>197.58418575032215</v>
      </c>
      <c r="F4" s="22">
        <f>SUM(US!K4,CAN!K4,AUS!K4,AUT!K4, BEL!K4, DEN!K4, FRA!K4,FIN!K4, GER!K4,GRE!K4,ICE!K4,IRE!K4,ITA!K4,LUX!K4,MLT!K4, NL!K4,NOR!K4, PRT!K4,CH!K4,SWE!K4,ESP!K4,UK!K4,SLO!K4, CRO!K4, CZE!K4, HUN!K4,POL!K4,ROM!K4, RUS!K4,TUR!K4,CYP!K4, ISR!K4,JOR!K4,QAT!K4,SAU!K4,MOR!K4,EGY!K4,ZAF!K4, JPN!K4,CHN!K4,CAM!K4, TWN!K4,HKG!K4,IND!K4,IDN!K4,KOR!K4,MYS!K4,PHL!K4,SGP!K4,THA!K4,BRA!K4, CHL!K4,COL!K4,CRI!K4, DR!K4,ECU!K4,MEX!K4, PAN!K4,PER!K4,URU!K4)/1000</f>
        <v>189.28958762792587</v>
      </c>
      <c r="G4" s="22">
        <f>SUM(US!L4,CAN!L4,AUS!L4,AUT!L4, BEL!L4, DEN!L4, FRA!L4,FIN!L4, GER!L4,GRE!L4,ICE!L4,IRE!L4,ITA!L4,LUX!L4,MLT!L4, NL!L4,NOR!L4, PRT!L4,CH!L4,SWE!L4,ESP!L4,UK!L4,SLO!L4, CRO!L4, CZE!L4, HUN!L4,POL!L4,ROM!L4, RUS!L4,TUR!L4,CYP!L4, ISR!L4,JOR!L4,QAT!L4,SAU!L4,MOR!L4,EGY!L4,ZAF!L4, JPN!L4,CHN!L4,CAM!L4, TWN!L4,HKG!L4,IND!L4,IDN!L4,KOR!L4,MYS!L4,PHL!L4,SGP!L4,THA!L4,BRA!L4, CHL!L4,COL!L4,CRI!L4, DR!L4,ECU!L4,MEX!L4, PAN!L4,PER!L4,URU!L4)/1000</f>
        <v>188.42597864562143</v>
      </c>
      <c r="H4" s="22">
        <f>SUM(US!M4,CAN!M4,AUS!M4,AUT!M4, BEL!M4, DEN!M4, FRA!M4,FIN!M4, GER!M4,GRE!M4,ICE!M4,IRE!M4,ITA!M4,LUX!M4,MLT!M4, NL!M4,NOR!M4, PRT!M4,CH!M4,SWE!M4,ESP!M4,UK!M4,SLO!M4, CRO!M4, CZE!M4, HUN!M4,POL!M4,ROM!M4, RUS!M4,TUR!M4,CYP!M4, ISR!M4,JOR!M4,QAT!M4,SAU!M4,MOR!M4,EGY!M4,ZAF!M4, JPN!M4,CHN!M4,CAM!M4, TWN!M4,HKG!M4,IND!M4,IDN!M4,KOR!M4,MYS!M4,PHL!M4,SGP!M4,THA!M4,BRA!M4, CHL!M4,COL!M4,CRI!M4, DR!M4,ECU!M4,MEX!M4, PAN!M4,PER!M4,URU!M4)/1000</f>
        <v>206.43968779553626</v>
      </c>
      <c r="I4" s="22">
        <f>SUM(US!N4,CAN!N4,AUS!N4,AUT!N4, BEL!N4, DEN!N4, FRA!N4,FIN!N4, GER!N4,GRE!N4,ICE!N4,IRE!N4,ITA!N4,LUX!N4,MLT!N4, NL!N4,NOR!N4, PRT!N4,CH!N4,SWE!N4,ESP!N4,UK!N4,SLO!N4, CRO!N4, CZE!N4, HUN!N4,POL!N4,ROM!N4, RUS!N4,TUR!N4,CYP!N4, ISR!N4,JOR!N4,QAT!N4,SAU!N4,MOR!N4,EGY!N4,ZAF!N4, JPN!N4,CHN!N4,CAM!N4, TWN!N4,HKG!N4,IND!N4,IDN!N4,KOR!N4,MYS!N4,PHL!N4,SGP!N4,THA!N4,BRA!N4, CHL!N4,COL!N4,CRI!N4, DR!N4,ECU!N4,MEX!N4, PAN!N4,PER!N4,URU!N4)/1000</f>
        <v>222.09842011039669</v>
      </c>
      <c r="J4" s="22">
        <f>SUM(US!O4,CAN!O4,AUS!O4,AUT!O4, BEL!O4, DEN!O4, FRA!O4,FIN!O4, GER!O4,GRE!O4,ICE!O4,IRE!O4,ITA!O4,LUX!O4,MLT!O4, NL!O4,NOR!O4, PRT!O4,CH!O4,SWE!O4,ESP!O4,UK!O4,SLO!O4, CRO!O4, CZE!O4, HUN!O4,POL!O4,ROM!O4, RUS!O4,TUR!O4,CYP!O4, ISR!O4,JOR!O4,QAT!O4,SAU!O4,MOR!O4,EGY!O4,ZAF!O4, JPN!O4,CHN!O4,CAM!O4, TWN!O4,HKG!O4,IND!O4,IDN!O4,KOR!O4,MYS!O4,PHL!O4,SGP!O4,THA!O4,BRA!O4, CHL!O4,COL!O4,CRI!O4, DR!O4,ECU!O4,MEX!O4, PAN!O4,PER!O4,URU!O4)/1000</f>
        <v>218.25554482595865</v>
      </c>
      <c r="K4" s="22">
        <f>SUM(US!P4,CAN!P4,AUS!P4,AUT!P4, BEL!P4, DEN!P4, FRA!P4,FIN!P4, GER!P4,GRE!P4,ICE!P4,IRE!P4,ITA!P4,LUX!P4,MLT!P4, NL!P4,NOR!P4, PRT!P4,CH!P4,SWE!P4,ESP!P4,UK!P4,SLO!P4, CRO!P4, CZE!P4, HUN!P4,POL!P4,ROM!P4, RUS!P4,TUR!P4,CYP!P4, ISR!P4,JOR!P4,QAT!P4,SAU!P4,MOR!P4,EGY!P4,ZAF!P4, JPN!P4,CHN!P4,CAM!P4, TWN!P4,HKG!P4,IND!P4,IDN!P4,KOR!P4,MYS!P4,PHL!P4,SGP!P4,THA!P4,BRA!P4, CHL!P4,COL!P4,CRI!P4, DR!P4,ECU!P4,MEX!P4, PAN!P4,PER!P4,URU!P4)/1000</f>
        <v>219.97006907903341</v>
      </c>
      <c r="L4" s="22">
        <f>SUM(US!Q4,CAN!Q4,AUS!Q4,AUT!Q4, BEL!Q4, DEN!Q4, FRA!Q4,FIN!Q4, GER!Q4,GRE!Q4,ICE!Q4,IRE!Q4,ITA!Q4,LUX!Q4,MLT!Q4, NL!Q4,NOR!Q4, PRT!Q4,CH!Q4,SWE!Q4,ESP!Q4,UK!Q4,SLO!Q4, CRO!Q4, CZE!Q4, HUN!Q4,POL!Q4,ROM!Q4, RUS!Q4,TUR!Q4,CYP!Q4, ISR!Q4,JOR!Q4,QAT!Q4,SAU!Q4,MOR!Q4,EGY!Q4,ZAF!Q4, JPN!Q4,CHN!Q4,CAM!Q4, TWN!Q4,HKG!Q4,IND!Q4,IDN!Q4,KOR!Q4,MYS!Q4,PHL!Q4,SGP!Q4,THA!Q4,BRA!Q4, CHL!Q4,COL!Q4,CRI!Q4, DR!Q4,ECU!Q4,MEX!Q4, PAN!Q4,PER!Q4,URU!Q4)/1000</f>
        <v>229.39363726194773</v>
      </c>
      <c r="M4" s="22">
        <f>SUM(US!R4,CAN!R4,AUS!R4,AUT!R4, BEL!R4, DEN!R4, FRA!R4,FIN!R4, GER!R4,GRE!R4,ICE!R4,IRE!R4,ITA!R4,LUX!R4,MLT!R4, NL!R4,NOR!R4, PRT!R4,CH!R4,SWE!R4,ESP!R4,UK!R4,SLO!R4, CRO!R4, CZE!R4, HUN!R4,POL!R4,ROM!R4, RUS!R4,TUR!R4,CYP!R4, ISR!R4,JOR!R4,QAT!R4,SAU!R4,MOR!R4,EGY!R4,ZAF!R4, JPN!R4,CHN!R4,CAM!R4, TWN!R4,HKG!R4,IND!R4,IDN!R4,KOR!R4,MYS!R4,PHL!R4,SGP!R4,THA!R4,BRA!R4, CHL!R4,COL!R4,CRI!R4, DR!R4,ECU!R4,MEX!R4, PAN!R4,PER!R4,URU!R4)/1000</f>
        <v>237.07795971868214</v>
      </c>
      <c r="N4" s="22">
        <f>SUM(US!S4,CAN!S4,AUS!S4,AUT!S4, BEL!S4, DEN!S4, FRA!S4,FIN!S4, GER!S4,GRE!S4,ICE!S4,IRE!S4,ITA!S4,LUX!S4,MLT!S4, NL!S4,NOR!S4, PRT!S4,CH!S4,SWE!S4,ESP!S4,UK!S4,SLO!S4, CRO!S4, CZE!S4, HUN!S4,POL!S4,ROM!S4, RUS!S4,TUR!S4,CYP!S4, ISR!S4,JOR!S4,QAT!S4,SAU!S4,MOR!S4,EGY!S4,ZAF!S4, JPN!S4,CHN!S4,CAM!S4, TWN!S4,HKG!S4,IND!S4,IDN!S4,KOR!S4,MYS!S4,PHL!S4,SGP!S4,THA!S4,BRA!S4, CHL!S4,COL!S4,CRI!S4, DR!S4,ECU!S4,MEX!S4, PAN!S4,PER!S4,URU!S4)/1000</f>
        <v>229.95903317562528</v>
      </c>
      <c r="O4" s="22">
        <f>SUM(US!T4,CAN!T4,AUS!T4,AUT!T4, BEL!T4, DEN!T4, FRA!T4,FIN!T4, GER!T4,GRE!T4,ICE!T4,IRE!T4,ITA!T4,LUX!T4,MLT!T4, NL!T4,NOR!T4, PRT!T4,CH!T4,SWE!T4,ESP!T4,UK!T4,SLO!T4, CRO!T4, CZE!T4, HUN!T4,POL!T4,ROM!T4, RUS!T4,TUR!T4,CYP!T4, ISR!T4,JOR!T4,QAT!T4,SAU!T4,MOR!T4,EGY!T4,ZAF!T4, JPN!T4,CHN!T4,CAM!T4, TWN!T4,HKG!T4,IND!T4,IDN!T4,KOR!T4,MYS!T4,PHL!T4,SGP!T4,THA!T4,BRA!T4, CHL!T4,COL!T4,CRI!T4, DR!T4,ECU!T4,MEX!T4, PAN!T4,PER!T4,URU!T4)/1000</f>
        <v>219.77272627265143</v>
      </c>
      <c r="P4" s="22">
        <f>SUM(US!U4,CAN!U4,AUS!U4,AUT!U4, BEL!U4, DEN!U4, FRA!U4,FIN!U4, GER!U4,GRE!U4,ICE!U4,IRE!U4,ITA!U4,LUX!U4,MLT!U4, NL!U4,NOR!U4, PRT!U4,CH!U4,SWE!U4,ESP!U4,UK!U4,SLO!U4, CRO!U4, CZE!U4, HUN!U4,POL!U4,ROM!U4, RUS!U4,TUR!U4,CYP!U4, ISR!U4,JOR!U4,QAT!U4,SAU!U4,MOR!U4,EGY!U4,ZAF!U4, JPN!U4,CHN!U4,CAM!U4, TWN!U4,HKG!U4,IND!U4,IDN!U4,KOR!U4,MYS!U4,PHL!U4,SGP!U4,THA!U4,BRA!U4, CHL!U4,COL!U4,CRI!U4, DR!U4,ECU!U4,MEX!U4, PAN!U4,PER!U4,URU!U4)/1000</f>
        <v>231.66301553023277</v>
      </c>
      <c r="Q4" s="22">
        <f>SUM(US!V4,CAN!V4,AUS!V4,AUT!V4, BEL!V4, DEN!V4, FRA!V4,FIN!V4, GER!V4,GRE!V4,ICE!V4,IRE!V4,ITA!V4,LUX!V4,MLT!V4, NL!V4,NOR!V4, PRT!V4,CH!V4,SWE!V4,ESP!V4,UK!V4,SLO!V4, CRO!V4, CZE!V4, HUN!V4,POL!V4,ROM!V4, RUS!V4,TUR!V4,CYP!V4, ISR!V4,JOR!V4,QAT!V4,SAU!V4,MOR!V4,EGY!V4,ZAF!V4, JPN!V4,CHN!V4,CAM!V4, TWN!V4,HKG!V4,IND!V4,IDN!V4,KOR!V4,MYS!V4,PHL!V4,SGP!V4,THA!V4,BRA!V4, CHL!V4,COL!V4,CRI!V4, DR!V4,ECU!V4,MEX!V4, PAN!V4,PER!V4,URU!V4)/1000</f>
        <v>238.37564987246921</v>
      </c>
      <c r="R4" s="22">
        <f>SUM(US!W4,CAN!W4,AUS!W4,AUT!W4, BEL!W4, DEN!W4, FRA!W4,FIN!W4, GER!W4,GRE!W4,ICE!W4,IRE!W4,ITA!W4,LUX!W4,MLT!W4, NL!W4,NOR!W4, PRT!W4,CH!W4,SWE!W4,ESP!W4,UK!W4,SLO!W4, CRO!W4, CZE!W4, HUN!W4,POL!W4,ROM!W4, RUS!W4,TUR!W4,CYP!W4, ISR!W4,JOR!W4,QAT!W4,SAU!W4,MOR!W4,EGY!W4,ZAF!W4, JPN!W4,CHN!W4,CAM!W4, TWN!W4,HKG!W4,IND!W4,IDN!W4,KOR!W4,MYS!W4,PHL!W4,SGP!W4,THA!W4,BRA!W4, CHL!W4,COL!W4,CRI!W4, DR!W4,ECU!W4,MEX!W4, PAN!W4,PER!W4,URU!W4)/1000</f>
        <v>229.38391973140483</v>
      </c>
      <c r="S4" s="22">
        <f>SUM(US!X4,CAN!X4,AUS!X4,AUT!X4, BEL!X4, DEN!X4, FRA!X4,FIN!X4, GER!X4,GRE!X4,ICE!X4,IRE!X4,ITA!X4,LUX!X4,MLT!X4, NL!X4,NOR!X4, PRT!X4,CH!X4,SWE!X4,ESP!X4,UK!X4,SLO!X4, CRO!X4, CZE!X4, HUN!X4,POL!X4,ROM!X4, RUS!X4,TUR!X4,CYP!X4, ISR!X4,JOR!X4,QAT!X4,SAU!X4,MOR!X4,EGY!X4,ZAF!X4, JPN!X4,CHN!X4,CAM!X4, TWN!X4,HKG!X4,IND!X4,IDN!X4,KOR!X4,MYS!X4,PHL!X4,SGP!X4,THA!X4,BRA!X4, CHL!X4,COL!X4,CRI!X4, DR!X4,ECU!X4,MEX!X4, PAN!X4,PER!X4,URU!X4)/1000</f>
        <v>203.53051694046781</v>
      </c>
      <c r="T4" s="22">
        <f>SUM(US!Y4,CAN!Y4,AUS!Y4,AUT!Y4, BEL!Y4, DEN!Y4, FRA!Y4,FIN!Y4, GER!Y4,GRE!Y4,ICE!Y4,IRE!Y4,ITA!Y4,LUX!Y4,MLT!Y4, NL!Y4,NOR!Y4, PRT!Y4,CH!Y4,SWE!Y4,ESP!Y4,UK!Y4,SLO!Y4, CRO!Y4, CZE!Y4, HUN!Y4,POL!Y4,ROM!Y4, RUS!Y4,TUR!Y4,CYP!Y4, ISR!Y4,JOR!Y4,QAT!Y4,SAU!Y4,MOR!Y4,EGY!Y4,ZAF!Y4, JPN!Y4,CHN!Y4,CAM!Y4, TWN!Y4,HKG!Y4,IND!Y4,IDN!Y4,KOR!Y4,MYS!Y4,PHL!Y4,SGP!Y4,THA!Y4,BRA!Y4, CHL!Y4,COL!Y4,CRI!Y4, DR!Y4,ECU!Y4,MEX!Y4, PAN!Y4,PER!Y4,URU!Y4)/1000</f>
        <v>163.14899958102959</v>
      </c>
      <c r="U4" s="22">
        <f>SUM(US!Z4,CAN!Z4,AUS!Z4,AUT!Z4, BEL!Z4, DEN!Z4, FRA!Z4,FIN!Z4, GER!Z4,GRE!Z4,ICE!Z4,IRE!Z4,ITA!Z4,LUX!Z4,MLT!Z4, NL!Z4,NOR!Z4, PRT!Z4,CH!Z4,SWE!Z4,ESP!Z4,UK!Z4,SLO!Z4, CRO!Z4, CZE!Z4, HUN!Z4,POL!Z4,ROM!Z4, RUS!Z4,TUR!Z4,CYP!Z4, ISR!Z4,JOR!Z4,QAT!Z4,SAU!Z4,MOR!Z4,EGY!Z4,ZAF!Z4, JPN!Z4,CHN!Z4,CAM!Z4, TWN!Z4,HKG!Z4,IND!Z4,IDN!Z4,KOR!Z4,MYS!Z4,PHL!Z4,SGP!Z4,THA!Z4,BRA!Z4, CHL!Z4,COL!Z4,CRI!Z4, DR!Z4,ECU!Z4,MEX!Z4, PAN!Z4,PER!Z4,URU!Z4)/1000</f>
        <v>178.79993074548028</v>
      </c>
      <c r="V4" s="22">
        <f>SUM(US!AA4,CAN!AA4,AUS!AA4,AUT!AA4, BEL!AA4, DEN!AA4, FRA!AA4,FIN!AA4, GER!AA4,GRE!AA4,ICE!AA4,IRE!AA4,ITA!AA4,LUX!AA4,MLT!AA4, NL!AA4,NOR!AA4, PRT!AA4,CH!AA4,SWE!AA4,ESP!AA4,UK!AA4,SLO!AA4, CRO!AA4, CZE!AA4, HUN!AA4,POL!AA4,ROM!AA4, RUS!AA4,TUR!AA4,CYP!AA4, ISR!AA4,JOR!AA4,QAT!AA4,SAU!AA4,MOR!AA4,EGY!AA4,ZAF!AA4, JPN!AA4,CHN!AA4,CAM!AA4, TWN!AA4,HKG!AA4,IND!AA4,IDN!AA4,KOR!AA4,MYS!AA4,PHL!AA4,SGP!AA4,THA!AA4,BRA!AA4, CHL!AA4,COL!AA4,CRI!AA4, DR!AA4,ECU!AA4,MEX!AA4, PAN!AA4,PER!AA4,URU!AA4)/1000</f>
        <v>176.90245844018767</v>
      </c>
      <c r="W4" s="22"/>
      <c r="X4" s="11">
        <f t="shared" si="0"/>
        <v>919.19531140675826</v>
      </c>
      <c r="Y4" s="11">
        <f t="shared" si="1"/>
        <v>722.38190570716529</v>
      </c>
      <c r="Z4" s="8"/>
      <c r="AD4" s="11"/>
    </row>
    <row r="5" spans="1:30" s="9" customFormat="1" ht="15.75" customHeight="1" x14ac:dyDescent="0.35">
      <c r="A5" s="5" t="s">
        <v>49</v>
      </c>
      <c r="B5" s="22">
        <f>SUM(US!G5,CAN!G5,AUS!G5,AUT!G5, BEL!G5, DEN!G5, FRA!G5,FIN!G5, GER!G5,GRE!G5,ICE!G5,IRE!G5,ITA!G5,LUX!G5,MLT!G5, NL!G5,NOR!G5, PRT!G5,CH!G5,SWE!G5,ESP!G5,UK!G5,SLO!G5, CRO!G5, CZE!G5, HUN!G5,POL!G5,ROM!G5, RUS!G5,TUR!G5,CYP!G5, ISR!G5,JOR!G5,QAT!G5,SAU!G5,MOR!G5,EGY!G5,ZAF!G5, JPN!G5,CHN!G5,CAM!G5, TWN!G5,HKG!G5,IND!G5,IDN!G5,KOR!G5,MYS!G5,PHL!G5,SGP!G5,THA!G5,BRA!G5, CHL!G5,COL!G5,CRI!G5, DR!G5,ECU!G5,MEX!G5, PAN!G5,PER!G5,URU!G5)/1000</f>
        <v>32.275172591076185</v>
      </c>
      <c r="C5" s="22">
        <f>SUM(US!H5,CAN!H5,AUS!H5,AUT!H5, BEL!H5, DEN!H5, FRA!H5,FIN!H5, GER!H5,GRE!H5,ICE!H5,IRE!H5,ITA!H5,LUX!H5,MLT!H5, NL!H5,NOR!H5, PRT!H5,CH!H5,SWE!H5,ESP!H5,UK!H5,SLO!H5, CRO!H5, CZE!H5, HUN!H5,POL!H5,ROM!H5, RUS!H5,TUR!H5,CYP!H5, ISR!H5,JOR!H5,QAT!H5,SAU!H5,MOR!H5,EGY!H5,ZAF!H5, JPN!H5,CHN!H5,CAM!H5, TWN!H5,HKG!H5,IND!H5,IDN!H5,KOR!H5,MYS!H5,PHL!H5,SGP!H5,THA!H5,BRA!H5, CHL!H5,COL!H5,CRI!H5, DR!H5,ECU!H5,MEX!H5, PAN!H5,PER!H5,URU!H5)/1000</f>
        <v>31.646008375658973</v>
      </c>
      <c r="D5" s="22">
        <f>SUM(US!I5,CAN!I5,AUS!I5,AUT!I5, BEL!I5, DEN!I5, FRA!I5,FIN!I5, GER!I5,GRE!I5,ICE!I5,IRE!I5,ITA!I5,LUX!I5,MLT!I5, NL!I5,NOR!I5, PRT!I5,CH!I5,SWE!I5,ESP!I5,UK!I5,SLO!I5, CRO!I5, CZE!I5, HUN!I5,POL!I5,ROM!I5, RUS!I5,TUR!I5,CYP!I5, ISR!I5,JOR!I5,QAT!I5,SAU!I5,MOR!I5,EGY!I5,ZAF!I5, JPN!I5,CHN!I5,CAM!I5, TWN!I5,HKG!I5,IND!I5,IDN!I5,KOR!I5,MYS!I5,PHL!I5,SGP!I5,THA!I5,BRA!I5, CHL!I5,COL!I5,CRI!I5, DR!I5,ECU!I5,MEX!I5, PAN!I5,PER!I5,URU!I5)/1000</f>
        <v>34.889753193693757</v>
      </c>
      <c r="E5" s="22">
        <f>SUM(US!J5,CAN!J5,AUS!J5,AUT!J5, BEL!J5, DEN!J5, FRA!J5,FIN!J5, GER!J5,GRE!J5,ICE!J5,IRE!J5,ITA!J5,LUX!J5,MLT!J5, NL!J5,NOR!J5, PRT!J5,CH!J5,SWE!J5,ESP!J5,UK!J5,SLO!J5, CRO!J5, CZE!J5, HUN!J5,POL!J5,ROM!J5, RUS!J5,TUR!J5,CYP!J5, ISR!J5,JOR!J5,QAT!J5,SAU!J5,MOR!J5,EGY!J5,ZAF!J5, JPN!J5,CHN!J5,CAM!J5, TWN!J5,HKG!J5,IND!J5,IDN!J5,KOR!J5,MYS!J5,PHL!J5,SGP!J5,THA!J5,BRA!J5, CHL!J5,COL!J5,CRI!J5, DR!J5,ECU!J5,MEX!J5, PAN!J5,PER!J5,URU!J5)/1000</f>
        <v>40.128558292184984</v>
      </c>
      <c r="F5" s="22">
        <f>SUM(US!K5,CAN!K5,AUS!K5,AUT!K5, BEL!K5, DEN!K5, FRA!K5,FIN!K5, GER!K5,GRE!K5,ICE!K5,IRE!K5,ITA!K5,LUX!K5,MLT!K5, NL!K5,NOR!K5, PRT!K5,CH!K5,SWE!K5,ESP!K5,UK!K5,SLO!K5, CRO!K5, CZE!K5, HUN!K5,POL!K5,ROM!K5, RUS!K5,TUR!K5,CYP!K5, ISR!K5,JOR!K5,QAT!K5,SAU!K5,MOR!K5,EGY!K5,ZAF!K5, JPN!K5,CHN!K5,CAM!K5, TWN!K5,HKG!K5,IND!K5,IDN!K5,KOR!K5,MYS!K5,PHL!K5,SGP!K5,THA!K5,BRA!K5, CHL!K5,COL!K5,CRI!K5, DR!K5,ECU!K5,MEX!K5, PAN!K5,PER!K5,URU!K5)/1000</f>
        <v>32.959390616535018</v>
      </c>
      <c r="G5" s="22">
        <f>SUM(US!L5,CAN!L5,AUS!L5,AUT!L5, BEL!L5, DEN!L5, FRA!L5,FIN!L5, GER!L5,GRE!L5,ICE!L5,IRE!L5,ITA!L5,LUX!L5,MLT!L5, NL!L5,NOR!L5, PRT!L5,CH!L5,SWE!L5,ESP!L5,UK!L5,SLO!L5, CRO!L5, CZE!L5, HUN!L5,POL!L5,ROM!L5, RUS!L5,TUR!L5,CYP!L5, ISR!L5,JOR!L5,QAT!L5,SAU!L5,MOR!L5,EGY!L5,ZAF!L5, JPN!L5,CHN!L5,CAM!L5, TWN!L5,HKG!L5,IND!L5,IDN!L5,KOR!L5,MYS!L5,PHL!L5,SGP!L5,THA!L5,BRA!L5, CHL!L5,COL!L5,CRI!L5, DR!L5,ECU!L5,MEX!L5, PAN!L5,PER!L5,URU!L5)/1000</f>
        <v>29.812784878168014</v>
      </c>
      <c r="H5" s="22">
        <f>SUM(US!M5,CAN!M5,AUS!M5,AUT!M5, BEL!M5, DEN!M5, FRA!M5,FIN!M5, GER!M5,GRE!M5,ICE!M5,IRE!M5,ITA!M5,LUX!M5,MLT!M5, NL!M5,NOR!M5, PRT!M5,CH!M5,SWE!M5,ESP!M5,UK!M5,SLO!M5, CRO!M5, CZE!M5, HUN!M5,POL!M5,ROM!M5, RUS!M5,TUR!M5,CYP!M5, ISR!M5,JOR!M5,QAT!M5,SAU!M5,MOR!M5,EGY!M5,ZAF!M5, JPN!M5,CHN!M5,CAM!M5, TWN!M5,HKG!M5,IND!M5,IDN!M5,KOR!M5,MYS!M5,PHL!M5,SGP!M5,THA!M5,BRA!M5, CHL!M5,COL!M5,CRI!M5, DR!M5,ECU!M5,MEX!M5, PAN!M5,PER!M5,URU!M5)/1000</f>
        <v>34.333228751710479</v>
      </c>
      <c r="I5" s="22">
        <f>SUM(US!N5,CAN!N5,AUS!N5,AUT!N5, BEL!N5, DEN!N5, FRA!N5,FIN!N5, GER!N5,GRE!N5,ICE!N5,IRE!N5,ITA!N5,LUX!N5,MLT!N5, NL!N5,NOR!N5, PRT!N5,CH!N5,SWE!N5,ESP!N5,UK!N5,SLO!N5, CRO!N5, CZE!N5, HUN!N5,POL!N5,ROM!N5, RUS!N5,TUR!N5,CYP!N5, ISR!N5,JOR!N5,QAT!N5,SAU!N5,MOR!N5,EGY!N5,ZAF!N5, JPN!N5,CHN!N5,CAM!N5, TWN!N5,HKG!N5,IND!N5,IDN!N5,KOR!N5,MYS!N5,PHL!N5,SGP!N5,THA!N5,BRA!N5, CHL!N5,COL!N5,CRI!N5, DR!N5,ECU!N5,MEX!N5, PAN!N5,PER!N5,URU!N5)/1000</f>
        <v>40.64591802880269</v>
      </c>
      <c r="J5" s="22">
        <f>SUM(US!O5,CAN!O5,AUS!O5,AUT!O5, BEL!O5, DEN!O5, FRA!O5,FIN!O5, GER!O5,GRE!O5,ICE!O5,IRE!O5,ITA!O5,LUX!O5,MLT!O5, NL!O5,NOR!O5, PRT!O5,CH!O5,SWE!O5,ESP!O5,UK!O5,SLO!O5, CRO!O5, CZE!O5, HUN!O5,POL!O5,ROM!O5, RUS!O5,TUR!O5,CYP!O5, ISR!O5,JOR!O5,QAT!O5,SAU!O5,MOR!O5,EGY!O5,ZAF!O5, JPN!O5,CHN!O5,CAM!O5, TWN!O5,HKG!O5,IND!O5,IDN!O5,KOR!O5,MYS!O5,PHL!O5,SGP!O5,THA!O5,BRA!O5, CHL!O5,COL!O5,CRI!O5, DR!O5,ECU!O5,MEX!O5, PAN!O5,PER!O5,URU!O5)/1000</f>
        <v>34.405154099881962</v>
      </c>
      <c r="K5" s="22">
        <f>SUM(US!P5,CAN!P5,AUS!P5,AUT!P5, BEL!P5, DEN!P5, FRA!P5,FIN!P5, GER!P5,GRE!P5,ICE!P5,IRE!P5,ITA!P5,LUX!P5,MLT!P5, NL!P5,NOR!P5, PRT!P5,CH!P5,SWE!P5,ESP!P5,UK!P5,SLO!P5, CRO!P5, CZE!P5, HUN!P5,POL!P5,ROM!P5, RUS!P5,TUR!P5,CYP!P5, ISR!P5,JOR!P5,QAT!P5,SAU!P5,MOR!P5,EGY!P5,ZAF!P5, JPN!P5,CHN!P5,CAM!P5, TWN!P5,HKG!P5,IND!P5,IDN!P5,KOR!P5,MYS!P5,PHL!P5,SGP!P5,THA!P5,BRA!P5, CHL!P5,COL!P5,CRI!P5, DR!P5,ECU!P5,MEX!P5, PAN!P5,PER!P5,URU!P5)/1000</f>
        <v>34.444262478269252</v>
      </c>
      <c r="L5" s="22">
        <f>SUM(US!Q5,CAN!Q5,AUS!Q5,AUT!Q5, BEL!Q5, DEN!Q5, FRA!Q5,FIN!Q5, GER!Q5,GRE!Q5,ICE!Q5,IRE!Q5,ITA!Q5,LUX!Q5,MLT!Q5, NL!Q5,NOR!Q5, PRT!Q5,CH!Q5,SWE!Q5,ESP!Q5,UK!Q5,SLO!Q5, CRO!Q5, CZE!Q5, HUN!Q5,POL!Q5,ROM!Q5, RUS!Q5,TUR!Q5,CYP!Q5, ISR!Q5,JOR!Q5,QAT!Q5,SAU!Q5,MOR!Q5,EGY!Q5,ZAF!Q5, JPN!Q5,CHN!Q5,CAM!Q5, TWN!Q5,HKG!Q5,IND!Q5,IDN!Q5,KOR!Q5,MYS!Q5,PHL!Q5,SGP!Q5,THA!Q5,BRA!Q5, CHL!Q5,COL!Q5,CRI!Q5, DR!Q5,ECU!Q5,MEX!Q5, PAN!Q5,PER!Q5,URU!Q5)/1000</f>
        <v>37.761342926401817</v>
      </c>
      <c r="M5" s="22">
        <f>SUM(US!R5,CAN!R5,AUS!R5,AUT!R5, BEL!R5, DEN!R5, FRA!R5,FIN!R5, GER!R5,GRE!R5,ICE!R5,IRE!R5,ITA!R5,LUX!R5,MLT!R5, NL!R5,NOR!R5, PRT!R5,CH!R5,SWE!R5,ESP!R5,UK!R5,SLO!R5, CRO!R5, CZE!R5, HUN!R5,POL!R5,ROM!R5, RUS!R5,TUR!R5,CYP!R5, ISR!R5,JOR!R5,QAT!R5,SAU!R5,MOR!R5,EGY!R5,ZAF!R5, JPN!R5,CHN!R5,CAM!R5, TWN!R5,HKG!R5,IND!R5,IDN!R5,KOR!R5,MYS!R5,PHL!R5,SGP!R5,THA!R5,BRA!R5, CHL!R5,COL!R5,CRI!R5, DR!R5,ECU!R5,MEX!R5, PAN!R5,PER!R5,URU!R5)/1000</f>
        <v>42.973112066096292</v>
      </c>
      <c r="N5" s="22">
        <f>SUM(US!S5,CAN!S5,AUS!S5,AUT!S5, BEL!S5, DEN!S5, FRA!S5,FIN!S5, GER!S5,GRE!S5,ICE!S5,IRE!S5,ITA!S5,LUX!S5,MLT!S5, NL!S5,NOR!S5, PRT!S5,CH!S5,SWE!S5,ESP!S5,UK!S5,SLO!S5, CRO!S5, CZE!S5, HUN!S5,POL!S5,ROM!S5, RUS!S5,TUR!S5,CYP!S5, ISR!S5,JOR!S5,QAT!S5,SAU!S5,MOR!S5,EGY!S5,ZAF!S5, JPN!S5,CHN!S5,CAM!S5, TWN!S5,HKG!S5,IND!S5,IDN!S5,KOR!S5,MYS!S5,PHL!S5,SGP!S5,THA!S5,BRA!S5, CHL!S5,COL!S5,CRI!S5, DR!S5,ECU!S5,MEX!S5, PAN!S5,PER!S5,URU!S5)/1000</f>
        <v>35.929587062537294</v>
      </c>
      <c r="O5" s="22">
        <f>SUM(US!T5,CAN!T5,AUS!T5,AUT!T5, BEL!T5, DEN!T5, FRA!T5,FIN!T5, GER!T5,GRE!T5,ICE!T5,IRE!T5,ITA!T5,LUX!T5,MLT!T5, NL!T5,NOR!T5, PRT!T5,CH!T5,SWE!T5,ESP!T5,UK!T5,SLO!T5, CRO!T5, CZE!T5, HUN!T5,POL!T5,ROM!T5, RUS!T5,TUR!T5,CYP!T5, ISR!T5,JOR!T5,QAT!T5,SAU!T5,MOR!T5,EGY!T5,ZAF!T5, JPN!T5,CHN!T5,CAM!T5, TWN!T5,HKG!T5,IND!T5,IDN!T5,KOR!T5,MYS!T5,PHL!T5,SGP!T5,THA!T5,BRA!T5, CHL!T5,COL!T5,CRI!T5, DR!T5,ECU!T5,MEX!T5, PAN!T5,PER!T5,URU!T5)/1000</f>
        <v>33.770515646639211</v>
      </c>
      <c r="P5" s="22">
        <f>SUM(US!U5,CAN!U5,AUS!U5,AUT!U5, BEL!U5, DEN!U5, FRA!U5,FIN!U5, GER!U5,GRE!U5,ICE!U5,IRE!U5,ITA!U5,LUX!U5,MLT!U5, NL!U5,NOR!U5, PRT!U5,CH!U5,SWE!U5,ESP!U5,UK!U5,SLO!U5, CRO!U5, CZE!U5, HUN!U5,POL!U5,ROM!U5, RUS!U5,TUR!U5,CYP!U5, ISR!U5,JOR!U5,QAT!U5,SAU!U5,MOR!U5,EGY!U5,ZAF!U5, JPN!U5,CHN!U5,CAM!U5, TWN!U5,HKG!U5,IND!U5,IDN!U5,KOR!U5,MYS!U5,PHL!U5,SGP!U5,THA!U5,BRA!U5, CHL!U5,COL!U5,CRI!U5, DR!U5,ECU!U5,MEX!U5, PAN!U5,PER!U5,URU!U5)/1000</f>
        <v>38.00259668654936</v>
      </c>
      <c r="Q5" s="22">
        <f>SUM(US!V5,CAN!V5,AUS!V5,AUT!V5, BEL!V5, DEN!V5, FRA!V5,FIN!V5, GER!V5,GRE!V5,ICE!V5,IRE!V5,ITA!V5,LUX!V5,MLT!V5, NL!V5,NOR!V5, PRT!V5,CH!V5,SWE!V5,ESP!V5,UK!V5,SLO!V5, CRO!V5, CZE!V5, HUN!V5,POL!V5,ROM!V5, RUS!V5,TUR!V5,CYP!V5, ISR!V5,JOR!V5,QAT!V5,SAU!V5,MOR!V5,EGY!V5,ZAF!V5, JPN!V5,CHN!V5,CAM!V5, TWN!V5,HKG!V5,IND!V5,IDN!V5,KOR!V5,MYS!V5,PHL!V5,SGP!V5,THA!V5,BRA!V5, CHL!V5,COL!V5,CRI!V5, DR!V5,ECU!V5,MEX!V5, PAN!V5,PER!V5,URU!V5)/1000</f>
        <v>42.975528823773246</v>
      </c>
      <c r="R5" s="22">
        <f>SUM(US!W5,CAN!W5,AUS!W5,AUT!W5, BEL!W5, DEN!W5, FRA!W5,FIN!W5, GER!W5,GRE!W5,ICE!W5,IRE!W5,ITA!W5,LUX!W5,MLT!W5, NL!W5,NOR!W5, PRT!W5,CH!W5,SWE!W5,ESP!W5,UK!W5,SLO!W5, CRO!W5, CZE!W5, HUN!W5,POL!W5,ROM!W5, RUS!W5,TUR!W5,CYP!W5, ISR!W5,JOR!W5,QAT!W5,SAU!W5,MOR!W5,EGY!W5,ZAF!W5, JPN!W5,CHN!W5,CAM!W5, TWN!W5,HKG!W5,IND!W5,IDN!W5,KOR!W5,MYS!W5,PHL!W5,SGP!W5,THA!W5,BRA!W5, CHL!W5,COL!W5,CRI!W5, DR!W5,ECU!W5,MEX!W5, PAN!W5,PER!W5,URU!W5)/1000</f>
        <v>36.606466316746342</v>
      </c>
      <c r="S5" s="22">
        <f>SUM(US!X5,CAN!X5,AUS!X5,AUT!X5, BEL!X5, DEN!X5, FRA!X5,FIN!X5, GER!X5,GRE!X5,ICE!X5,IRE!X5,ITA!X5,LUX!X5,MLT!X5, NL!X5,NOR!X5, PRT!X5,CH!X5,SWE!X5,ESP!X5,UK!X5,SLO!X5, CRO!X5, CZE!X5, HUN!X5,POL!X5,ROM!X5, RUS!X5,TUR!X5,CYP!X5, ISR!X5,JOR!X5,QAT!X5,SAU!X5,MOR!X5,EGY!X5,ZAF!X5, JPN!X5,CHN!X5,CAM!X5, TWN!X5,HKG!X5,IND!X5,IDN!X5,KOR!X5,MYS!X5,PHL!X5,SGP!X5,THA!X5,BRA!X5, CHL!X5,COL!X5,CRI!X5, DR!X5,ECU!X5,MEX!X5, PAN!X5,PER!X5,URU!X5)/1000</f>
        <v>28.500119303010891</v>
      </c>
      <c r="T5" s="22">
        <f>SUM(US!Y5,CAN!Y5,AUS!Y5,AUT!Y5, BEL!Y5, DEN!Y5, FRA!Y5,FIN!Y5, GER!Y5,GRE!Y5,ICE!Y5,IRE!Y5,ITA!Y5,LUX!Y5,MLT!Y5, NL!Y5,NOR!Y5, PRT!Y5,CH!Y5,SWE!Y5,ESP!Y5,UK!Y5,SLO!Y5, CRO!Y5, CZE!Y5, HUN!Y5,POL!Y5,ROM!Y5, RUS!Y5,TUR!Y5,CYP!Y5, ISR!Y5,JOR!Y5,QAT!Y5,SAU!Y5,MOR!Y5,EGY!Y5,ZAF!Y5, JPN!Y5,CHN!Y5,CAM!Y5, TWN!Y5,HKG!Y5,IND!Y5,IDN!Y5,KOR!Y5,MYS!Y5,PHL!Y5,SGP!Y5,THA!Y5,BRA!Y5, CHL!Y5,COL!Y5,CRI!Y5, DR!Y5,ECU!Y5,MEX!Y5, PAN!Y5,PER!Y5,URU!Y5)/1000</f>
        <v>6.7172676736592969</v>
      </c>
      <c r="U5" s="22">
        <f>SUM(US!Z5,CAN!Z5,AUS!Z5,AUT!Z5, BEL!Z5, DEN!Z5, FRA!Z5,FIN!Z5, GER!Z5,GRE!Z5,ICE!Z5,IRE!Z5,ITA!Z5,LUX!Z5,MLT!Z5, NL!Z5,NOR!Z5, PRT!Z5,CH!Z5,SWE!Z5,ESP!Z5,UK!Z5,SLO!Z5, CRO!Z5, CZE!Z5, HUN!Z5,POL!Z5,ROM!Z5, RUS!Z5,TUR!Z5,CYP!Z5, ISR!Z5,JOR!Z5,QAT!Z5,SAU!Z5,MOR!Z5,EGY!Z5,ZAF!Z5, JPN!Z5,CHN!Z5,CAM!Z5, TWN!Z5,HKG!Z5,IND!Z5,IDN!Z5,KOR!Z5,MYS!Z5,PHL!Z5,SGP!Z5,THA!Z5,BRA!Z5, CHL!Z5,COL!Z5,CRI!Z5, DR!Z5,ECU!Z5,MEX!Z5, PAN!Z5,PER!Z5,URU!Z5)/1000</f>
        <v>9.8302947648322725</v>
      </c>
      <c r="V5" s="22">
        <f>SUM(US!AA5,CAN!AA5,AUS!AA5,AUT!AA5, BEL!AA5, DEN!AA5, FRA!AA5,FIN!AA5, GER!AA5,GRE!AA5,ICE!AA5,IRE!AA5,ITA!AA5,LUX!AA5,MLT!AA5, NL!AA5,NOR!AA5, PRT!AA5,CH!AA5,SWE!AA5,ESP!AA5,UK!AA5,SLO!AA5, CRO!AA5, CZE!AA5, HUN!AA5,POL!AA5,ROM!AA5, RUS!AA5,TUR!AA5,CYP!AA5, ISR!AA5,JOR!AA5,QAT!AA5,SAU!AA5,MOR!AA5,EGY!AA5,ZAF!AA5, JPN!AA5,CHN!AA5,CAM!AA5, TWN!AA5,HKG!AA5,IND!AA5,IDN!AA5,KOR!AA5,MYS!AA5,PHL!AA5,SGP!AA5,THA!AA5,BRA!AA5, CHL!AA5,COL!AA5,CRI!AA5, DR!AA5,ECU!AA5,MEX!AA5, PAN!AA5,PER!AA5,URU!AA5)/1000</f>
        <v>8.8454170181377467</v>
      </c>
      <c r="W5" s="22"/>
      <c r="X5" s="17">
        <f t="shared" si="0"/>
        <v>151.35510747370816</v>
      </c>
      <c r="Y5" s="11">
        <f t="shared" si="1"/>
        <v>53.893098759640203</v>
      </c>
      <c r="Z5" s="8"/>
      <c r="AD5" s="11"/>
    </row>
    <row r="6" spans="1:30" s="9" customFormat="1" ht="15.75" customHeight="1" x14ac:dyDescent="0.35">
      <c r="A6" s="5" t="s">
        <v>50</v>
      </c>
      <c r="B6" s="22">
        <f>SUM(US!G6,CAN!G6,AUS!G6,AUT!G6, BEL!G6, DEN!G6, FRA!G6,FIN!G6, GER!G6,GRE!G6,ICE!G6,IRE!G6,ITA!G6,LUX!G6,MLT!G6, NL!G6,NOR!G6, PRT!G6,CH!G6,SWE!G6,ESP!G6,UK!G6,SLO!G6, CRO!G6, CZE!G6, HUN!G6,POL!G6,ROM!G6, RUS!G6,TUR!G6,CYP!G6, ISR!G6,JOR!G6,QAT!G6,SAU!G6,MOR!G6,EGY!G6,ZAF!G6, JPN!G6,CHN!G6,CAM!G6, TWN!G6,HKG!G6,IND!G6,IDN!G6,KOR!G6,MYS!G6,PHL!G6,SGP!G6,THA!G6,BRA!G6, CHL!G6,COL!G6,CRI!G6, DR!G6,ECU!G6,MEX!G6, PAN!G6,PER!G6,URU!G6)/1000</f>
        <v>56.13361497981893</v>
      </c>
      <c r="C6" s="22">
        <f>SUM(US!H6,CAN!H6,AUS!H6,AUT!H6, BEL!H6, DEN!H6, FRA!H6,FIN!H6, GER!H6,GRE!H6,ICE!H6,IRE!H6,ITA!H6,LUX!H6,MLT!H6, NL!H6,NOR!H6, PRT!H6,CH!H6,SWE!H6,ESP!H6,UK!H6,SLO!H6, CRO!H6, CZE!H6, HUN!H6,POL!H6,ROM!H6, RUS!H6,TUR!H6,CYP!H6, ISR!H6,JOR!H6,QAT!H6,SAU!H6,MOR!H6,EGY!H6,ZAF!H6, JPN!H6,CHN!H6,CAM!H6, TWN!H6,HKG!H6,IND!H6,IDN!H6,KOR!H6,MYS!H6,PHL!H6,SGP!H6,THA!H6,BRA!H6, CHL!H6,COL!H6,CRI!H6, DR!H6,ECU!H6,MEX!H6, PAN!H6,PER!H6,URU!H6)/1000</f>
        <v>59.303238195934313</v>
      </c>
      <c r="D6" s="22">
        <f>SUM(US!I6,CAN!I6,AUS!I6,AUT!I6, BEL!I6, DEN!I6, FRA!I6,FIN!I6, GER!I6,GRE!I6,ICE!I6,IRE!I6,ITA!I6,LUX!I6,MLT!I6, NL!I6,NOR!I6, PRT!I6,CH!I6,SWE!I6,ESP!I6,UK!I6,SLO!I6, CRO!I6, CZE!I6, HUN!I6,POL!I6,ROM!I6, RUS!I6,TUR!I6,CYP!I6, ISR!I6,JOR!I6,QAT!I6,SAU!I6,MOR!I6,EGY!I6,ZAF!I6, JPN!I6,CHN!I6,CAM!I6, TWN!I6,HKG!I6,IND!I6,IDN!I6,KOR!I6,MYS!I6,PHL!I6,SGP!I6,THA!I6,BRA!I6, CHL!I6,COL!I6,CRI!I6, DR!I6,ECU!I6,MEX!I6, PAN!I6,PER!I6,URU!I6)/1000</f>
        <v>61.372253795850725</v>
      </c>
      <c r="E6" s="22">
        <f>SUM(US!J6,CAN!J6,AUS!J6,AUT!J6, BEL!J6, DEN!J6, FRA!J6,FIN!J6, GER!J6,GRE!J6,ICE!J6,IRE!J6,ITA!J6,LUX!J6,MLT!J6, NL!J6,NOR!J6, PRT!J6,CH!J6,SWE!J6,ESP!J6,UK!J6,SLO!J6, CRO!J6, CZE!J6, HUN!J6,POL!J6,ROM!J6, RUS!J6,TUR!J6,CYP!J6, ISR!J6,JOR!J6,QAT!J6,SAU!J6,MOR!J6,EGY!J6,ZAF!J6, JPN!J6,CHN!J6,CAM!J6, TWN!J6,HKG!J6,IND!J6,IDN!J6,KOR!J6,MYS!J6,PHL!J6,SGP!J6,THA!J6,BRA!J6, CHL!J6,COL!J6,CRI!J6, DR!J6,ECU!J6,MEX!J6, PAN!J6,PER!J6,URU!J6)/1000</f>
        <v>60.631943253472322</v>
      </c>
      <c r="F6" s="22">
        <f>SUM(US!K6,CAN!K6,AUS!K6,AUT!K6, BEL!K6, DEN!K6, FRA!K6,FIN!K6, GER!K6,GRE!K6,ICE!K6,IRE!K6,ITA!K6,LUX!K6,MLT!K6, NL!K6,NOR!K6, PRT!K6,CH!K6,SWE!K6,ESP!K6,UK!K6,SLO!K6, CRO!K6, CZE!K6, HUN!K6,POL!K6,ROM!K6, RUS!K6,TUR!K6,CYP!K6, ISR!K6,JOR!K6,QAT!K6,SAU!K6,MOR!K6,EGY!K6,ZAF!K6, JPN!K6,CHN!K6,CAM!K6, TWN!K6,HKG!K6,IND!K6,IDN!K6,KOR!K6,MYS!K6,PHL!K6,SGP!K6,THA!K6,BRA!K6, CHL!K6,COL!K6,CRI!K6, DR!K6,ECU!K6,MEX!K6, PAN!K6,PER!K6,URU!K6)/1000</f>
        <v>61.810142794090609</v>
      </c>
      <c r="G6" s="22">
        <f>SUM(US!L6,CAN!L6,AUS!L6,AUT!L6, BEL!L6, DEN!L6, FRA!L6,FIN!L6, GER!L6,GRE!L6,ICE!L6,IRE!L6,ITA!L6,LUX!L6,MLT!L6, NL!L6,NOR!L6, PRT!L6,CH!L6,SWE!L6,ESP!L6,UK!L6,SLO!L6, CRO!L6, CZE!L6, HUN!L6,POL!L6,ROM!L6, RUS!L6,TUR!L6,CYP!L6, ISR!L6,JOR!L6,QAT!L6,SAU!L6,MOR!L6,EGY!L6,ZAF!L6, JPN!L6,CHN!L6,CAM!L6, TWN!L6,HKG!L6,IND!L6,IDN!L6,KOR!L6,MYS!L6,PHL!L6,SGP!L6,THA!L6,BRA!L6, CHL!L6,COL!L6,CRI!L6, DR!L6,ECU!L6,MEX!L6, PAN!L6,PER!L6,URU!L6)/1000</f>
        <v>62.113909122556656</v>
      </c>
      <c r="H6" s="22">
        <f>SUM(US!M6,CAN!M6,AUS!M6,AUT!M6, BEL!M6, DEN!M6, FRA!M6,FIN!M6, GER!M6,GRE!M6,ICE!M6,IRE!M6,ITA!M6,LUX!M6,MLT!M6, NL!M6,NOR!M6, PRT!M6,CH!M6,SWE!M6,ESP!M6,UK!M6,SLO!M6, CRO!M6, CZE!M6, HUN!M6,POL!M6,ROM!M6, RUS!M6,TUR!M6,CYP!M6, ISR!M6,JOR!M6,QAT!M6,SAU!M6,MOR!M6,EGY!M6,ZAF!M6, JPN!M6,CHN!M6,CAM!M6, TWN!M6,HKG!M6,IND!M6,IDN!M6,KOR!M6,MYS!M6,PHL!M6,SGP!M6,THA!M6,BRA!M6, CHL!M6,COL!M6,CRI!M6, DR!M6,ECU!M6,MEX!M6, PAN!M6,PER!M6,URU!M6)/1000</f>
        <v>67.072708587215004</v>
      </c>
      <c r="I6" s="22">
        <f>SUM(US!N6,CAN!N6,AUS!N6,AUT!N6, BEL!N6, DEN!N6, FRA!N6,FIN!N6, GER!N6,GRE!N6,ICE!N6,IRE!N6,ITA!N6,LUX!N6,MLT!N6, NL!N6,NOR!N6, PRT!N6,CH!N6,SWE!N6,ESP!N6,UK!N6,SLO!N6, CRO!N6, CZE!N6, HUN!N6,POL!N6,ROM!N6, RUS!N6,TUR!N6,CYP!N6, ISR!N6,JOR!N6,QAT!N6,SAU!N6,MOR!N6,EGY!N6,ZAF!N6, JPN!N6,CHN!N6,CAM!N6, TWN!N6,HKG!N6,IND!N6,IDN!N6,KOR!N6,MYS!N6,PHL!N6,SGP!N6,THA!N6,BRA!N6, CHL!N6,COL!N6,CRI!N6, DR!N6,ECU!N6,MEX!N6, PAN!N6,PER!N6,URU!N6)/1000</f>
        <v>69.950443423069757</v>
      </c>
      <c r="J6" s="22">
        <f>SUM(US!O6,CAN!O6,AUS!O6,AUT!O6, BEL!O6, DEN!O6, FRA!O6,FIN!O6, GER!O6,GRE!O6,ICE!O6,IRE!O6,ITA!O6,LUX!O6,MLT!O6, NL!O6,NOR!O6, PRT!O6,CH!O6,SWE!O6,ESP!O6,UK!O6,SLO!O6, CRO!O6, CZE!O6, HUN!O6,POL!O6,ROM!O6, RUS!O6,TUR!O6,CYP!O6, ISR!O6,JOR!O6,QAT!O6,SAU!O6,MOR!O6,EGY!O6,ZAF!O6, JPN!O6,CHN!O6,CAM!O6, TWN!O6,HKG!O6,IND!O6,IDN!O6,KOR!O6,MYS!O6,PHL!O6,SGP!O6,THA!O6,BRA!O6, CHL!O6,COL!O6,CRI!O6, DR!O6,ECU!O6,MEX!O6, PAN!O6,PER!O6,URU!O6)/1000</f>
        <v>72.968436174094904</v>
      </c>
      <c r="K6" s="22">
        <f>SUM(US!P6,CAN!P6,AUS!P6,AUT!P6, BEL!P6, DEN!P6, FRA!P6,FIN!P6, GER!P6,GRE!P6,ICE!P6,IRE!P6,ITA!P6,LUX!P6,MLT!P6, NL!P6,NOR!P6, PRT!P6,CH!P6,SWE!P6,ESP!P6,UK!P6,SLO!P6, CRO!P6, CZE!P6, HUN!P6,POL!P6,ROM!P6, RUS!P6,TUR!P6,CYP!P6, ISR!P6,JOR!P6,QAT!P6,SAU!P6,MOR!P6,EGY!P6,ZAF!P6, JPN!P6,CHN!P6,CAM!P6, TWN!P6,HKG!P6,IND!P6,IDN!P6,KOR!P6,MYS!P6,PHL!P6,SGP!P6,THA!P6,BRA!P6, CHL!P6,COL!P6,CRI!P6, DR!P6,ECU!P6,MEX!P6, PAN!P6,PER!P6,URU!P6)/1000</f>
        <v>75.479691187862201</v>
      </c>
      <c r="L6" s="22">
        <f>SUM(US!Q6,CAN!Q6,AUS!Q6,AUT!Q6, BEL!Q6, DEN!Q6, FRA!Q6,FIN!Q6, GER!Q6,GRE!Q6,ICE!Q6,IRE!Q6,ITA!Q6,LUX!Q6,MLT!Q6, NL!Q6,NOR!Q6, PRT!Q6,CH!Q6,SWE!Q6,ESP!Q6,UK!Q6,SLO!Q6, CRO!Q6, CZE!Q6, HUN!Q6,POL!Q6,ROM!Q6, RUS!Q6,TUR!Q6,CYP!Q6, ISR!Q6,JOR!Q6,QAT!Q6,SAU!Q6,MOR!Q6,EGY!Q6,ZAF!Q6, JPN!Q6,CHN!Q6,CAM!Q6, TWN!Q6,HKG!Q6,IND!Q6,IDN!Q6,KOR!Q6,MYS!Q6,PHL!Q6,SGP!Q6,THA!Q6,BRA!Q6, CHL!Q6,COL!Q6,CRI!Q6, DR!Q6,ECU!Q6,MEX!Q6, PAN!Q6,PER!Q6,URU!Q6)/1000</f>
        <v>76.198502614267426</v>
      </c>
      <c r="M6" s="22">
        <f>SUM(US!R6,CAN!R6,AUS!R6,AUT!R6, BEL!R6, DEN!R6, FRA!R6,FIN!R6, GER!R6,GRE!R6,ICE!R6,IRE!R6,ITA!R6,LUX!R6,MLT!R6, NL!R6,NOR!R6, PRT!R6,CH!R6,SWE!R6,ESP!R6,UK!R6,SLO!R6, CRO!R6, CZE!R6, HUN!R6,POL!R6,ROM!R6, RUS!R6,TUR!R6,CYP!R6, ISR!R6,JOR!R6,QAT!R6,SAU!R6,MOR!R6,EGY!R6,ZAF!R6, JPN!R6,CHN!R6,CAM!R6, TWN!R6,HKG!R6,IND!R6,IDN!R6,KOR!R6,MYS!R6,PHL!R6,SGP!R6,THA!R6,BRA!R6, CHL!R6,COL!R6,CRI!R6, DR!R6,ECU!R6,MEX!R6, PAN!R6,PER!R6,URU!R6)/1000</f>
        <v>75.734976013291117</v>
      </c>
      <c r="N6" s="22">
        <f>SUM(US!S6,CAN!S6,AUS!S6,AUT!S6, BEL!S6, DEN!S6, FRA!S6,FIN!S6, GER!S6,GRE!S6,ICE!S6,IRE!S6,ITA!S6,LUX!S6,MLT!S6, NL!S6,NOR!S6, PRT!S6,CH!S6,SWE!S6,ESP!S6,UK!S6,SLO!S6, CRO!S6, CZE!S6, HUN!S6,POL!S6,ROM!S6, RUS!S6,TUR!S6,CYP!S6, ISR!S6,JOR!S6,QAT!S6,SAU!S6,MOR!S6,EGY!S6,ZAF!S6, JPN!S6,CHN!S6,CAM!S6, TWN!S6,HKG!S6,IND!S6,IDN!S6,KOR!S6,MYS!S6,PHL!S6,SGP!S6,THA!S6,BRA!S6, CHL!S6,COL!S6,CRI!S6, DR!S6,ECU!S6,MEX!S6, PAN!S6,PER!S6,URU!S6)/1000</f>
        <v>78.469877046730019</v>
      </c>
      <c r="O6" s="22">
        <f>SUM(US!T6,CAN!T6,AUS!T6,AUT!T6, BEL!T6, DEN!T6, FRA!T6,FIN!T6, GER!T6,GRE!T6,ICE!T6,IRE!T6,ITA!T6,LUX!T6,MLT!T6, NL!T6,NOR!T6, PRT!T6,CH!T6,SWE!T6,ESP!T6,UK!T6,SLO!T6, CRO!T6, CZE!T6, HUN!T6,POL!T6,ROM!T6, RUS!T6,TUR!T6,CYP!T6, ISR!T6,JOR!T6,QAT!T6,SAU!T6,MOR!T6,EGY!T6,ZAF!T6, JPN!T6,CHN!T6,CAM!T6, TWN!T6,HKG!T6,IND!T6,IDN!T6,KOR!T6,MYS!T6,PHL!T6,SGP!T6,THA!T6,BRA!T6, CHL!T6,COL!T6,CRI!T6, DR!T6,ECU!T6,MEX!T6, PAN!T6,PER!T6,URU!T6)/1000</f>
        <v>73.38269674082018</v>
      </c>
      <c r="P6" s="22">
        <f>SUM(US!U6,CAN!U6,AUS!U6,AUT!U6, BEL!U6, DEN!U6, FRA!U6,FIN!U6, GER!U6,GRE!U6,ICE!U6,IRE!U6,ITA!U6,LUX!U6,MLT!U6, NL!U6,NOR!U6, PRT!U6,CH!U6,SWE!U6,ESP!U6,UK!U6,SLO!U6, CRO!U6, CZE!U6, HUN!U6,POL!U6,ROM!U6, RUS!U6,TUR!U6,CYP!U6, ISR!U6,JOR!U6,QAT!U6,SAU!U6,MOR!U6,EGY!U6,ZAF!U6, JPN!U6,CHN!U6,CAM!U6, TWN!U6,HKG!U6,IND!U6,IDN!U6,KOR!U6,MYS!U6,PHL!U6,SGP!U6,THA!U6,BRA!U6, CHL!U6,COL!U6,CRI!U6, DR!U6,ECU!U6,MEX!U6, PAN!U6,PER!U6,URU!U6)/1000</f>
        <v>75.154308960744103</v>
      </c>
      <c r="Q6" s="22">
        <f>SUM(US!V6,CAN!V6,AUS!V6,AUT!V6, BEL!V6, DEN!V6, FRA!V6,FIN!V6, GER!V6,GRE!V6,ICE!V6,IRE!V6,ITA!V6,LUX!V6,MLT!V6, NL!V6,NOR!V6, PRT!V6,CH!V6,SWE!V6,ESP!V6,UK!V6,SLO!V6, CRO!V6, CZE!V6, HUN!V6,POL!V6,ROM!V6, RUS!V6,TUR!V6,CYP!V6, ISR!V6,JOR!V6,QAT!V6,SAU!V6,MOR!V6,EGY!V6,ZAF!V6, JPN!V6,CHN!V6,CAM!V6, TWN!V6,HKG!V6,IND!V6,IDN!V6,KOR!V6,MYS!V6,PHL!V6,SGP!V6,THA!V6,BRA!V6, CHL!V6,COL!V6,CRI!V6, DR!V6,ECU!V6,MEX!V6, PAN!V6,PER!V6,URU!V6)/1000</f>
        <v>75.451033290414912</v>
      </c>
      <c r="R6" s="22">
        <f>SUM(US!W6,CAN!W6,AUS!W6,AUT!W6, BEL!W6, DEN!W6, FRA!W6,FIN!W6, GER!W6,GRE!W6,ICE!W6,IRE!W6,ITA!W6,LUX!W6,MLT!W6, NL!W6,NOR!W6, PRT!W6,CH!W6,SWE!W6,ESP!W6,UK!W6,SLO!W6, CRO!W6, CZE!W6, HUN!W6,POL!W6,ROM!W6, RUS!W6,TUR!W6,CYP!W6, ISR!W6,JOR!W6,QAT!W6,SAU!W6,MOR!W6,EGY!W6,ZAF!W6, JPN!W6,CHN!W6,CAM!W6, TWN!W6,HKG!W6,IND!W6,IDN!W6,KOR!W6,MYS!W6,PHL!W6,SGP!W6,THA!W6,BRA!W6, CHL!W6,COL!W6,CRI!W6, DR!W6,ECU!W6,MEX!W6, PAN!W6,PER!W6,URU!W6)/1000</f>
        <v>77.362700836455801</v>
      </c>
      <c r="S6" s="22">
        <f>SUM(US!X6,CAN!X6,AUS!X6,AUT!X6, BEL!X6, DEN!X6, FRA!X6,FIN!X6, GER!X6,GRE!X6,ICE!X6,IRE!X6,ITA!X6,LUX!X6,MLT!X6, NL!X6,NOR!X6, PRT!X6,CH!X6,SWE!X6,ESP!X6,UK!X6,SLO!X6, CRO!X6, CZE!X6, HUN!X6,POL!X6,ROM!X6, RUS!X6,TUR!X6,CYP!X6, ISR!X6,JOR!X6,QAT!X6,SAU!X6,MOR!X6,EGY!X6,ZAF!X6, JPN!X6,CHN!X6,CAM!X6, TWN!X6,HKG!X6,IND!X6,IDN!X6,KOR!X6,MYS!X6,PHL!X6,SGP!X6,THA!X6,BRA!X6, CHL!X6,COL!X6,CRI!X6, DR!X6,ECU!X6,MEX!X6, PAN!X6,PER!X6,URU!X6)/1000</f>
        <v>71.07987105302945</v>
      </c>
      <c r="T6" s="22">
        <f>SUM(US!Y6,CAN!Y6,AUS!Y6,AUT!Y6, BEL!Y6, DEN!Y6, FRA!Y6,FIN!Y6, GER!Y6,GRE!Y6,ICE!Y6,IRE!Y6,ITA!Y6,LUX!Y6,MLT!Y6, NL!Y6,NOR!Y6, PRT!Y6,CH!Y6,SWE!Y6,ESP!Y6,UK!Y6,SLO!Y6, CRO!Y6, CZE!Y6, HUN!Y6,POL!Y6,ROM!Y6, RUS!Y6,TUR!Y6,CYP!Y6, ISR!Y6,JOR!Y6,QAT!Y6,SAU!Y6,MOR!Y6,EGY!Y6,ZAF!Y6, JPN!Y6,CHN!Y6,CAM!Y6, TWN!Y6,HKG!Y6,IND!Y6,IDN!Y6,KOR!Y6,MYS!Y6,PHL!Y6,SGP!Y6,THA!Y6,BRA!Y6, CHL!Y6,COL!Y6,CRI!Y6, DR!Y6,ECU!Y6,MEX!Y6, PAN!Y6,PER!Y6,URU!Y6)/1000</f>
        <v>67.661027605506632</v>
      </c>
      <c r="U6" s="22">
        <f>SUM(US!Z6,CAN!Z6,AUS!Z6,AUT!Z6, BEL!Z6, DEN!Z6, FRA!Z6,FIN!Z6, GER!Z6,GRE!Z6,ICE!Z6,IRE!Z6,ITA!Z6,LUX!Z6,MLT!Z6, NL!Z6,NOR!Z6, PRT!Z6,CH!Z6,SWE!Z6,ESP!Z6,UK!Z6,SLO!Z6, CRO!Z6, CZE!Z6, HUN!Z6,POL!Z6,ROM!Z6, RUS!Z6,TUR!Z6,CYP!Z6, ISR!Z6,JOR!Z6,QAT!Z6,SAU!Z6,MOR!Z6,EGY!Z6,ZAF!Z6, JPN!Z6,CHN!Z6,CAM!Z6, TWN!Z6,HKG!Z6,IND!Z6,IDN!Z6,KOR!Z6,MYS!Z6,PHL!Z6,SGP!Z6,THA!Z6,BRA!Z6, CHL!Z6,COL!Z6,CRI!Z6, DR!Z6,ECU!Z6,MEX!Z6, PAN!Z6,PER!Z6,URU!Z6)/1000</f>
        <v>73.558729889328291</v>
      </c>
      <c r="V6" s="22">
        <f>SUM(US!AA6,CAN!AA6,AUS!AA6,AUT!AA6, BEL!AA6, DEN!AA6, FRA!AA6,FIN!AA6, GER!AA6,GRE!AA6,ICE!AA6,IRE!AA6,ITA!AA6,LUX!AA6,MLT!AA6, NL!AA6,NOR!AA6, PRT!AA6,CH!AA6,SWE!AA6,ESP!AA6,UK!AA6,SLO!AA6, CRO!AA6, CZE!AA6, HUN!AA6,POL!AA6,ROM!AA6, RUS!AA6,TUR!AA6,CYP!AA6, ISR!AA6,JOR!AA6,QAT!AA6,SAU!AA6,MOR!AA6,EGY!AA6,ZAF!AA6, JPN!AA6,CHN!AA6,CAM!AA6, TWN!AA6,HKG!AA6,IND!AA6,IDN!AA6,KOR!AA6,MYS!AA6,PHL!AA6,SGP!AA6,THA!AA6,BRA!AA6, CHL!AA6,COL!AA6,CRI!AA6, DR!AA6,ECU!AA6,MEX!AA6, PAN!AA6,PER!AA6,URU!AA6)/1000</f>
        <v>68.735603526651829</v>
      </c>
      <c r="W6" s="22"/>
      <c r="X6" s="11">
        <f t="shared" si="0"/>
        <v>301.350739828435</v>
      </c>
      <c r="Y6" s="11">
        <f t="shared" si="1"/>
        <v>281.03523207451622</v>
      </c>
      <c r="Z6" s="8"/>
      <c r="AD6" s="11"/>
    </row>
    <row r="7" spans="1:30" s="9" customFormat="1" ht="15.75" customHeight="1" x14ac:dyDescent="0.35">
      <c r="A7" s="5" t="s">
        <v>51</v>
      </c>
      <c r="B7" s="22">
        <f>SUM(US!G7,CAN!G7,AUS!G7,AUT!G7, BEL!G7, DEN!G7, FRA!G7,FIN!G7, GER!G7,GRE!G7,ICE!G7,IRE!G7,ITA!G7,LUX!G7,MLT!G7, NL!G7,NOR!G7, PRT!G7,CH!G7,SWE!G7,ESP!G7,UK!G7,SLO!G7, CRO!G7, CZE!G7, HUN!G7,POL!G7,ROM!G7, RUS!G7,TUR!G7,CYP!G7, ISR!G7,JOR!G7,QAT!G7,SAU!G7,MOR!G7,EGY!G7,ZAF!G7, JPN!G7,CHN!G7,CAM!G7, TWN!G7,HKG!G7,IND!G7,IDN!G7,KOR!G7,MYS!G7,PHL!G7,SGP!G7,THA!G7,BRA!G7, CHL!G7,COL!G7,CRI!G7, DR!G7,ECU!G7,MEX!G7, PAN!G7,PER!G7,URU!G7)/1000</f>
        <v>30.658452617562443</v>
      </c>
      <c r="C7" s="22">
        <f>SUM(US!H7,CAN!H7,AUS!H7,AUT!H7, BEL!H7, DEN!H7, FRA!H7,FIN!H7, GER!H7,GRE!H7,ICE!H7,IRE!H7,ITA!H7,LUX!H7,MLT!H7, NL!H7,NOR!H7, PRT!H7,CH!H7,SWE!H7,ESP!H7,UK!H7,SLO!H7, CRO!H7, CZE!H7, HUN!H7,POL!H7,ROM!H7, RUS!H7,TUR!H7,CYP!H7, ISR!H7,JOR!H7,QAT!H7,SAU!H7,MOR!H7,EGY!H7,ZAF!H7, JPN!H7,CHN!H7,CAM!H7, TWN!H7,HKG!H7,IND!H7,IDN!H7,KOR!H7,MYS!H7,PHL!H7,SGP!H7,THA!H7,BRA!H7, CHL!H7,COL!H7,CRI!H7, DR!H7,ECU!H7,MEX!H7, PAN!H7,PER!H7,URU!H7)/1000</f>
        <v>31.428547601746345</v>
      </c>
      <c r="D7" s="22">
        <f>SUM(US!I7,CAN!I7,AUS!I7,AUT!I7, BEL!I7, DEN!I7, FRA!I7,FIN!I7, GER!I7,GRE!I7,ICE!I7,IRE!I7,ITA!I7,LUX!I7,MLT!I7, NL!I7,NOR!I7, PRT!I7,CH!I7,SWE!I7,ESP!I7,UK!I7,SLO!I7, CRO!I7, CZE!I7, HUN!I7,POL!I7,ROM!I7, RUS!I7,TUR!I7,CYP!I7, ISR!I7,JOR!I7,QAT!I7,SAU!I7,MOR!I7,EGY!I7,ZAF!I7, JPN!I7,CHN!I7,CAM!I7, TWN!I7,HKG!I7,IND!I7,IDN!I7,KOR!I7,MYS!I7,PHL!I7,SGP!I7,THA!I7,BRA!I7, CHL!I7,COL!I7,CRI!I7, DR!I7,ECU!I7,MEX!I7, PAN!I7,PER!I7,URU!I7)/1000</f>
        <v>31.342666281324046</v>
      </c>
      <c r="E7" s="22">
        <f>SUM(US!J7,CAN!J7,AUS!J7,AUT!J7, BEL!J7, DEN!J7, FRA!J7,FIN!J7, GER!J7,GRE!J7,ICE!J7,IRE!J7,ITA!J7,LUX!J7,MLT!J7, NL!J7,NOR!J7, PRT!J7,CH!J7,SWE!J7,ESP!J7,UK!J7,SLO!J7, CRO!J7, CZE!J7, HUN!J7,POL!J7,ROM!J7, RUS!J7,TUR!J7,CYP!J7, ISR!J7,JOR!J7,QAT!J7,SAU!J7,MOR!J7,EGY!J7,ZAF!J7, JPN!J7,CHN!J7,CAM!J7, TWN!J7,HKG!J7,IND!J7,IDN!J7,KOR!J7,MYS!J7,PHL!J7,SGP!J7,THA!J7,BRA!J7, CHL!J7,COL!J7,CRI!J7, DR!J7,ECU!J7,MEX!J7, PAN!J7,PER!J7,URU!J7)/1000</f>
        <v>34.551743749376421</v>
      </c>
      <c r="F7" s="22">
        <f>SUM(US!K7,CAN!K7,AUS!K7,AUT!K7, BEL!K7, DEN!K7, FRA!K7,FIN!K7, GER!K7,GRE!K7,ICE!K7,IRE!K7,ITA!K7,LUX!K7,MLT!K7, NL!K7,NOR!K7, PRT!K7,CH!K7,SWE!K7,ESP!K7,UK!K7,SLO!K7, CRO!K7, CZE!K7, HUN!K7,POL!K7,ROM!K7, RUS!K7,TUR!K7,CYP!K7, ISR!K7,JOR!K7,QAT!K7,SAU!K7,MOR!K7,EGY!K7,ZAF!K7, JPN!K7,CHN!K7,CAM!K7, TWN!K7,HKG!K7,IND!K7,IDN!K7,KOR!K7,MYS!K7,PHL!K7,SGP!K7,THA!K7,BRA!K7, CHL!K7,COL!K7,CRI!K7, DR!K7,ECU!K7,MEX!K7, PAN!K7,PER!K7,URU!K7)/1000</f>
        <v>34.104247488384438</v>
      </c>
      <c r="G7" s="22">
        <f>SUM(US!L7,CAN!L7,AUS!L7,AUT!L7, BEL!L7, DEN!L7, FRA!L7,FIN!L7, GER!L7,GRE!L7,ICE!L7,IRE!L7,ITA!L7,LUX!L7,MLT!L7, NL!L7,NOR!L7, PRT!L7,CH!L7,SWE!L7,ESP!L7,UK!L7,SLO!L7, CRO!L7, CZE!L7, HUN!L7,POL!L7,ROM!L7, RUS!L7,TUR!L7,CYP!L7, ISR!L7,JOR!L7,QAT!L7,SAU!L7,MOR!L7,EGY!L7,ZAF!L7, JPN!L7,CHN!L7,CAM!L7, TWN!L7,HKG!L7,IND!L7,IDN!L7,KOR!L7,MYS!L7,PHL!L7,SGP!L7,THA!L7,BRA!L7, CHL!L7,COL!L7,CRI!L7, DR!L7,ECU!L7,MEX!L7, PAN!L7,PER!L7,URU!L7)/1000</f>
        <v>30.098946768183069</v>
      </c>
      <c r="H7" s="22">
        <f>SUM(US!M7,CAN!M7,AUS!M7,AUT!M7, BEL!M7, DEN!M7, FRA!M7,FIN!M7, GER!M7,GRE!M7,ICE!M7,IRE!M7,ITA!M7,LUX!M7,MLT!M7, NL!M7,NOR!M7, PRT!M7,CH!M7,SWE!M7,ESP!M7,UK!M7,SLO!M7, CRO!M7, CZE!M7, HUN!M7,POL!M7,ROM!M7, RUS!M7,TUR!M7,CYP!M7, ISR!M7,JOR!M7,QAT!M7,SAU!M7,MOR!M7,EGY!M7,ZAF!M7, JPN!M7,CHN!M7,CAM!M7, TWN!M7,HKG!M7,IND!M7,IDN!M7,KOR!M7,MYS!M7,PHL!M7,SGP!M7,THA!M7,BRA!M7, CHL!M7,COL!M7,CRI!M7, DR!M7,ECU!M7,MEX!M7, PAN!M7,PER!M7,URU!M7)/1000</f>
        <v>32.143569395491809</v>
      </c>
      <c r="I7" s="22">
        <f>SUM(US!N7,CAN!N7,AUS!N7,AUT!N7, BEL!N7, DEN!N7, FRA!N7,FIN!N7, GER!N7,GRE!N7,ICE!N7,IRE!N7,ITA!N7,LUX!N7,MLT!N7, NL!N7,NOR!N7, PRT!N7,CH!N7,SWE!N7,ESP!N7,UK!N7,SLO!N7, CRO!N7, CZE!N7, HUN!N7,POL!N7,ROM!N7, RUS!N7,TUR!N7,CYP!N7, ISR!N7,JOR!N7,QAT!N7,SAU!N7,MOR!N7,EGY!N7,ZAF!N7, JPN!N7,CHN!N7,CAM!N7, TWN!N7,HKG!N7,IND!N7,IDN!N7,KOR!N7,MYS!N7,PHL!N7,SGP!N7,THA!N7,BRA!N7, CHL!N7,COL!N7,CRI!N7, DR!N7,ECU!N7,MEX!N7, PAN!N7,PER!N7,URU!N7)/1000</f>
        <v>34.202988132689732</v>
      </c>
      <c r="J7" s="22">
        <f>SUM(US!O7,CAN!O7,AUS!O7,AUT!O7, BEL!O7, DEN!O7, FRA!O7,FIN!O7, GER!O7,GRE!O7,ICE!O7,IRE!O7,ITA!O7,LUX!O7,MLT!O7, NL!O7,NOR!O7, PRT!O7,CH!O7,SWE!O7,ESP!O7,UK!O7,SLO!O7, CRO!O7, CZE!O7, HUN!O7,POL!O7,ROM!O7, RUS!O7,TUR!O7,CYP!O7, ISR!O7,JOR!O7,QAT!O7,SAU!O7,MOR!O7,EGY!O7,ZAF!O7, JPN!O7,CHN!O7,CAM!O7, TWN!O7,HKG!O7,IND!O7,IDN!O7,KOR!O7,MYS!O7,PHL!O7,SGP!O7,THA!O7,BRA!O7, CHL!O7,COL!O7,CRI!O7, DR!O7,ECU!O7,MEX!O7, PAN!O7,PER!O7,URU!O7)/1000</f>
        <v>35.316933187265278</v>
      </c>
      <c r="K7" s="22">
        <f>SUM(US!P7,CAN!P7,AUS!P7,AUT!P7, BEL!P7, DEN!P7, FRA!P7,FIN!P7, GER!P7,GRE!P7,ICE!P7,IRE!P7,ITA!P7,LUX!P7,MLT!P7, NL!P7,NOR!P7, PRT!P7,CH!P7,SWE!P7,ESP!P7,UK!P7,SLO!P7, CRO!P7, CZE!P7, HUN!P7,POL!P7,ROM!P7, RUS!P7,TUR!P7,CYP!P7, ISR!P7,JOR!P7,QAT!P7,SAU!P7,MOR!P7,EGY!P7,ZAF!P7, JPN!P7,CHN!P7,CAM!P7, TWN!P7,HKG!P7,IND!P7,IDN!P7,KOR!P7,MYS!P7,PHL!P7,SGP!P7,THA!P7,BRA!P7, CHL!P7,COL!P7,CRI!P7, DR!P7,ECU!P7,MEX!P7, PAN!P7,PER!P7,URU!P7)/1000</f>
        <v>34.439721109723948</v>
      </c>
      <c r="L7" s="22">
        <f>SUM(US!Q7,CAN!Q7,AUS!Q7,AUT!Q7, BEL!Q7, DEN!Q7, FRA!Q7,FIN!Q7, GER!Q7,GRE!Q7,ICE!Q7,IRE!Q7,ITA!Q7,LUX!Q7,MLT!Q7, NL!Q7,NOR!Q7, PRT!Q7,CH!Q7,SWE!Q7,ESP!Q7,UK!Q7,SLO!Q7, CRO!Q7, CZE!Q7, HUN!Q7,POL!Q7,ROM!Q7, RUS!Q7,TUR!Q7,CYP!Q7, ISR!Q7,JOR!Q7,QAT!Q7,SAU!Q7,MOR!Q7,EGY!Q7,ZAF!Q7, JPN!Q7,CHN!Q7,CAM!Q7, TWN!Q7,HKG!Q7,IND!Q7,IDN!Q7,KOR!Q7,MYS!Q7,PHL!Q7,SGP!Q7,THA!Q7,BRA!Q7, CHL!Q7,COL!Q7,CRI!Q7, DR!Q7,ECU!Q7,MEX!Q7, PAN!Q7,PER!Q7,URU!Q7)/1000</f>
        <v>35.697011277821964</v>
      </c>
      <c r="M7" s="22">
        <f>SUM(US!R7,CAN!R7,AUS!R7,AUT!R7, BEL!R7, DEN!R7, FRA!R7,FIN!R7, GER!R7,GRE!R7,ICE!R7,IRE!R7,ITA!R7,LUX!R7,MLT!R7, NL!R7,NOR!R7, PRT!R7,CH!R7,SWE!R7,ESP!R7,UK!R7,SLO!R7, CRO!R7, CZE!R7, HUN!R7,POL!R7,ROM!R7, RUS!R7,TUR!R7,CYP!R7, ISR!R7,JOR!R7,QAT!R7,SAU!R7,MOR!R7,EGY!R7,ZAF!R7, JPN!R7,CHN!R7,CAM!R7, TWN!R7,HKG!R7,IND!R7,IDN!R7,KOR!R7,MYS!R7,PHL!R7,SGP!R7,THA!R7,BRA!R7, CHL!R7,COL!R7,CRI!R7, DR!R7,ECU!R7,MEX!R7, PAN!R7,PER!R7,URU!R7)/1000</f>
        <v>36.076243133193067</v>
      </c>
      <c r="N7" s="22">
        <f>SUM(US!S7,CAN!S7,AUS!S7,AUT!S7, BEL!S7, DEN!S7, FRA!S7,FIN!S7, GER!S7,GRE!S7,ICE!S7,IRE!S7,ITA!S7,LUX!S7,MLT!S7, NL!S7,NOR!S7, PRT!S7,CH!S7,SWE!S7,ESP!S7,UK!S7,SLO!S7, CRO!S7, CZE!S7, HUN!S7,POL!S7,ROM!S7, RUS!S7,TUR!S7,CYP!S7, ISR!S7,JOR!S7,QAT!S7,SAU!S7,MOR!S7,EGY!S7,ZAF!S7, JPN!S7,CHN!S7,CAM!S7, TWN!S7,HKG!S7,IND!S7,IDN!S7,KOR!S7,MYS!S7,PHL!S7,SGP!S7,THA!S7,BRA!S7, CHL!S7,COL!S7,CRI!S7, DR!S7,ECU!S7,MEX!S7, PAN!S7,PER!S7,URU!S7)/1000</f>
        <v>35.804694933205553</v>
      </c>
      <c r="O7" s="22">
        <f>SUM(US!T7,CAN!T7,AUS!T7,AUT!T7, BEL!T7, DEN!T7, FRA!T7,FIN!T7, GER!T7,GRE!T7,ICE!T7,IRE!T7,ITA!T7,LUX!T7,MLT!T7, NL!T7,NOR!T7, PRT!T7,CH!T7,SWE!T7,ESP!T7,UK!T7,SLO!T7, CRO!T7, CZE!T7, HUN!T7,POL!T7,ROM!T7, RUS!T7,TUR!T7,CYP!T7, ISR!T7,JOR!T7,QAT!T7,SAU!T7,MOR!T7,EGY!T7,ZAF!T7, JPN!T7,CHN!T7,CAM!T7, TWN!T7,HKG!T7,IND!T7,IDN!T7,KOR!T7,MYS!T7,PHL!T7,SGP!T7,THA!T7,BRA!T7, CHL!T7,COL!T7,CRI!T7, DR!T7,ECU!T7,MEX!T7, PAN!T7,PER!T7,URU!T7)/1000</f>
        <v>34.243245551839159</v>
      </c>
      <c r="P7" s="22">
        <f>SUM(US!U7,CAN!U7,AUS!U7,AUT!U7, BEL!U7, DEN!U7, FRA!U7,FIN!U7, GER!U7,GRE!U7,ICE!U7,IRE!U7,ITA!U7,LUX!U7,MLT!U7, NL!U7,NOR!U7, PRT!U7,CH!U7,SWE!U7,ESP!U7,UK!U7,SLO!U7, CRO!U7, CZE!U7, HUN!U7,POL!U7,ROM!U7, RUS!U7,TUR!U7,CYP!U7, ISR!U7,JOR!U7,QAT!U7,SAU!U7,MOR!U7,EGY!U7,ZAF!U7, JPN!U7,CHN!U7,CAM!U7, TWN!U7,HKG!U7,IND!U7,IDN!U7,KOR!U7,MYS!U7,PHL!U7,SGP!U7,THA!U7,BRA!U7, CHL!U7,COL!U7,CRI!U7, DR!U7,ECU!U7,MEX!U7, PAN!U7,PER!U7,URU!U7)/1000</f>
        <v>35.416594669963807</v>
      </c>
      <c r="Q7" s="22">
        <f>SUM(US!V7,CAN!V7,AUS!V7,AUT!V7, BEL!V7, DEN!V7, FRA!V7,FIN!V7, GER!V7,GRE!V7,ICE!V7,IRE!V7,ITA!V7,LUX!V7,MLT!V7, NL!V7,NOR!V7, PRT!V7,CH!V7,SWE!V7,ESP!V7,UK!V7,SLO!V7, CRO!V7, CZE!V7, HUN!V7,POL!V7,ROM!V7, RUS!V7,TUR!V7,CYP!V7, ISR!V7,JOR!V7,QAT!V7,SAU!V7,MOR!V7,EGY!V7,ZAF!V7, JPN!V7,CHN!V7,CAM!V7, TWN!V7,HKG!V7,IND!V7,IDN!V7,KOR!V7,MYS!V7,PHL!V7,SGP!V7,THA!V7,BRA!V7, CHL!V7,COL!V7,CRI!V7, DR!V7,ECU!V7,MEX!V7, PAN!V7,PER!V7,URU!V7)/1000</f>
        <v>36.415716729592347</v>
      </c>
      <c r="R7" s="22">
        <f>SUM(US!W7,CAN!W7,AUS!W7,AUT!W7, BEL!W7, DEN!W7, FRA!W7,FIN!W7, GER!W7,GRE!W7,ICE!W7,IRE!W7,ITA!W7,LUX!W7,MLT!W7, NL!W7,NOR!W7, PRT!W7,CH!W7,SWE!W7,ESP!W7,UK!W7,SLO!W7, CRO!W7, CZE!W7, HUN!W7,POL!W7,ROM!W7, RUS!W7,TUR!W7,CYP!W7, ISR!W7,JOR!W7,QAT!W7,SAU!W7,MOR!W7,EGY!W7,ZAF!W7, JPN!W7,CHN!W7,CAM!W7, TWN!W7,HKG!W7,IND!W7,IDN!W7,KOR!W7,MYS!W7,PHL!W7,SGP!W7,THA!W7,BRA!W7, CHL!W7,COL!W7,CRI!W7, DR!W7,ECU!W7,MEX!W7, PAN!W7,PER!W7,URU!W7)/1000</f>
        <v>35.3248539724257</v>
      </c>
      <c r="S7" s="22">
        <f>SUM(US!X7,CAN!X7,AUS!X7,AUT!X7, BEL!X7, DEN!X7, FRA!X7,FIN!X7, GER!X7,GRE!X7,ICE!X7,IRE!X7,ITA!X7,LUX!X7,MLT!X7, NL!X7,NOR!X7, PRT!X7,CH!X7,SWE!X7,ESP!X7,UK!X7,SLO!X7, CRO!X7, CZE!X7, HUN!X7,POL!X7,ROM!X7, RUS!X7,TUR!X7,CYP!X7, ISR!X7,JOR!X7,QAT!X7,SAU!X7,MOR!X7,EGY!X7,ZAF!X7, JPN!X7,CHN!X7,CAM!X7, TWN!X7,HKG!X7,IND!X7,IDN!X7,KOR!X7,MYS!X7,PHL!X7,SGP!X7,THA!X7,BRA!X7, CHL!X7,COL!X7,CRI!X7, DR!X7,ECU!X7,MEX!X7, PAN!X7,PER!X7,URU!X7)/1000</f>
        <v>32.558699828819002</v>
      </c>
      <c r="T7" s="22">
        <f>SUM(US!Y7,CAN!Y7,AUS!Y7,AUT!Y7, BEL!Y7, DEN!Y7, FRA!Y7,FIN!Y7, GER!Y7,GRE!Y7,ICE!Y7,IRE!Y7,ITA!Y7,LUX!Y7,MLT!Y7, NL!Y7,NOR!Y7, PRT!Y7,CH!Y7,SWE!Y7,ESP!Y7,UK!Y7,SLO!Y7, CRO!Y7, CZE!Y7, HUN!Y7,POL!Y7,ROM!Y7, RUS!Y7,TUR!Y7,CYP!Y7, ISR!Y7,JOR!Y7,QAT!Y7,SAU!Y7,MOR!Y7,EGY!Y7,ZAF!Y7, JPN!Y7,CHN!Y7,CAM!Y7, TWN!Y7,HKG!Y7,IND!Y7,IDN!Y7,KOR!Y7,MYS!Y7,PHL!Y7,SGP!Y7,THA!Y7,BRA!Y7, CHL!Y7,COL!Y7,CRI!Y7, DR!Y7,ECU!Y7,MEX!Y7, PAN!Y7,PER!Y7,URU!Y7)/1000</f>
        <v>27.06975314308777</v>
      </c>
      <c r="U7" s="22">
        <f>SUM(US!Z7,CAN!Z7,AUS!Z7,AUT!Z7, BEL!Z7, DEN!Z7, FRA!Z7,FIN!Z7, GER!Z7,GRE!Z7,ICE!Z7,IRE!Z7,ITA!Z7,LUX!Z7,MLT!Z7, NL!Z7,NOR!Z7, PRT!Z7,CH!Z7,SWE!Z7,ESP!Z7,UK!Z7,SLO!Z7, CRO!Z7, CZE!Z7, HUN!Z7,POL!Z7,ROM!Z7, RUS!Z7,TUR!Z7,CYP!Z7, ISR!Z7,JOR!Z7,QAT!Z7,SAU!Z7,MOR!Z7,EGY!Z7,ZAF!Z7, JPN!Z7,CHN!Z7,CAM!Z7, TWN!Z7,HKG!Z7,IND!Z7,IDN!Z7,KOR!Z7,MYS!Z7,PHL!Z7,SGP!Z7,THA!Z7,BRA!Z7, CHL!Z7,COL!Z7,CRI!Z7, DR!Z7,ECU!Z7,MEX!Z7, PAN!Z7,PER!Z7,URU!Z7)/1000</f>
        <v>29.582680947660045</v>
      </c>
      <c r="V7" s="22">
        <f>SUM(US!AA7,CAN!AA7,AUS!AA7,AUT!AA7, BEL!AA7, DEN!AA7, FRA!AA7,FIN!AA7, GER!AA7,GRE!AA7,ICE!AA7,IRE!AA7,ITA!AA7,LUX!AA7,MLT!AA7, NL!AA7,NOR!AA7, PRT!AA7,CH!AA7,SWE!AA7,ESP!AA7,UK!AA7,SLO!AA7, CRO!AA7, CZE!AA7, HUN!AA7,POL!AA7,ROM!AA7, RUS!AA7,TUR!AA7,CYP!AA7, ISR!AA7,JOR!AA7,QAT!AA7,SAU!AA7,MOR!AA7,EGY!AA7,ZAF!AA7, JPN!AA7,CHN!AA7,CAM!AA7, TWN!AA7,HKG!AA7,IND!AA7,IDN!AA7,KOR!AA7,MYS!AA7,PHL!AA7,SGP!AA7,THA!AA7,BRA!AA7, CHL!AA7,COL!AA7,CRI!AA7, DR!AA7,ECU!AA7,MEX!AA7, PAN!AA7,PER!AA7,URU!AA7)/1000</f>
        <v>25.030745902429604</v>
      </c>
      <c r="W7" s="22"/>
      <c r="X7" s="11">
        <f t="shared" si="0"/>
        <v>141.40041092382103</v>
      </c>
      <c r="Y7" s="11">
        <f t="shared" si="1"/>
        <v>114.24187982199641</v>
      </c>
      <c r="Z7" s="8"/>
      <c r="AD7" s="11"/>
    </row>
    <row r="8" spans="1:30" s="9" customFormat="1" ht="15.75" customHeight="1" x14ac:dyDescent="0.35">
      <c r="A8" s="5" t="s">
        <v>52</v>
      </c>
      <c r="B8" s="22">
        <f>SUM(US!G8,CAN!G8,AUS!G8,AUT!G8, BEL!G8, DEN!G8, FRA!G8,FIN!G8, GER!G8,GRE!G8,ICE!G8,IRE!G8,ITA!G8,LUX!G8,MLT!G8, NL!G8,NOR!G8, PRT!G8,CH!G8,SWE!G8,ESP!G8,UK!G8,SLO!G8, CRO!G8, CZE!G8, HUN!G8,POL!G8,ROM!G8, RUS!G8,TUR!G8,CYP!G8, ISR!G8,JOR!G8,QAT!G8,SAU!G8,MOR!G8,EGY!G8,ZAF!G8, JPN!G8,CHN!G8,CAM!G8, TWN!G8,HKG!G8,IND!G8,IDN!G8,KOR!G8,MYS!G8,PHL!G8,SGP!G8,THA!G8,BRA!G8, CHL!G8,COL!G8,CRI!G8, DR!G8,ECU!G8,MEX!G8, PAN!G8,PER!G8,URU!G8)/1000</f>
        <v>214.55842746923932</v>
      </c>
      <c r="C8" s="22">
        <f>SUM(US!H8,CAN!H8,AUS!H8,AUT!H8, BEL!H8, DEN!H8, FRA!H8,FIN!H8, GER!H8,GRE!H8,ICE!H8,IRE!H8,ITA!H8,LUX!H8,MLT!H8, NL!H8,NOR!H8, PRT!H8,CH!H8,SWE!H8,ESP!H8,UK!H8,SLO!H8, CRO!H8, CZE!H8, HUN!H8,POL!H8,ROM!H8, RUS!H8,TUR!H8,CYP!H8, ISR!H8,JOR!H8,QAT!H8,SAU!H8,MOR!H8,EGY!H8,ZAF!H8, JPN!H8,CHN!H8,CAM!H8, TWN!H8,HKG!H8,IND!H8,IDN!H8,KOR!H8,MYS!H8,PHL!H8,SGP!H8,THA!H8,BRA!H8, CHL!H8,COL!H8,CRI!H8, DR!H8,ECU!H8,MEX!H8, PAN!H8,PER!H8,URU!H8)/1000</f>
        <v>199.42424812037805</v>
      </c>
      <c r="D8" s="22">
        <f>SUM(US!I8,CAN!I8,AUS!I8,AUT!I8, BEL!I8, DEN!I8, FRA!I8,FIN!I8, GER!I8,GRE!I8,ICE!I8,IRE!I8,ITA!I8,LUX!I8,MLT!I8, NL!I8,NOR!I8, PRT!I8,CH!I8,SWE!I8,ESP!I8,UK!I8,SLO!I8, CRO!I8, CZE!I8, HUN!I8,POL!I8,ROM!I8, RUS!I8,TUR!I8,CYP!I8, ISR!I8,JOR!I8,QAT!I8,SAU!I8,MOR!I8,EGY!I8,ZAF!I8, JPN!I8,CHN!I8,CAM!I8, TWN!I8,HKG!I8,IND!I8,IDN!I8,KOR!I8,MYS!I8,PHL!I8,SGP!I8,THA!I8,BRA!I8, CHL!I8,COL!I8,CRI!I8, DR!I8,ECU!I8,MEX!I8, PAN!I8,PER!I8,URU!I8)/1000</f>
        <v>212.71857086289546</v>
      </c>
      <c r="E8" s="22">
        <f>SUM(US!J8,CAN!J8,AUS!J8,AUT!J8, BEL!J8, DEN!J8, FRA!J8,FIN!J8, GER!J8,GRE!J8,ICE!J8,IRE!J8,ITA!J8,LUX!J8,MLT!J8, NL!J8,NOR!J8, PRT!J8,CH!J8,SWE!J8,ESP!J8,UK!J8,SLO!J8, CRO!J8, CZE!J8, HUN!J8,POL!J8,ROM!J8, RUS!J8,TUR!J8,CYP!J8, ISR!J8,JOR!J8,QAT!J8,SAU!J8,MOR!J8,EGY!J8,ZAF!J8, JPN!J8,CHN!J8,CAM!J8, TWN!J8,HKG!J8,IND!J8,IDN!J8,KOR!J8,MYS!J8,PHL!J8,SGP!J8,THA!J8,BRA!J8, CHL!J8,COL!J8,CRI!J8, DR!J8,ECU!J8,MEX!J8, PAN!J8,PER!J8,URU!J8)/1000</f>
        <v>218.4016205531492</v>
      </c>
      <c r="F8" s="22">
        <f>SUM(US!K8,CAN!K8,AUS!K8,AUT!K8, BEL!K8, DEN!K8, FRA!K8,FIN!K8, GER!K8,GRE!K8,ICE!K8,IRE!K8,ITA!K8,LUX!K8,MLT!K8, NL!K8,NOR!K8, PRT!K8,CH!K8,SWE!K8,ESP!K8,UK!K8,SLO!K8, CRO!K8, CZE!K8, HUN!K8,POL!K8,ROM!K8, RUS!K8,TUR!K8,CYP!K8, ISR!K8,JOR!K8,QAT!K8,SAU!K8,MOR!K8,EGY!K8,ZAF!K8, JPN!K8,CHN!K8,CAM!K8, TWN!K8,HKG!K8,IND!K8,IDN!K8,KOR!K8,MYS!K8,PHL!K8,SGP!K8,THA!K8,BRA!K8, CHL!K8,COL!K8,CRI!K8, DR!K8,ECU!K8,MEX!K8, PAN!K8,PER!K8,URU!K8)/1000</f>
        <v>211.24106153779954</v>
      </c>
      <c r="G8" s="22">
        <f>SUM(US!L8,CAN!L8,AUS!L8,AUT!L8, BEL!L8, DEN!L8, FRA!L8,FIN!L8, GER!L8,GRE!L8,ICE!L8,IRE!L8,ITA!L8,LUX!L8,MLT!L8, NL!L8,NOR!L8, PRT!L8,CH!L8,SWE!L8,ESP!L8,UK!L8,SLO!L8, CRO!L8, CZE!L8, HUN!L8,POL!L8,ROM!L8, RUS!L8,TUR!L8,CYP!L8, ISR!L8,JOR!L8,QAT!L8,SAU!L8,MOR!L8,EGY!L8,ZAF!L8, JPN!L8,CHN!L8,CAM!L8, TWN!L8,HKG!L8,IND!L8,IDN!L8,KOR!L8,MYS!L8,PHL!L8,SGP!L8,THA!L8,BRA!L8, CHL!L8,COL!L8,CRI!L8, DR!L8,ECU!L8,MEX!L8, PAN!L8,PER!L8,URU!L8)/1000</f>
        <v>212.51313602447351</v>
      </c>
      <c r="H8" s="22">
        <f>SUM(US!M8,CAN!M8,AUS!M8,AUT!M8, BEL!M8, DEN!M8, FRA!M8,FIN!M8, GER!M8,GRE!M8,ICE!M8,IRE!M8,ITA!M8,LUX!M8,MLT!M8, NL!M8,NOR!M8, PRT!M8,CH!M8,SWE!M8,ESP!M8,UK!M8,SLO!M8, CRO!M8, CZE!M8, HUN!M8,POL!M8,ROM!M8, RUS!M8,TUR!M8,CYP!M8, ISR!M8,JOR!M8,QAT!M8,SAU!M8,MOR!M8,EGY!M8,ZAF!M8, JPN!M8,CHN!M8,CAM!M8, TWN!M8,HKG!M8,IND!M8,IDN!M8,KOR!M8,MYS!M8,PHL!M8,SGP!M8,THA!M8,BRA!M8, CHL!M8,COL!M8,CRI!M8, DR!M8,ECU!M8,MEX!M8, PAN!M8,PER!M8,URU!M8)/1000</f>
        <v>226.03515523391133</v>
      </c>
      <c r="I8" s="22">
        <f>SUM(US!N8,CAN!N8,AUS!N8,AUT!N8, BEL!N8, DEN!N8, FRA!N8,FIN!N8, GER!N8,GRE!N8,ICE!N8,IRE!N8,ITA!N8,LUX!N8,MLT!N8, NL!N8,NOR!N8, PRT!N8,CH!N8,SWE!N8,ESP!N8,UK!N8,SLO!N8, CRO!N8, CZE!N8, HUN!N8,POL!N8,ROM!N8, RUS!N8,TUR!N8,CYP!N8, ISR!N8,JOR!N8,QAT!N8,SAU!N8,MOR!N8,EGY!N8,ZAF!N8, JPN!N8,CHN!N8,CAM!N8, TWN!N8,HKG!N8,IND!N8,IDN!N8,KOR!N8,MYS!N8,PHL!N8,SGP!N8,THA!N8,BRA!N8, CHL!N8,COL!N8,CRI!N8, DR!N8,ECU!N8,MEX!N8, PAN!N8,PER!N8,URU!N8)/1000</f>
        <v>240.87973419076835</v>
      </c>
      <c r="J8" s="22">
        <f>SUM(US!O8,CAN!O8,AUS!O8,AUT!O8, BEL!O8, DEN!O8, FRA!O8,FIN!O8, GER!O8,GRE!O8,ICE!O8,IRE!O8,ITA!O8,LUX!O8,MLT!O8, NL!O8,NOR!O8, PRT!O8,CH!O8,SWE!O8,ESP!O8,UK!O8,SLO!O8, CRO!O8, CZE!O8, HUN!O8,POL!O8,ROM!O8, RUS!O8,TUR!O8,CYP!O8, ISR!O8,JOR!O8,QAT!O8,SAU!O8,MOR!O8,EGY!O8,ZAF!O8, JPN!O8,CHN!O8,CAM!O8, TWN!O8,HKG!O8,IND!O8,IDN!O8,KOR!O8,MYS!O8,PHL!O8,SGP!O8,THA!O8,BRA!O8, CHL!O8,COL!O8,CRI!O8, DR!O8,ECU!O8,MEX!O8, PAN!O8,PER!O8,URU!O8)/1000</f>
        <v>241.33421167973771</v>
      </c>
      <c r="K8" s="22">
        <f>SUM(US!P8,CAN!P8,AUS!P8,AUT!P8, BEL!P8, DEN!P8, FRA!P8,FIN!P8, GER!P8,GRE!P8,ICE!P8,IRE!P8,ITA!P8,LUX!P8,MLT!P8, NL!P8,NOR!P8, PRT!P8,CH!P8,SWE!P8,ESP!P8,UK!P8,SLO!P8, CRO!P8, CZE!P8, HUN!P8,POL!P8,ROM!P8, RUS!P8,TUR!P8,CYP!P8, ISR!P8,JOR!P8,QAT!P8,SAU!P8,MOR!P8,EGY!P8,ZAF!P8, JPN!P8,CHN!P8,CAM!P8, TWN!P8,HKG!P8,IND!P8,IDN!P8,KOR!P8,MYS!P8,PHL!P8,SGP!P8,THA!P8,BRA!P8, CHL!P8,COL!P8,CRI!P8, DR!P8,ECU!P8,MEX!P8, PAN!P8,PER!P8,URU!P8)/1000</f>
        <v>248.07691525073926</v>
      </c>
      <c r="L8" s="22">
        <f>SUM(US!Q8,CAN!Q8,AUS!Q8,AUT!Q8, BEL!Q8, DEN!Q8, FRA!Q8,FIN!Q8, GER!Q8,GRE!Q8,ICE!Q8,IRE!Q8,ITA!Q8,LUX!Q8,MLT!Q8, NL!Q8,NOR!Q8, PRT!Q8,CH!Q8,SWE!Q8,ESP!Q8,UK!Q8,SLO!Q8, CRO!Q8, CZE!Q8, HUN!Q8,POL!Q8,ROM!Q8, RUS!Q8,TUR!Q8,CYP!Q8, ISR!Q8,JOR!Q8,QAT!Q8,SAU!Q8,MOR!Q8,EGY!Q8,ZAF!Q8, JPN!Q8,CHN!Q8,CAM!Q8, TWN!Q8,HKG!Q8,IND!Q8,IDN!Q8,KOR!Q8,MYS!Q8,PHL!Q8,SGP!Q8,THA!Q8,BRA!Q8, CHL!Q8,COL!Q8,CRI!Q8, DR!Q8,ECU!Q8,MEX!Q8, PAN!Q8,PER!Q8,URU!Q8)/1000</f>
        <v>258.61986612526204</v>
      </c>
      <c r="M8" s="22">
        <f>SUM(US!R8,CAN!R8,AUS!R8,AUT!R8, BEL!R8, DEN!R8, FRA!R8,FIN!R8, GER!R8,GRE!R8,ICE!R8,IRE!R8,ITA!R8,LUX!R8,MLT!R8, NL!R8,NOR!R8, PRT!R8,CH!R8,SWE!R8,ESP!R8,UK!R8,SLO!R8, CRO!R8, CZE!R8, HUN!R8,POL!R8,ROM!R8, RUS!R8,TUR!R8,CYP!R8, ISR!R8,JOR!R8,QAT!R8,SAU!R8,MOR!R8,EGY!R8,ZAF!R8, JPN!R8,CHN!R8,CAM!R8, TWN!R8,HKG!R8,IND!R8,IDN!R8,KOR!R8,MYS!R8,PHL!R8,SGP!R8,THA!R8,BRA!R8, CHL!R8,COL!R8,CRI!R8, DR!R8,ECU!R8,MEX!R8, PAN!R8,PER!R8,URU!R8)/1000</f>
        <v>263.8736366158825</v>
      </c>
      <c r="N8" s="22">
        <f>SUM(US!S8,CAN!S8,AUS!S8,AUT!S8, BEL!S8, DEN!S8, FRA!S8,FIN!S8, GER!S8,GRE!S8,ICE!S8,IRE!S8,ITA!S8,LUX!S8,MLT!S8, NL!S8,NOR!S8, PRT!S8,CH!S8,SWE!S8,ESP!S8,UK!S8,SLO!S8, CRO!S8, CZE!S8, HUN!S8,POL!S8,ROM!S8, RUS!S8,TUR!S8,CYP!S8, ISR!S8,JOR!S8,QAT!S8,SAU!S8,MOR!S8,EGY!S8,ZAF!S8, JPN!S8,CHN!S8,CAM!S8, TWN!S8,HKG!S8,IND!S8,IDN!S8,KOR!S8,MYS!S8,PHL!S8,SGP!S8,THA!S8,BRA!S8, CHL!S8,COL!S8,CRI!S8, DR!S8,ECU!S8,MEX!S8, PAN!S8,PER!S8,URU!S8)/1000</f>
        <v>255.99586129673733</v>
      </c>
      <c r="O8" s="22">
        <f>SUM(US!T8,CAN!T8,AUS!T8,AUT!T8, BEL!T8, DEN!T8, FRA!T8,FIN!T8, GER!T8,GRE!T8,ICE!T8,IRE!T8,ITA!T8,LUX!T8,MLT!T8, NL!T8,NOR!T8, PRT!T8,CH!T8,SWE!T8,ESP!T8,UK!T8,SLO!T8, CRO!T8, CZE!T8, HUN!T8,POL!T8,ROM!T8, RUS!T8,TUR!T8,CYP!T8, ISR!T8,JOR!T8,QAT!T8,SAU!T8,MOR!T8,EGY!T8,ZAF!T8, JPN!T8,CHN!T8,CAM!T8, TWN!T8,HKG!T8,IND!T8,IDN!T8,KOR!T8,MYS!T8,PHL!T8,SGP!T8,THA!T8,BRA!T8, CHL!T8,COL!T8,CRI!T8, DR!T8,ECU!T8,MEX!T8, PAN!T8,PER!T8,URU!T8)/1000</f>
        <v>245.43973346245443</v>
      </c>
      <c r="P8" s="22">
        <f>SUM(US!U8,CAN!U8,AUS!U8,AUT!U8, BEL!U8, DEN!U8, FRA!U8,FIN!U8, GER!U8,GRE!U8,ICE!U8,IRE!U8,ITA!U8,LUX!U8,MLT!U8, NL!U8,NOR!U8, PRT!U8,CH!U8,SWE!U8,ESP!U8,UK!U8,SLO!U8, CRO!U8, CZE!U8, HUN!U8,POL!U8,ROM!U8, RUS!U8,TUR!U8,CYP!U8, ISR!U8,JOR!U8,QAT!U8,SAU!U8,MOR!U8,EGY!U8,ZAF!U8, JPN!U8,CHN!U8,CAM!U8, TWN!U8,HKG!U8,IND!U8,IDN!U8,KOR!U8,MYS!U8,PHL!U8,SGP!U8,THA!U8,BRA!U8, CHL!U8,COL!U8,CRI!U8, DR!U8,ECU!U8,MEX!U8, PAN!U8,PER!U8,URU!U8)/1000</f>
        <v>256.44563121035003</v>
      </c>
      <c r="Q8" s="22">
        <f>SUM(US!V8,CAN!V8,AUS!V8,AUT!V8, BEL!V8, DEN!V8, FRA!V8,FIN!V8, GER!V8,GRE!V8,ICE!V8,IRE!V8,ITA!V8,LUX!V8,MLT!V8, NL!V8,NOR!V8, PRT!V8,CH!V8,SWE!V8,ESP!V8,UK!V8,SLO!V8, CRO!V8, CZE!V8, HUN!V8,POL!V8,ROM!V8, RUS!V8,TUR!V8,CYP!V8, ISR!V8,JOR!V8,QAT!V8,SAU!V8,MOR!V8,EGY!V8,ZAF!V8, JPN!V8,CHN!V8,CAM!V8, TWN!V8,HKG!V8,IND!V8,IDN!V8,KOR!V8,MYS!V8,PHL!V8,SGP!V8,THA!V8,BRA!V8, CHL!V8,COL!V8,CRI!V8, DR!V8,ECU!V8,MEX!V8, PAN!V8,PER!V8,URU!V8)/1000</f>
        <v>260.98626311824285</v>
      </c>
      <c r="R8" s="22">
        <f>SUM(US!W8,CAN!W8,AUS!W8,AUT!W8, BEL!W8, DEN!W8, FRA!W8,FIN!W8, GER!W8,GRE!W8,ICE!W8,IRE!W8,ITA!W8,LUX!W8,MLT!W8, NL!W8,NOR!W8, PRT!W8,CH!W8,SWE!W8,ESP!W8,UK!W8,SLO!W8, CRO!W8, CZE!W8, HUN!W8,POL!W8,ROM!W8, RUS!W8,TUR!W8,CYP!W8, ISR!W8,JOR!W8,QAT!W8,SAU!W8,MOR!W8,EGY!W8,ZAF!W8, JPN!W8,CHN!W8,CAM!W8, TWN!W8,HKG!W8,IND!W8,IDN!W8,KOR!W8,MYS!W8,PHL!W8,SGP!W8,THA!W8,BRA!W8, CHL!W8,COL!W8,CRI!W8, DR!W8,ECU!W8,MEX!W8, PAN!W8,PER!W8,URU!W8)/1000</f>
        <v>251.93662944886003</v>
      </c>
      <c r="S8" s="22">
        <f>SUM(US!X8,CAN!X8,AUS!X8,AUT!X8, BEL!X8, DEN!X8, FRA!X8,FIN!X8, GER!X8,GRE!X8,ICE!X8,IRE!X8,ITA!X8,LUX!X8,MLT!X8, NL!X8,NOR!X8, PRT!X8,CH!X8,SWE!X8,ESP!X8,UK!X8,SLO!X8, CRO!X8, CZE!X8, HUN!X8,POL!X8,ROM!X8, RUS!X8,TUR!X8,CYP!X8, ISR!X8,JOR!X8,QAT!X8,SAU!X8,MOR!X8,EGY!X8,ZAF!X8, JPN!X8,CHN!X8,CAM!X8, TWN!X8,HKG!X8,IND!X8,IDN!X8,KOR!X8,MYS!X8,PHL!X8,SGP!X8,THA!X8,BRA!X8, CHL!X8,COL!X8,CRI!X8, DR!X8,ECU!X8,MEX!X8, PAN!X8,PER!X8,URU!X8)/1000</f>
        <v>227.5385197820641</v>
      </c>
      <c r="T8" s="22">
        <f>SUM(US!Y8,CAN!Y8,AUS!Y8,AUT!Y8, BEL!Y8, DEN!Y8, FRA!Y8,FIN!Y8, GER!Y8,GRE!Y8,ICE!Y8,IRE!Y8,ITA!Y8,LUX!Y8,MLT!Y8, NL!Y8,NOR!Y8, PRT!Y8,CH!Y8,SWE!Y8,ESP!Y8,UK!Y8,SLO!Y8, CRO!Y8, CZE!Y8, HUN!Y8,POL!Y8,ROM!Y8, RUS!Y8,TUR!Y8,CYP!Y8, ISR!Y8,JOR!Y8,QAT!Y8,SAU!Y8,MOR!Y8,EGY!Y8,ZAF!Y8, JPN!Y8,CHN!Y8,CAM!Y8, TWN!Y8,HKG!Y8,IND!Y8,IDN!Y8,KOR!Y8,MYS!Y8,PHL!Y8,SGP!Y8,THA!Y8,BRA!Y8, CHL!Y8,COL!Y8,CRI!Y8, DR!Y8,ECU!Y8,MEX!Y8, PAN!Y8,PER!Y8,URU!Y8)/1000</f>
        <v>181.50515139260114</v>
      </c>
      <c r="U8" s="22">
        <f>SUM(US!Z8,CAN!Z8,AUS!Z8,AUT!Z8, BEL!Z8, DEN!Z8, FRA!Z8,FIN!Z8, GER!Z8,GRE!Z8,ICE!Z8,IRE!Z8,ITA!Z8,LUX!Z8,MLT!Z8, NL!Z8,NOR!Z8, PRT!Z8,CH!Z8,SWE!Z8,ESP!Z8,UK!Z8,SLO!Z8, CRO!Z8, CZE!Z8, HUN!Z8,POL!Z8,ROM!Z8, RUS!Z8,TUR!Z8,CYP!Z8, ISR!Z8,JOR!Z8,QAT!Z8,SAU!Z8,MOR!Z8,EGY!Z8,ZAF!Z8, JPN!Z8,CHN!Z8,CAM!Z8, TWN!Z8,HKG!Z8,IND!Z8,IDN!Z8,KOR!Z8,MYS!Z8,PHL!Z8,SGP!Z8,THA!Z8,BRA!Z8, CHL!Z8,COL!Z8,CRI!Z8, DR!Z8,ECU!Z8,MEX!Z8, PAN!Z8,PER!Z8,URU!Z8)/1000</f>
        <v>202.42744558853309</v>
      </c>
      <c r="V8" s="22">
        <f>SUM(US!AA8,CAN!AA8,AUS!AA8,AUT!AA8, BEL!AA8, DEN!AA8, FRA!AA8,FIN!AA8, GER!AA8,GRE!AA8,ICE!AA8,IRE!AA8,ITA!AA8,LUX!AA8,MLT!AA8, NL!AA8,NOR!AA8, PRT!AA8,CH!AA8,SWE!AA8,ESP!AA8,UK!AA8,SLO!AA8, CRO!AA8, CZE!AA8, HUN!AA8,POL!AA8,ROM!AA8, RUS!AA8,TUR!AA8,CYP!AA8, ISR!AA8,JOR!AA8,QAT!AA8,SAU!AA8,MOR!AA8,EGY!AA8,ZAF!AA8, JPN!AA8,CHN!AA8,CAM!AA8, TWN!AA8,HKG!AA8,IND!AA8,IDN!AA8,KOR!AA8,MYS!AA8,PHL!AA8,SGP!AA8,THA!AA8,BRA!AA8, CHL!AA8,COL!AA8,CRI!AA8, DR!AA8,ECU!AA8,MEX!AA8, PAN!AA8,PER!AA8,URU!AA8)/1000</f>
        <v>196.07191810523818</v>
      </c>
      <c r="W8" s="22"/>
      <c r="X8" s="11">
        <f t="shared" si="0"/>
        <v>1014.8082572399073</v>
      </c>
      <c r="Y8" s="11">
        <f t="shared" si="1"/>
        <v>807.54303486843651</v>
      </c>
      <c r="Z8" s="8"/>
      <c r="AD8" s="11"/>
    </row>
    <row r="9" spans="1:30" s="9" customFormat="1" ht="15.75" customHeight="1" x14ac:dyDescent="0.35">
      <c r="A9" s="5" t="s">
        <v>53</v>
      </c>
      <c r="B9" s="22">
        <f>SUM(US!G9,CAN!G9,AUS!G9,AUT!G9, BEL!G9, DEN!G9, FRA!G9,FIN!G9, GER!G9,GRE!G9,ICE!G9,IRE!G9,ITA!G9,LUX!G9,MLT!G9, NL!G9,NOR!G9, PRT!G9,CH!G9,SWE!G9,ESP!G9,UK!G9,SLO!G9, CRO!G9, CZE!G9, HUN!G9,POL!G9,ROM!G9, RUS!G9,TUR!G9,CYP!G9, ISR!G9,JOR!G9,QAT!G9,SAU!G9,MOR!G9,EGY!G9,ZAF!G9, JPN!G9,CHN!G9,CAM!G9, TWN!G9,HKG!G9,IND!G9,IDN!G9,KOR!G9,MYS!G9,PHL!G9,SGP!G9,THA!G9,BRA!G9, CHL!G9,COL!G9,CRI!G9, DR!G9,ECU!G9,MEX!G9, PAN!G9,PER!G9,URU!G9)/1000</f>
        <v>27.805933855635494</v>
      </c>
      <c r="C9" s="22">
        <f>SUM(US!H9,CAN!H9,AUS!H9,AUT!H9, BEL!H9, DEN!H9, FRA!H9,FIN!H9, GER!H9,GRE!H9,ICE!H9,IRE!H9,ITA!H9,LUX!H9,MLT!H9, NL!H9,NOR!H9, PRT!H9,CH!H9,SWE!H9,ESP!H9,UK!H9,SLO!H9, CRO!H9, CZE!H9, HUN!H9,POL!H9,ROM!H9, RUS!H9,TUR!H9,CYP!H9, ISR!H9,JOR!H9,QAT!H9,SAU!H9,MOR!H9,EGY!H9,ZAF!H9, JPN!H9,CHN!H9,CAM!H9, TWN!H9,HKG!H9,IND!H9,IDN!H9,KOR!H9,MYS!H9,PHL!H9,SGP!H9,THA!H9,BRA!H9, CHL!H9,COL!H9,CRI!H9, DR!H9,ECU!H9,MEX!H9, PAN!H9,PER!H9,URU!H9)/1000</f>
        <v>28.473524842292633</v>
      </c>
      <c r="D9" s="22">
        <f>SUM(US!I9,CAN!I9,AUS!I9,AUT!I9, BEL!I9, DEN!I9, FRA!I9,FIN!I9, GER!I9,GRE!I9,ICE!I9,IRE!I9,ITA!I9,LUX!I9,MLT!I9, NL!I9,NOR!I9, PRT!I9,CH!I9,SWE!I9,ESP!I9,UK!I9,SLO!I9, CRO!I9, CZE!I9, HUN!I9,POL!I9,ROM!I9, RUS!I9,TUR!I9,CYP!I9, ISR!I9,JOR!I9,QAT!I9,SAU!I9,MOR!I9,EGY!I9,ZAF!I9, JPN!I9,CHN!I9,CAM!I9, TWN!I9,HKG!I9,IND!I9,IDN!I9,KOR!I9,MYS!I9,PHL!I9,SGP!I9,THA!I9,BRA!I9, CHL!I9,COL!I9,CRI!I9, DR!I9,ECU!I9,MEX!I9, PAN!I9,PER!I9,URU!I9)/1000</f>
        <v>31.907104485522488</v>
      </c>
      <c r="E9" s="22">
        <f>SUM(US!J9,CAN!J9,AUS!J9,AUT!J9, BEL!J9, DEN!J9, FRA!J9,FIN!J9, GER!J9,GRE!J9,ICE!J9,IRE!J9,ITA!J9,LUX!J9,MLT!J9, NL!J9,NOR!J9, PRT!J9,CH!J9,SWE!J9,ESP!J9,UK!J9,SLO!J9, CRO!J9, CZE!J9, HUN!J9,POL!J9,ROM!J9, RUS!J9,TUR!J9,CYP!J9, ISR!J9,JOR!J9,QAT!J9,SAU!J9,MOR!J9,EGY!J9,ZAF!J9, JPN!J9,CHN!J9,CAM!J9, TWN!J9,HKG!J9,IND!J9,IDN!J9,KOR!J9,MYS!J9,PHL!J9,SGP!J9,THA!J9,BRA!J9, CHL!J9,COL!J9,CRI!J9, DR!J9,ECU!J9,MEX!J9, PAN!J9,PER!J9,URU!J9)/1000</f>
        <v>34.517976819493889</v>
      </c>
      <c r="F9" s="22">
        <f>SUM(US!K9,CAN!K9,AUS!K9,AUT!K9, BEL!K9, DEN!K9, FRA!K9,FIN!K9, GER!K9,GRE!K9,ICE!K9,IRE!K9,ITA!K9,LUX!K9,MLT!K9, NL!K9,NOR!K9, PRT!K9,CH!K9,SWE!K9,ESP!K9,UK!K9,SLO!K9, CRO!K9, CZE!K9, HUN!K9,POL!K9,ROM!K9, RUS!K9,TUR!K9,CYP!K9, ISR!K9,JOR!K9,QAT!K9,SAU!K9,MOR!K9,EGY!K9,ZAF!K9, JPN!K9,CHN!K9,CAM!K9, TWN!K9,HKG!K9,IND!K9,IDN!K9,KOR!K9,MYS!K9,PHL!K9,SGP!K9,THA!K9,BRA!K9, CHL!K9,COL!K9,CRI!K9, DR!K9,ECU!K9,MEX!K9, PAN!K9,PER!K9,URU!K9)/1000</f>
        <v>27.761890208773682</v>
      </c>
      <c r="G9" s="22">
        <f>SUM(US!L9,CAN!L9,AUS!L9,AUT!L9, BEL!L9, DEN!L9, FRA!L9,FIN!L9, GER!L9,GRE!L9,ICE!L9,IRE!L9,ITA!L9,LUX!L9,MLT!L9, NL!L9,NOR!L9, PRT!L9,CH!L9,SWE!L9,ESP!L9,UK!L9,SLO!L9, CRO!L9, CZE!L9, HUN!L9,POL!L9,ROM!L9, RUS!L9,TUR!L9,CYP!L9, ISR!L9,JOR!L9,QAT!L9,SAU!L9,MOR!L9,EGY!L9,ZAF!L9, JPN!L9,CHN!L9,CAM!L9, TWN!L9,HKG!L9,IND!L9,IDN!L9,KOR!L9,MYS!L9,PHL!L9,SGP!L9,THA!L9,BRA!L9, CHL!L9,COL!L9,CRI!L9, DR!L9,ECU!L9,MEX!L9, PAN!L9,PER!L9,URU!L9)/1000</f>
        <v>28.518464267812941</v>
      </c>
      <c r="H9" s="22">
        <f>SUM(US!M9,CAN!M9,AUS!M9,AUT!M9, BEL!M9, DEN!M9, FRA!M9,FIN!M9, GER!M9,GRE!M9,ICE!M9,IRE!M9,ITA!M9,LUX!M9,MLT!M9, NL!M9,NOR!M9, PRT!M9,CH!M9,SWE!M9,ESP!M9,UK!M9,SLO!M9, CRO!M9, CZE!M9, HUN!M9,POL!M9,ROM!M9, RUS!M9,TUR!M9,CYP!M9, ISR!M9,JOR!M9,QAT!M9,SAU!M9,MOR!M9,EGY!M9,ZAF!M9, JPN!M9,CHN!M9,CAM!M9, TWN!M9,HKG!M9,IND!M9,IDN!M9,KOR!M9,MYS!M9,PHL!M9,SGP!M9,THA!M9,BRA!M9, CHL!M9,COL!M9,CRI!M9, DR!M9,ECU!M9,MEX!M9, PAN!M9,PER!M9,URU!M9)/1000</f>
        <v>32.257777946817228</v>
      </c>
      <c r="I9" s="22">
        <f>SUM(US!N9,CAN!N9,AUS!N9,AUT!N9, BEL!N9, DEN!N9, FRA!N9,FIN!N9, GER!N9,GRE!N9,ICE!N9,IRE!N9,ITA!N9,LUX!N9,MLT!N9, NL!N9,NOR!N9, PRT!N9,CH!N9,SWE!N9,ESP!N9,UK!N9,SLO!N9, CRO!N9, CZE!N9, HUN!N9,POL!N9,ROM!N9, RUS!N9,TUR!N9,CYP!N9, ISR!N9,JOR!N9,QAT!N9,SAU!N9,MOR!N9,EGY!N9,ZAF!N9, JPN!N9,CHN!N9,CAM!N9, TWN!N9,HKG!N9,IND!N9,IDN!N9,KOR!N9,MYS!N9,PHL!N9,SGP!N9,THA!N9,BRA!N9, CHL!N9,COL!N9,CRI!N9, DR!N9,ECU!N9,MEX!N9, PAN!N9,PER!N9,URU!N9)/1000</f>
        <v>34.683475637944937</v>
      </c>
      <c r="J9" s="22">
        <f>SUM(US!O9,CAN!O9,AUS!O9,AUT!O9, BEL!O9, DEN!O9, FRA!O9,FIN!O9, GER!O9,GRE!O9,ICE!O9,IRE!O9,ITA!O9,LUX!O9,MLT!O9, NL!O9,NOR!O9, PRT!O9,CH!O9,SWE!O9,ESP!O9,UK!O9,SLO!O9, CRO!O9, CZE!O9, HUN!O9,POL!O9,ROM!O9, RUS!O9,TUR!O9,CYP!O9, ISR!O9,JOR!O9,QAT!O9,SAU!O9,MOR!O9,EGY!O9,ZAF!O9, JPN!O9,CHN!O9,CAM!O9, TWN!O9,HKG!O9,IND!O9,IDN!O9,KOR!O9,MYS!O9,PHL!O9,SGP!O9,THA!O9,BRA!O9, CHL!O9,COL!O9,CRI!O9, DR!O9,ECU!O9,MEX!O9, PAN!O9,PER!O9,URU!O9)/1000</f>
        <v>29.469191126398002</v>
      </c>
      <c r="K9" s="22">
        <f>SUM(US!P9,CAN!P9,AUS!P9,AUT!P9, BEL!P9, DEN!P9, FRA!P9,FIN!P9, GER!P9,GRE!P9,ICE!P9,IRE!P9,ITA!P9,LUX!P9,MLT!P9, NL!P9,NOR!P9, PRT!P9,CH!P9,SWE!P9,ESP!P9,UK!P9,SLO!P9, CRO!P9, CZE!P9, HUN!P9,POL!P9,ROM!P9, RUS!P9,TUR!P9,CYP!P9, ISR!P9,JOR!P9,QAT!P9,SAU!P9,MOR!P9,EGY!P9,ZAF!P9, JPN!P9,CHN!P9,CAM!P9, TWN!P9,HKG!P9,IND!P9,IDN!P9,KOR!P9,MYS!P9,PHL!P9,SGP!P9,THA!P9,BRA!P9, CHL!P9,COL!P9,CRI!P9, DR!P9,ECU!P9,MEX!P9, PAN!P9,PER!P9,URU!P9)/1000</f>
        <v>31.975405181730142</v>
      </c>
      <c r="L9" s="22">
        <f>SUM(US!Q9,CAN!Q9,AUS!Q9,AUT!Q9, BEL!Q9, DEN!Q9, FRA!Q9,FIN!Q9, GER!Q9,GRE!Q9,ICE!Q9,IRE!Q9,ITA!Q9,LUX!Q9,MLT!Q9, NL!Q9,NOR!Q9, PRT!Q9,CH!Q9,SWE!Q9,ESP!Q9,UK!Q9,SLO!Q9, CRO!Q9, CZE!Q9, HUN!Q9,POL!Q9,ROM!Q9, RUS!Q9,TUR!Q9,CYP!Q9, ISR!Q9,JOR!Q9,QAT!Q9,SAU!Q9,MOR!Q9,EGY!Q9,ZAF!Q9, JPN!Q9,CHN!Q9,CAM!Q9, TWN!Q9,HKG!Q9,IND!Q9,IDN!Q9,KOR!Q9,MYS!Q9,PHL!Q9,SGP!Q9,THA!Q9,BRA!Q9, CHL!Q9,COL!Q9,CRI!Q9, DR!Q9,ECU!Q9,MEX!Q9, PAN!Q9,PER!Q9,URU!Q9)/1000</f>
        <v>36.092648137816298</v>
      </c>
      <c r="M9" s="22">
        <f>SUM(US!R9,CAN!R9,AUS!R9,AUT!R9, BEL!R9, DEN!R9, FRA!R9,FIN!R9, GER!R9,GRE!R9,ICE!R9,IRE!R9,ITA!R9,LUX!R9,MLT!R9, NL!R9,NOR!R9, PRT!R9,CH!R9,SWE!R9,ESP!R9,UK!R9,SLO!R9, CRO!R9, CZE!R9, HUN!R9,POL!R9,ROM!R9, RUS!R9,TUR!R9,CYP!R9, ISR!R9,JOR!R9,QAT!R9,SAU!R9,MOR!R9,EGY!R9,ZAF!R9, JPN!R9,CHN!R9,CAM!R9, TWN!R9,HKG!R9,IND!R9,IDN!R9,KOR!R9,MYS!R9,PHL!R9,SGP!R9,THA!R9,BRA!R9, CHL!R9,COL!R9,CRI!R9, DR!R9,ECU!R9,MEX!R9, PAN!R9,PER!R9,URU!R9)/1000</f>
        <v>37.103522543599155</v>
      </c>
      <c r="N9" s="22">
        <f>SUM(US!S9,CAN!S9,AUS!S9,AUT!S9, BEL!S9, DEN!S9, FRA!S9,FIN!S9, GER!S9,GRE!S9,ICE!S9,IRE!S9,ITA!S9,LUX!S9,MLT!S9, NL!S9,NOR!S9, PRT!S9,CH!S9,SWE!S9,ESP!S9,UK!S9,SLO!S9, CRO!S9, CZE!S9, HUN!S9,POL!S9,ROM!S9, RUS!S9,TUR!S9,CYP!S9, ISR!S9,JOR!S9,QAT!S9,SAU!S9,MOR!S9,EGY!S9,ZAF!S9, JPN!S9,CHN!S9,CAM!S9, TWN!S9,HKG!S9,IND!S9,IDN!S9,KOR!S9,MYS!S9,PHL!S9,SGP!S9,THA!S9,BRA!S9, CHL!S9,COL!S9,CRI!S9, DR!S9,ECU!S9,MEX!S9, PAN!S9,PER!S9,URU!S9)/1000</f>
        <v>30.512243596012631</v>
      </c>
      <c r="O9" s="22">
        <f>SUM(US!T9,CAN!T9,AUS!T9,AUT!T9, BEL!T9, DEN!T9, FRA!T9,FIN!T9, GER!T9,GRE!T9,ICE!T9,IRE!T9,ITA!T9,LUX!T9,MLT!T9, NL!T9,NOR!T9, PRT!T9,CH!T9,SWE!T9,ESP!T9,UK!T9,SLO!T9, CRO!T9, CZE!T9, HUN!T9,POL!T9,ROM!T9, RUS!T9,TUR!T9,CYP!T9, ISR!T9,JOR!T9,QAT!T9,SAU!T9,MOR!T9,EGY!T9,ZAF!T9, JPN!T9,CHN!T9,CAM!T9, TWN!T9,HKG!T9,IND!T9,IDN!T9,KOR!T9,MYS!T9,PHL!T9,SGP!T9,THA!T9,BRA!T9, CHL!T9,COL!T9,CRI!T9, DR!T9,ECU!T9,MEX!T9, PAN!T9,PER!T9,URU!T9)/1000</f>
        <v>32.316470246351415</v>
      </c>
      <c r="P9" s="22">
        <f>SUM(US!U9,CAN!U9,AUS!U9,AUT!U9, BEL!U9, DEN!U9, FRA!U9,FIN!U9, GER!U9,GRE!U9,ICE!U9,IRE!U9,ITA!U9,LUX!U9,MLT!U9, NL!U9,NOR!U9, PRT!U9,CH!U9,SWE!U9,ESP!U9,UK!U9,SLO!U9, CRO!U9, CZE!U9, HUN!U9,POL!U9,ROM!U9, RUS!U9,TUR!U9,CYP!U9, ISR!U9,JOR!U9,QAT!U9,SAU!U9,MOR!U9,EGY!U9,ZAF!U9, JPN!U9,CHN!U9,CAM!U9, TWN!U9,HKG!U9,IND!U9,IDN!U9,KOR!U9,MYS!U9,PHL!U9,SGP!U9,THA!U9,BRA!U9, CHL!U9,COL!U9,CRI!U9, DR!U9,ECU!U9,MEX!U9, PAN!U9,PER!U9,URU!U9)/1000</f>
        <v>36.41406400577074</v>
      </c>
      <c r="Q9" s="22">
        <f>SUM(US!V9,CAN!V9,AUS!V9,AUT!V9, BEL!V9, DEN!V9, FRA!V9,FIN!V9, GER!V9,GRE!V9,ICE!V9,IRE!V9,ITA!V9,LUX!V9,MLT!V9, NL!V9,NOR!V9, PRT!V9,CH!V9,SWE!V9,ESP!V9,UK!V9,SLO!V9, CRO!V9, CZE!V9, HUN!V9,POL!V9,ROM!V9, RUS!V9,TUR!V9,CYP!V9, ISR!V9,JOR!V9,QAT!V9,SAU!V9,MOR!V9,EGY!V9,ZAF!V9, JPN!V9,CHN!V9,CAM!V9, TWN!V9,HKG!V9,IND!V9,IDN!V9,KOR!V9,MYS!V9,PHL!V9,SGP!V9,THA!V9,BRA!V9, CHL!V9,COL!V9,CRI!V9, DR!V9,ECU!V9,MEX!V9, PAN!V9,PER!V9,URU!V9)/1000</f>
        <v>37.175840163424986</v>
      </c>
      <c r="R9" s="22">
        <f>SUM(US!W9,CAN!W9,AUS!W9,AUT!W9, BEL!W9, DEN!W9, FRA!W9,FIN!W9, GER!W9,GRE!W9,ICE!W9,IRE!W9,ITA!W9,LUX!W9,MLT!W9, NL!W9,NOR!W9, PRT!W9,CH!W9,SWE!W9,ESP!W9,UK!W9,SLO!W9, CRO!W9, CZE!W9, HUN!W9,POL!W9,ROM!W9, RUS!W9,TUR!W9,CYP!W9, ISR!W9,JOR!W9,QAT!W9,SAU!W9,MOR!W9,EGY!W9,ZAF!W9, JPN!W9,CHN!W9,CAM!W9, TWN!W9,HKG!W9,IND!W9,IDN!W9,KOR!W9,MYS!W9,PHL!W9,SGP!W9,THA!W9,BRA!W9, CHL!W9,COL!W9,CRI!W9, DR!W9,ECU!W9,MEX!W9, PAN!W9,PER!W9,URU!W9)/1000</f>
        <v>31.324183888726303</v>
      </c>
      <c r="S9" s="22">
        <f>SUM(US!X9,CAN!X9,AUS!X9,AUT!X9, BEL!X9, DEN!X9, FRA!X9,FIN!X9, GER!X9,GRE!X9,ICE!X9,IRE!X9,ITA!X9,LUX!X9,MLT!X9, NL!X9,NOR!X9, PRT!X9,CH!X9,SWE!X9,ESP!X9,UK!X9,SLO!X9, CRO!X9, CZE!X9, HUN!X9,POL!X9,ROM!X9, RUS!X9,TUR!X9,CYP!X9, ISR!X9,JOR!X9,QAT!X9,SAU!X9,MOR!X9,EGY!X9,ZAF!X9, JPN!X9,CHN!X9,CAM!X9, TWN!X9,HKG!X9,IND!X9,IDN!X9,KOR!X9,MYS!X9,PHL!X9,SGP!X9,THA!X9,BRA!X9, CHL!X9,COL!X9,CRI!X9, DR!X9,ECU!X9,MEX!X9, PAN!X9,PER!X9,URU!X9)/1000</f>
        <v>24.547811242228981</v>
      </c>
      <c r="T9" s="22">
        <f>SUM(US!Y9,CAN!Y9,AUS!Y9,AUT!Y9, BEL!Y9, DEN!Y9, FRA!Y9,FIN!Y9, GER!Y9,GRE!Y9,ICE!Y9,IRE!Y9,ITA!Y9,LUX!Y9,MLT!Y9, NL!Y9,NOR!Y9, PRT!Y9,CH!Y9,SWE!Y9,ESP!Y9,UK!Y9,SLO!Y9, CRO!Y9, CZE!Y9, HUN!Y9,POL!Y9,ROM!Y9, RUS!Y9,TUR!Y9,CYP!Y9, ISR!Y9,JOR!Y9,QAT!Y9,SAU!Y9,MOR!Y9,EGY!Y9,ZAF!Y9, JPN!Y9,CHN!Y9,CAM!Y9, TWN!Y9,HKG!Y9,IND!Y9,IDN!Y9,KOR!Y9,MYS!Y9,PHL!Y9,SGP!Y9,THA!Y9,BRA!Y9, CHL!Y9,COL!Y9,CRI!Y9, DR!Y9,ECU!Y9,MEX!Y9, PAN!Y9,PER!Y9,URU!Y9)/1000</f>
        <v>5.3778425218483035</v>
      </c>
      <c r="U9" s="22">
        <f>SUM(US!Z9,CAN!Z9,AUS!Z9,AUT!Z9, BEL!Z9, DEN!Z9, FRA!Z9,FIN!Z9, GER!Z9,GRE!Z9,ICE!Z9,IRE!Z9,ITA!Z9,LUX!Z9,MLT!Z9, NL!Z9,NOR!Z9, PRT!Z9,CH!Z9,SWE!Z9,ESP!Z9,UK!Z9,SLO!Z9, CRO!Z9, CZE!Z9, HUN!Z9,POL!Z9,ROM!Z9, RUS!Z9,TUR!Z9,CYP!Z9, ISR!Z9,JOR!Z9,QAT!Z9,SAU!Z9,MOR!Z9,EGY!Z9,ZAF!Z9, JPN!Z9,CHN!Z9,CAM!Z9, TWN!Z9,HKG!Z9,IND!Z9,IDN!Z9,KOR!Z9,MYS!Z9,PHL!Z9,SGP!Z9,THA!Z9,BRA!Z9, CHL!Z9,COL!Z9,CRI!Z9, DR!Z9,ECU!Z9,MEX!Z9, PAN!Z9,PER!Z9,URU!Z9)/1000</f>
        <v>7.0934773005456186</v>
      </c>
      <c r="V9" s="22">
        <f>SUM(US!AA9,CAN!AA9,AUS!AA9,AUT!AA9, BEL!AA9, DEN!AA9, FRA!AA9,FIN!AA9, GER!AA9,GRE!AA9,ICE!AA9,IRE!AA9,ITA!AA9,LUX!AA9,MLT!AA9, NL!AA9,NOR!AA9, PRT!AA9,CH!AA9,SWE!AA9,ESP!AA9,UK!AA9,SLO!AA9, CRO!AA9, CZE!AA9, HUN!AA9,POL!AA9,ROM!AA9, RUS!AA9,TUR!AA9,CYP!AA9, ISR!AA9,JOR!AA9,QAT!AA9,SAU!AA9,MOR!AA9,EGY!AA9,ZAF!AA9, JPN!AA9,CHN!AA9,CAM!AA9, TWN!AA9,HKG!AA9,IND!AA9,IDN!AA9,KOR!AA9,MYS!AA9,PHL!AA9,SGP!AA9,THA!AA9,BRA!AA9, CHL!AA9,COL!AA9,CRI!AA9, DR!AA9,ECU!AA9,MEX!AA9, PAN!AA9,PER!AA9,URU!AA9)/1000</f>
        <v>6.3862324778372859</v>
      </c>
      <c r="W9" s="22"/>
      <c r="X9" s="17">
        <f t="shared" si="0"/>
        <v>137.23055830427344</v>
      </c>
      <c r="Y9" s="11">
        <f t="shared" si="1"/>
        <v>43.405363542460194</v>
      </c>
      <c r="Z9" s="8"/>
      <c r="AD9" s="11"/>
    </row>
    <row r="10" spans="1:30" s="9" customFormat="1" ht="15.75" customHeight="1" x14ac:dyDescent="0.35">
      <c r="A10" s="5" t="s">
        <v>54</v>
      </c>
      <c r="B10" s="22">
        <f>SUM(US!G10,CAN!G10,AUS!G10,AUT!G10, BEL!G10, DEN!G10, FRA!G10,FIN!G10, GER!G10,GRE!G10,ICE!G10,IRE!G10,ITA!G10,LUX!G10,MLT!G10, NL!G10,NOR!G10, PRT!G10,CH!G10,SWE!G10,ESP!G10,UK!G10,SLO!G10, CRO!G10, CZE!G10, HUN!G10,POL!G10,ROM!G10, RUS!G10,TUR!G10,CYP!G10, ISR!G10,JOR!G10,QAT!G10,SAU!G10,MOR!G10,EGY!G10,ZAF!G10, JPN!G10,CHN!G10,CAM!G10, TWN!G10,HKG!G10,IND!G10,IDN!G10,KOR!G10,MYS!G10,PHL!G10,SGP!G10,THA!G10,BRA!G10, CHL!G10,COL!G10,CRI!G10, DR!G10,ECU!G10,MEX!G10, PAN!G10,PER!G10,URU!G10)/1000</f>
        <v>69.163801350767358</v>
      </c>
      <c r="C10" s="22">
        <f>SUM(US!H10,CAN!H10,AUS!H10,AUT!H10, BEL!H10, DEN!H10, FRA!H10,FIN!H10, GER!H10,GRE!H10,ICE!H10,IRE!H10,ITA!H10,LUX!H10,MLT!H10, NL!H10,NOR!H10, PRT!H10,CH!H10,SWE!H10,ESP!H10,UK!H10,SLO!H10, CRO!H10, CZE!H10, HUN!H10,POL!H10,ROM!H10, RUS!H10,TUR!H10,CYP!H10, ISR!H10,JOR!H10,QAT!H10,SAU!H10,MOR!H10,EGY!H10,ZAF!H10, JPN!H10,CHN!H10,CAM!H10, TWN!H10,HKG!H10,IND!H10,IDN!H10,KOR!H10,MYS!H10,PHL!H10,SGP!H10,THA!H10,BRA!H10, CHL!H10,COL!H10,CRI!H10, DR!H10,ECU!H10,MEX!H10, PAN!H10,PER!H10,URU!H10)/1000</f>
        <v>71.67446966383352</v>
      </c>
      <c r="D10" s="22">
        <f>SUM(US!I10,CAN!I10,AUS!I10,AUT!I10, BEL!I10, DEN!I10, FRA!I10,FIN!I10, GER!I10,GRE!I10,ICE!I10,IRE!I10,ITA!I10,LUX!I10,MLT!I10, NL!I10,NOR!I10, PRT!I10,CH!I10,SWE!I10,ESP!I10,UK!I10,SLO!I10, CRO!I10, CZE!I10, HUN!I10,POL!I10,ROM!I10, RUS!I10,TUR!I10,CYP!I10, ISR!I10,JOR!I10,QAT!I10,SAU!I10,MOR!I10,EGY!I10,ZAF!I10, JPN!I10,CHN!I10,CAM!I10, TWN!I10,HKG!I10,IND!I10,IDN!I10,KOR!I10,MYS!I10,PHL!I10,SGP!I10,THA!I10,BRA!I10, CHL!I10,COL!I10,CRI!I10, DR!I10,ECU!I10,MEX!I10, PAN!I10,PER!I10,URU!I10)/1000</f>
        <v>73.040421647087797</v>
      </c>
      <c r="E10" s="22">
        <f>SUM(US!J10,CAN!J10,AUS!J10,AUT!J10, BEL!J10, DEN!J10, FRA!J10,FIN!J10, GER!J10,GRE!J10,ICE!J10,IRE!J10,ITA!J10,LUX!J10,MLT!J10, NL!J10,NOR!J10, PRT!J10,CH!J10,SWE!J10,ESP!J10,UK!J10,SLO!J10, CRO!J10, CZE!J10, HUN!J10,POL!J10,ROM!J10, RUS!J10,TUR!J10,CYP!J10, ISR!J10,JOR!J10,QAT!J10,SAU!J10,MOR!J10,EGY!J10,ZAF!J10, JPN!J10,CHN!J10,CAM!J10, TWN!J10,HKG!J10,IND!J10,IDN!J10,KOR!J10,MYS!J10,PHL!J10,SGP!J10,THA!J10,BRA!J10, CHL!J10,COL!J10,CRI!J10, DR!J10,ECU!J10,MEX!J10, PAN!J10,PER!J10,URU!J10)/1000</f>
        <v>73.366410336394566</v>
      </c>
      <c r="F10" s="22">
        <f>SUM(US!K10,CAN!K10,AUS!K10,AUT!K10, BEL!K10, DEN!K10, FRA!K10,FIN!K10, GER!K10,GRE!K10,ICE!K10,IRE!K10,ITA!K10,LUX!K10,MLT!K10, NL!K10,NOR!K10, PRT!K10,CH!K10,SWE!K10,ESP!K10,UK!K10,SLO!K10, CRO!K10, CZE!K10, HUN!K10,POL!K10,ROM!K10, RUS!K10,TUR!K10,CYP!K10, ISR!K10,JOR!K10,QAT!K10,SAU!K10,MOR!K10,EGY!K10,ZAF!K10, JPN!K10,CHN!K10,CAM!K10, TWN!K10,HKG!K10,IND!K10,IDN!K10,KOR!K10,MYS!K10,PHL!K10,SGP!K10,THA!K10,BRA!K10, CHL!K10,COL!K10,CRI!K10, DR!K10,ECU!K10,MEX!K10, PAN!K10,PER!K10,URU!K10)/1000</f>
        <v>75.996295258506066</v>
      </c>
      <c r="G10" s="22">
        <f>SUM(US!L10,CAN!L10,AUS!L10,AUT!L10, BEL!L10, DEN!L10, FRA!L10,FIN!L10, GER!L10,GRE!L10,ICE!L10,IRE!L10,ITA!L10,LUX!L10,MLT!L10, NL!L10,NOR!L10, PRT!L10,CH!L10,SWE!L10,ESP!L10,UK!L10,SLO!L10, CRO!L10, CZE!L10, HUN!L10,POL!L10,ROM!L10, RUS!L10,TUR!L10,CYP!L10, ISR!L10,JOR!L10,QAT!L10,SAU!L10,MOR!L10,EGY!L10,ZAF!L10, JPN!L10,CHN!L10,CAM!L10, TWN!L10,HKG!L10,IND!L10,IDN!L10,KOR!L10,MYS!L10,PHL!L10,SGP!L10,THA!L10,BRA!L10, CHL!L10,COL!L10,CRI!L10, DR!L10,ECU!L10,MEX!L10, PAN!L10,PER!L10,URU!L10)/1000</f>
        <v>76.788489639175353</v>
      </c>
      <c r="H10" s="22">
        <f>SUM(US!M10,CAN!M10,AUS!M10,AUT!M10, BEL!M10, DEN!M10, FRA!M10,FIN!M10, GER!M10,GRE!M10,ICE!M10,IRE!M10,ITA!M10,LUX!M10,MLT!M10, NL!M10,NOR!M10, PRT!M10,CH!M10,SWE!M10,ESP!M10,UK!M10,SLO!M10, CRO!M10, CZE!M10, HUN!M10,POL!M10,ROM!M10, RUS!M10,TUR!M10,CYP!M10, ISR!M10,JOR!M10,QAT!M10,SAU!M10,MOR!M10,EGY!M10,ZAF!M10, JPN!M10,CHN!M10,CAM!M10, TWN!M10,HKG!M10,IND!M10,IDN!M10,KOR!M10,MYS!M10,PHL!M10,SGP!M10,THA!M10,BRA!M10, CHL!M10,COL!M10,CRI!M10, DR!M10,ECU!M10,MEX!M10, PAN!M10,PER!M10,URU!M10)/1000</f>
        <v>79.763579676326756</v>
      </c>
      <c r="I10" s="22">
        <f>SUM(US!N10,CAN!N10,AUS!N10,AUT!N10, BEL!N10, DEN!N10, FRA!N10,FIN!N10, GER!N10,GRE!N10,ICE!N10,IRE!N10,ITA!N10,LUX!N10,MLT!N10, NL!N10,NOR!N10, PRT!N10,CH!N10,SWE!N10,ESP!N10,UK!N10,SLO!N10, CRO!N10, CZE!N10, HUN!N10,POL!N10,ROM!N10, RUS!N10,TUR!N10,CYP!N10, ISR!N10,JOR!N10,QAT!N10,SAU!N10,MOR!N10,EGY!N10,ZAF!N10, JPN!N10,CHN!N10,CAM!N10, TWN!N10,HKG!N10,IND!N10,IDN!N10,KOR!N10,MYS!N10,PHL!N10,SGP!N10,THA!N10,BRA!N10, CHL!N10,COL!N10,CRI!N10, DR!N10,ECU!N10,MEX!N10, PAN!N10,PER!N10,URU!N10)/1000</f>
        <v>83.309446482007601</v>
      </c>
      <c r="J10" s="22">
        <f>SUM(US!O10,CAN!O10,AUS!O10,AUT!O10, BEL!O10, DEN!O10, FRA!O10,FIN!O10, GER!O10,GRE!O10,ICE!O10,IRE!O10,ITA!O10,LUX!O10,MLT!O10, NL!O10,NOR!O10, PRT!O10,CH!O10,SWE!O10,ESP!O10,UK!O10,SLO!O10, CRO!O10, CZE!O10, HUN!O10,POL!O10,ROM!O10, RUS!O10,TUR!O10,CYP!O10, ISR!O10,JOR!O10,QAT!O10,SAU!O10,MOR!O10,EGY!O10,ZAF!O10, JPN!O10,CHN!O10,CAM!O10, TWN!O10,HKG!O10,IND!O10,IDN!O10,KOR!O10,MYS!O10,PHL!O10,SGP!O10,THA!O10,BRA!O10, CHL!O10,COL!O10,CRI!O10, DR!O10,ECU!O10,MEX!O10, PAN!O10,PER!O10,URU!O10)/1000</f>
        <v>88.612938695807202</v>
      </c>
      <c r="K10" s="22">
        <f>SUM(US!P10,CAN!P10,AUS!P10,AUT!P10, BEL!P10, DEN!P10, FRA!P10,FIN!P10, GER!P10,GRE!P10,ICE!P10,IRE!P10,ITA!P10,LUX!P10,MLT!P10, NL!P10,NOR!P10, PRT!P10,CH!P10,SWE!P10,ESP!P10,UK!P10,SLO!P10, CRO!P10, CZE!P10, HUN!P10,POL!P10,ROM!P10, RUS!P10,TUR!P10,CYP!P10, ISR!P10,JOR!P10,QAT!P10,SAU!P10,MOR!P10,EGY!P10,ZAF!P10, JPN!P10,CHN!P10,CAM!P10, TWN!P10,HKG!P10,IND!P10,IDN!P10,KOR!P10,MYS!P10,PHL!P10,SGP!P10,THA!P10,BRA!P10, CHL!P10,COL!P10,CRI!P10, DR!P10,ECU!P10,MEX!P10, PAN!P10,PER!P10,URU!P10)/1000</f>
        <v>90.40381802455363</v>
      </c>
      <c r="L10" s="22">
        <f>SUM(US!Q10,CAN!Q10,AUS!Q10,AUT!Q10, BEL!Q10, DEN!Q10, FRA!Q10,FIN!Q10, GER!Q10,GRE!Q10,ICE!Q10,IRE!Q10,ITA!Q10,LUX!Q10,MLT!Q10, NL!Q10,NOR!Q10, PRT!Q10,CH!Q10,SWE!Q10,ESP!Q10,UK!Q10,SLO!Q10, CRO!Q10, CZE!Q10, HUN!Q10,POL!Q10,ROM!Q10, RUS!Q10,TUR!Q10,CYP!Q10, ISR!Q10,JOR!Q10,QAT!Q10,SAU!Q10,MOR!Q10,EGY!Q10,ZAF!Q10, JPN!Q10,CHN!Q10,CAM!Q10, TWN!Q10,HKG!Q10,IND!Q10,IDN!Q10,KOR!Q10,MYS!Q10,PHL!Q10,SGP!Q10,THA!Q10,BRA!Q10, CHL!Q10,COL!Q10,CRI!Q10, DR!Q10,ECU!Q10,MEX!Q10, PAN!Q10,PER!Q10,URU!Q10)/1000</f>
        <v>92.125249575995809</v>
      </c>
      <c r="M10" s="22">
        <f>SUM(US!R10,CAN!R10,AUS!R10,AUT!R10, BEL!R10, DEN!R10, FRA!R10,FIN!R10, GER!R10,GRE!R10,ICE!R10,IRE!R10,ITA!R10,LUX!R10,MLT!R10, NL!R10,NOR!R10, PRT!R10,CH!R10,SWE!R10,ESP!R10,UK!R10,SLO!R10, CRO!R10, CZE!R10, HUN!R10,POL!R10,ROM!R10, RUS!R10,TUR!R10,CYP!R10, ISR!R10,JOR!R10,QAT!R10,SAU!R10,MOR!R10,EGY!R10,ZAF!R10, JPN!R10,CHN!R10,CAM!R10, TWN!R10,HKG!R10,IND!R10,IDN!R10,KOR!R10,MYS!R10,PHL!R10,SGP!R10,THA!R10,BRA!R10, CHL!R10,COL!R10,CRI!R10, DR!R10,ECU!R10,MEX!R10, PAN!R10,PER!R10,URU!R10)/1000</f>
        <v>91.558592330465359</v>
      </c>
      <c r="N10" s="22">
        <f>SUM(US!S10,CAN!S10,AUS!S10,AUT!S10, BEL!S10, DEN!S10, FRA!S10,FIN!S10, GER!S10,GRE!S10,ICE!S10,IRE!S10,ITA!S10,LUX!S10,MLT!S10, NL!S10,NOR!S10, PRT!S10,CH!S10,SWE!S10,ESP!S10,UK!S10,SLO!S10, CRO!S10, CZE!S10, HUN!S10,POL!S10,ROM!S10, RUS!S10,TUR!S10,CYP!S10, ISR!S10,JOR!S10,QAT!S10,SAU!S10,MOR!S10,EGY!S10,ZAF!S10, JPN!S10,CHN!S10,CAM!S10, TWN!S10,HKG!S10,IND!S10,IDN!S10,KOR!S10,MYS!S10,PHL!S10,SGP!S10,THA!S10,BRA!S10, CHL!S10,COL!S10,CRI!S10, DR!S10,ECU!S10,MEX!S10, PAN!S10,PER!S10,URU!S10)/1000</f>
        <v>94.648696695978373</v>
      </c>
      <c r="O10" s="22">
        <f>SUM(US!T10,CAN!T10,AUS!T10,AUT!T10, BEL!T10, DEN!T10, FRA!T10,FIN!T10, GER!T10,GRE!T10,ICE!T10,IRE!T10,ITA!T10,LUX!T10,MLT!T10, NL!T10,NOR!T10, PRT!T10,CH!T10,SWE!T10,ESP!T10,UK!T10,SLO!T10, CRO!T10, CZE!T10, HUN!T10,POL!T10,ROM!T10, RUS!T10,TUR!T10,CYP!T10, ISR!T10,JOR!T10,QAT!T10,SAU!T10,MOR!T10,EGY!T10,ZAF!T10, JPN!T10,CHN!T10,CAM!T10, TWN!T10,HKG!T10,IND!T10,IDN!T10,KOR!T10,MYS!T10,PHL!T10,SGP!T10,THA!T10,BRA!T10, CHL!T10,COL!T10,CRI!T10, DR!T10,ECU!T10,MEX!T10, PAN!T10,PER!T10,URU!T10)/1000</f>
        <v>90.781106996930333</v>
      </c>
      <c r="P10" s="22">
        <f>SUM(US!U10,CAN!U10,AUS!U10,AUT!U10, BEL!U10, DEN!U10, FRA!U10,FIN!U10, GER!U10,GRE!U10,ICE!U10,IRE!U10,ITA!U10,LUX!U10,MLT!U10, NL!U10,NOR!U10, PRT!U10,CH!U10,SWE!U10,ESP!U10,UK!U10,SLO!U10, CRO!U10, CZE!U10, HUN!U10,POL!U10,ROM!U10, RUS!U10,TUR!U10,CYP!U10, ISR!U10,JOR!U10,QAT!U10,SAU!U10,MOR!U10,EGY!U10,ZAF!U10, JPN!U10,CHN!U10,CAM!U10, TWN!U10,HKG!U10,IND!U10,IDN!U10,KOR!U10,MYS!U10,PHL!U10,SGP!U10,THA!U10,BRA!U10, CHL!U10,COL!U10,CRI!U10, DR!U10,ECU!U10,MEX!U10, PAN!U10,PER!U10,URU!U10)/1000</f>
        <v>91.293720495319079</v>
      </c>
      <c r="Q10" s="22">
        <f>SUM(US!V10,CAN!V10,AUS!V10,AUT!V10, BEL!V10, DEN!V10, FRA!V10,FIN!V10, GER!V10,GRE!V10,ICE!V10,IRE!V10,ITA!V10,LUX!V10,MLT!V10, NL!V10,NOR!V10, PRT!V10,CH!V10,SWE!V10,ESP!V10,UK!V10,SLO!V10, CRO!V10, CZE!V10, HUN!V10,POL!V10,ROM!V10, RUS!V10,TUR!V10,CYP!V10, ISR!V10,JOR!V10,QAT!V10,SAU!V10,MOR!V10,EGY!V10,ZAF!V10, JPN!V10,CHN!V10,CAM!V10, TWN!V10,HKG!V10,IND!V10,IDN!V10,KOR!V10,MYS!V10,PHL!V10,SGP!V10,THA!V10,BRA!V10, CHL!V10,COL!V10,CRI!V10, DR!V10,ECU!V10,MEX!V10, PAN!V10,PER!V10,URU!V10)/1000</f>
        <v>90.203413329525588</v>
      </c>
      <c r="R10" s="22">
        <f>SUM(US!W10,CAN!W10,AUS!W10,AUT!W10, BEL!W10, DEN!W10, FRA!W10,FIN!W10, GER!W10,GRE!W10,ICE!W10,IRE!W10,ITA!W10,LUX!W10,MLT!W10, NL!W10,NOR!W10, PRT!W10,CH!W10,SWE!W10,ESP!W10,UK!W10,SLO!W10, CRO!W10, CZE!W10, HUN!W10,POL!W10,ROM!W10, RUS!W10,TUR!W10,CYP!W10, ISR!W10,JOR!W10,QAT!W10,SAU!W10,MOR!W10,EGY!W10,ZAF!W10, JPN!W10,CHN!W10,CAM!W10, TWN!W10,HKG!W10,IND!W10,IDN!W10,KOR!W10,MYS!W10,PHL!W10,SGP!W10,THA!W10,BRA!W10, CHL!W10,COL!W10,CRI!W10, DR!W10,ECU!W10,MEX!W10, PAN!W10,PER!W10,URU!W10)/1000</f>
        <v>91.840598739956491</v>
      </c>
      <c r="S10" s="22">
        <f>SUM(US!X10,CAN!X10,AUS!X10,AUT!X10, BEL!X10, DEN!X10, FRA!X10,FIN!X10, GER!X10,GRE!X10,ICE!X10,IRE!X10,ITA!X10,LUX!X10,MLT!X10, NL!X10,NOR!X10, PRT!X10,CH!X10,SWE!X10,ESP!X10,UK!X10,SLO!X10, CRO!X10, CZE!X10, HUN!X10,POL!X10,ROM!X10, RUS!X10,TUR!X10,CYP!X10, ISR!X10,JOR!X10,QAT!X10,SAU!X10,MOR!X10,EGY!X10,ZAF!X10, JPN!X10,CHN!X10,CAM!X10, TWN!X10,HKG!X10,IND!X10,IDN!X10,KOR!X10,MYS!X10,PHL!X10,SGP!X10,THA!X10,BRA!X10, CHL!X10,COL!X10,CRI!X10, DR!X10,ECU!X10,MEX!X10, PAN!X10,PER!X10,URU!X10)/1000</f>
        <v>86.421870069178823</v>
      </c>
      <c r="T10" s="22">
        <f>SUM(US!Y10,CAN!Y10,AUS!Y10,AUT!Y10, BEL!Y10, DEN!Y10, FRA!Y10,FIN!Y10, GER!Y10,GRE!Y10,ICE!Y10,IRE!Y10,ITA!Y10,LUX!Y10,MLT!Y10, NL!Y10,NOR!Y10, PRT!Y10,CH!Y10,SWE!Y10,ESP!Y10,UK!Y10,SLO!Y10, CRO!Y10, CZE!Y10, HUN!Y10,POL!Y10,ROM!Y10, RUS!Y10,TUR!Y10,CYP!Y10, ISR!Y10,JOR!Y10,QAT!Y10,SAU!Y10,MOR!Y10,EGY!Y10,ZAF!Y10, JPN!Y10,CHN!Y10,CAM!Y10, TWN!Y10,HKG!Y10,IND!Y10,IDN!Y10,KOR!Y10,MYS!Y10,PHL!Y10,SGP!Y10,THA!Y10,BRA!Y10, CHL!Y10,COL!Y10,CRI!Y10, DR!Y10,ECU!Y10,MEX!Y10, PAN!Y10,PER!Y10,URU!Y10)/1000</f>
        <v>77.618676804158184</v>
      </c>
      <c r="U10" s="22">
        <f>SUM(US!Z10,CAN!Z10,AUS!Z10,AUT!Z10, BEL!Z10, DEN!Z10, FRA!Z10,FIN!Z10, GER!Z10,GRE!Z10,ICE!Z10,IRE!Z10,ITA!Z10,LUX!Z10,MLT!Z10, NL!Z10,NOR!Z10, PRT!Z10,CH!Z10,SWE!Z10,ESP!Z10,UK!Z10,SLO!Z10, CRO!Z10, CZE!Z10, HUN!Z10,POL!Z10,ROM!Z10, RUS!Z10,TUR!Z10,CYP!Z10, ISR!Z10,JOR!Z10,QAT!Z10,SAU!Z10,MOR!Z10,EGY!Z10,ZAF!Z10, JPN!Z10,CHN!Z10,CAM!Z10, TWN!Z10,HKG!Z10,IND!Z10,IDN!Z10,KOR!Z10,MYS!Z10,PHL!Z10,SGP!Z10,THA!Z10,BRA!Z10, CHL!Z10,COL!Z10,CRI!Z10, DR!Z10,ECU!Z10,MEX!Z10, PAN!Z10,PER!Z10,URU!Z10)/1000</f>
        <v>83.468357210615068</v>
      </c>
      <c r="V10" s="22">
        <f>SUM(US!AA10,CAN!AA10,AUS!AA10,AUT!AA10, BEL!AA10, DEN!AA10, FRA!AA10,FIN!AA10, GER!AA10,GRE!AA10,ICE!AA10,IRE!AA10,ITA!AA10,LUX!AA10,MLT!AA10, NL!AA10,NOR!AA10, PRT!AA10,CH!AA10,SWE!AA10,ESP!AA10,UK!AA10,SLO!AA10, CRO!AA10, CZE!AA10, HUN!AA10,POL!AA10,ROM!AA10, RUS!AA10,TUR!AA10,CYP!AA10, ISR!AA10,JOR!AA10,QAT!AA10,SAU!AA10,MOR!AA10,EGY!AA10,ZAF!AA10, JPN!AA10,CHN!AA10,CAM!AA10, TWN!AA10,HKG!AA10,IND!AA10,IDN!AA10,KOR!AA10,MYS!AA10,PHL!AA10,SGP!AA10,THA!AA10,BRA!AA10, CHL!AA10,COL!AA10,CRI!AA10, DR!AA10,ECU!AA10,MEX!AA10, PAN!AA10,PER!AA10,URU!AA10)/1000</f>
        <v>80.50494318328461</v>
      </c>
      <c r="W10" s="22"/>
      <c r="X10" s="11">
        <f t="shared" si="0"/>
        <v>364.11883956173148</v>
      </c>
      <c r="Y10" s="11">
        <f t="shared" si="1"/>
        <v>328.01384726723666</v>
      </c>
      <c r="Z10" s="8"/>
      <c r="AD10" s="11"/>
    </row>
    <row r="11" spans="1:30" s="9" customFormat="1" ht="15.75" customHeight="1" x14ac:dyDescent="0.35">
      <c r="A11" s="5" t="s">
        <v>55</v>
      </c>
      <c r="B11" s="22">
        <f>SUM(US!G11,CAN!G11,AUS!G11,AUT!G11, BEL!G11, DEN!G11, FRA!G11,FIN!G11, GER!G11,GRE!G11,ICE!G11,IRE!G11,ITA!G11,LUX!G11,MLT!G11, NL!G11,NOR!G11, PRT!G11,CH!G11,SWE!G11,ESP!G11,UK!G11,SLO!G11, CRO!G11, CZE!G11, HUN!G11,POL!G11,ROM!G11, RUS!G11,TUR!G11,CYP!G11, ISR!G11,JOR!G11,QAT!G11,SAU!G11,MOR!G11,EGY!G11,ZAF!G11, JPN!G11,CHN!G11,CAM!G11, TWN!G11,HKG!G11,IND!G11,IDN!G11,KOR!G11,MYS!G11,PHL!G11,SGP!G11,THA!G11,BRA!G11, CHL!G11,COL!G11,CRI!G11, DR!G11,ECU!G11,MEX!G11, PAN!G11,PER!G11,URU!G11)/1000</f>
        <v>34.36888390912997</v>
      </c>
      <c r="C11" s="22">
        <f>SUM(US!H11,CAN!H11,AUS!H11,AUT!H11, BEL!H11, DEN!H11, FRA!H11,FIN!H11, GER!H11,GRE!H11,ICE!H11,IRE!H11,ITA!H11,LUX!H11,MLT!H11, NL!H11,NOR!H11, PRT!H11,CH!H11,SWE!H11,ESP!H11,UK!H11,SLO!H11, CRO!H11, CZE!H11, HUN!H11,POL!H11,ROM!H11, RUS!H11,TUR!H11,CYP!H11, ISR!H11,JOR!H11,QAT!H11,SAU!H11,MOR!H11,EGY!H11,ZAF!H11, JPN!H11,CHN!H11,CAM!H11, TWN!H11,HKG!H11,IND!H11,IDN!H11,KOR!H11,MYS!H11,PHL!H11,SGP!H11,THA!H11,BRA!H11, CHL!H11,COL!H11,CRI!H11, DR!H11,ECU!H11,MEX!H11, PAN!H11,PER!H11,URU!H11)/1000</f>
        <v>36.296787790641972</v>
      </c>
      <c r="D11" s="22">
        <f>SUM(US!I11,CAN!I11,AUS!I11,AUT!I11, BEL!I11, DEN!I11, FRA!I11,FIN!I11, GER!I11,GRE!I11,ICE!I11,IRE!I11,ITA!I11,LUX!I11,MLT!I11, NL!I11,NOR!I11, PRT!I11,CH!I11,SWE!I11,ESP!I11,UK!I11,SLO!I11, CRO!I11, CZE!I11, HUN!I11,POL!I11,ROM!I11, RUS!I11,TUR!I11,CYP!I11, ISR!I11,JOR!I11,QAT!I11,SAU!I11,MOR!I11,EGY!I11,ZAF!I11, JPN!I11,CHN!I11,CAM!I11, TWN!I11,HKG!I11,IND!I11,IDN!I11,KOR!I11,MYS!I11,PHL!I11,SGP!I11,THA!I11,BRA!I11, CHL!I11,COL!I11,CRI!I11, DR!I11,ECU!I11,MEX!I11, PAN!I11,PER!I11,URU!I11)/1000</f>
        <v>36.170252746816914</v>
      </c>
      <c r="E11" s="22">
        <f>SUM(US!J11,CAN!J11,AUS!J11,AUT!J11, BEL!J11, DEN!J11, FRA!J11,FIN!J11, GER!J11,GRE!J11,ICE!J11,IRE!J11,ITA!J11,LUX!J11,MLT!J11, NL!J11,NOR!J11, PRT!J11,CH!J11,SWE!J11,ESP!J11,UK!J11,SLO!J11, CRO!J11, CZE!J11, HUN!J11,POL!J11,ROM!J11, RUS!J11,TUR!J11,CYP!J11, ISR!J11,JOR!J11,QAT!J11,SAU!J11,MOR!J11,EGY!J11,ZAF!J11, JPN!J11,CHN!J11,CAM!J11, TWN!J11,HKG!J11,IND!J11,IDN!J11,KOR!J11,MYS!J11,PHL!J11,SGP!J11,THA!J11,BRA!J11, CHL!J11,COL!J11,CRI!J11, DR!J11,ECU!J11,MEX!J11, PAN!J11,PER!J11,URU!J11)/1000</f>
        <v>38.815979120541222</v>
      </c>
      <c r="F11" s="22">
        <f>SUM(US!K11,CAN!K11,AUS!K11,AUT!K11, BEL!K11, DEN!K11, FRA!K11,FIN!K11, GER!K11,GRE!K11,ICE!K11,IRE!K11,ITA!K11,LUX!K11,MLT!K11, NL!K11,NOR!K11, PRT!K11,CH!K11,SWE!K11,ESP!K11,UK!K11,SLO!K11, CRO!K11, CZE!K11, HUN!K11,POL!K11,ROM!K11, RUS!K11,TUR!K11,CYP!K11, ISR!K11,JOR!K11,QAT!K11,SAU!K11,MOR!K11,EGY!K11,ZAF!K11, JPN!K11,CHN!K11,CAM!K11, TWN!K11,HKG!K11,IND!K11,IDN!K11,KOR!K11,MYS!K11,PHL!K11,SGP!K11,THA!K11,BRA!K11, CHL!K11,COL!K11,CRI!K11, DR!K11,ECU!K11,MEX!K11, PAN!K11,PER!K11,URU!K11)/1000</f>
        <v>38.146558370108309</v>
      </c>
      <c r="G11" s="22">
        <f>SUM(US!L11,CAN!L11,AUS!L11,AUT!L11, BEL!L11, DEN!L11, FRA!L11,FIN!L11, GER!L11,GRE!L11,ICE!L11,IRE!L11,ITA!L11,LUX!L11,MLT!L11, NL!L11,NOR!L11, PRT!L11,CH!L11,SWE!L11,ESP!L11,UK!L11,SLO!L11, CRO!L11, CZE!L11, HUN!L11,POL!L11,ROM!L11, RUS!L11,TUR!L11,CYP!L11, ISR!L11,JOR!L11,QAT!L11,SAU!L11,MOR!L11,EGY!L11,ZAF!L11, JPN!L11,CHN!L11,CAM!L11, TWN!L11,HKG!L11,IND!L11,IDN!L11,KOR!L11,MYS!L11,PHL!L11,SGP!L11,THA!L11,BRA!L11, CHL!L11,COL!L11,CRI!L11, DR!L11,ECU!L11,MEX!L11, PAN!L11,PER!L11,URU!L11)/1000</f>
        <v>31.274066216792576</v>
      </c>
      <c r="H11" s="22">
        <f>SUM(US!M11,CAN!M11,AUS!M11,AUT!M11, BEL!M11, DEN!M11, FRA!M11,FIN!M11, GER!M11,GRE!M11,ICE!M11,IRE!M11,ITA!M11,LUX!M11,MLT!M11, NL!M11,NOR!M11, PRT!M11,CH!M11,SWE!M11,ESP!M11,UK!M11,SLO!M11, CRO!M11, CZE!M11, HUN!M11,POL!M11,ROM!M11, RUS!M11,TUR!M11,CYP!M11, ISR!M11,JOR!M11,QAT!M11,SAU!M11,MOR!M11,EGY!M11,ZAF!M11, JPN!M11,CHN!M11,CAM!M11, TWN!M11,HKG!M11,IND!M11,IDN!M11,KOR!M11,MYS!M11,PHL!M11,SGP!M11,THA!M11,BRA!M11, CHL!M11,COL!M11,CRI!M11, DR!M11,ECU!M11,MEX!M11, PAN!M11,PER!M11,URU!M11)/1000</f>
        <v>33.33188661882874</v>
      </c>
      <c r="I11" s="22">
        <f>SUM(US!N11,CAN!N11,AUS!N11,AUT!N11, BEL!N11, DEN!N11, FRA!N11,FIN!N11, GER!N11,GRE!N11,ICE!N11,IRE!N11,ITA!N11,LUX!N11,MLT!N11, NL!N11,NOR!N11, PRT!N11,CH!N11,SWE!N11,ESP!N11,UK!N11,SLO!N11, CRO!N11, CZE!N11, HUN!N11,POL!N11,ROM!N11, RUS!N11,TUR!N11,CYP!N11, ISR!N11,JOR!N11,QAT!N11,SAU!N11,MOR!N11,EGY!N11,ZAF!N11, JPN!N11,CHN!N11,CAM!N11, TWN!N11,HKG!N11,IND!N11,IDN!N11,KOR!N11,MYS!N11,PHL!N11,SGP!N11,THA!N11,BRA!N11, CHL!N11,COL!N11,CRI!N11, DR!N11,ECU!N11,MEX!N11, PAN!N11,PER!N11,URU!N11)/1000</f>
        <v>35.430595450615037</v>
      </c>
      <c r="J11" s="22">
        <f>SUM(US!O11,CAN!O11,AUS!O11,AUT!O11, BEL!O11, DEN!O11, FRA!O11,FIN!O11, GER!O11,GRE!O11,ICE!O11,IRE!O11,ITA!O11,LUX!O11,MLT!O11, NL!O11,NOR!O11, PRT!O11,CH!O11,SWE!O11,ESP!O11,UK!O11,SLO!O11, CRO!O11, CZE!O11, HUN!O11,POL!O11,ROM!O11, RUS!O11,TUR!O11,CYP!O11, ISR!O11,JOR!O11,QAT!O11,SAU!O11,MOR!O11,EGY!O11,ZAF!O11, JPN!O11,CHN!O11,CAM!O11, TWN!O11,HKG!O11,IND!O11,IDN!O11,KOR!O11,MYS!O11,PHL!O11,SGP!O11,THA!O11,BRA!O11, CHL!O11,COL!O11,CRI!O11, DR!O11,ECU!O11,MEX!O11, PAN!O11,PER!O11,URU!O11)/1000</f>
        <v>36.984686383906634</v>
      </c>
      <c r="K11" s="22">
        <f>SUM(US!P11,CAN!P11,AUS!P11,AUT!P11, BEL!P11, DEN!P11, FRA!P11,FIN!P11, GER!P11,GRE!P11,ICE!P11,IRE!P11,ITA!P11,LUX!P11,MLT!P11, NL!P11,NOR!P11, PRT!P11,CH!P11,SWE!P11,ESP!P11,UK!P11,SLO!P11, CRO!P11, CZE!P11, HUN!P11,POL!P11,ROM!P11, RUS!P11,TUR!P11,CYP!P11, ISR!P11,JOR!P11,QAT!P11,SAU!P11,MOR!P11,EGY!P11,ZAF!P11, JPN!P11,CHN!P11,CAM!P11, TWN!P11,HKG!P11,IND!P11,IDN!P11,KOR!P11,MYS!P11,PHL!P11,SGP!P11,THA!P11,BRA!P11, CHL!P11,COL!P11,CRI!P11, DR!P11,ECU!P11,MEX!P11, PAN!P11,PER!P11,URU!P11)/1000</f>
        <v>37.73223378809854</v>
      </c>
      <c r="L11" s="22">
        <f>SUM(US!Q11,CAN!Q11,AUS!Q11,AUT!Q11, BEL!Q11, DEN!Q11, FRA!Q11,FIN!Q11, GER!Q11,GRE!Q11,ICE!Q11,IRE!Q11,ITA!Q11,LUX!Q11,MLT!Q11, NL!Q11,NOR!Q11, PRT!Q11,CH!Q11,SWE!Q11,ESP!Q11,UK!Q11,SLO!Q11, CRO!Q11, CZE!Q11, HUN!Q11,POL!Q11,ROM!Q11, RUS!Q11,TUR!Q11,CYP!Q11, ISR!Q11,JOR!Q11,QAT!Q11,SAU!Q11,MOR!Q11,EGY!Q11,ZAF!Q11, JPN!Q11,CHN!Q11,CAM!Q11, TWN!Q11,HKG!Q11,IND!Q11,IDN!Q11,KOR!Q11,MYS!Q11,PHL!Q11,SGP!Q11,THA!Q11,BRA!Q11, CHL!Q11,COL!Q11,CRI!Q11, DR!Q11,ECU!Q11,MEX!Q11, PAN!Q11,PER!Q11,URU!Q11)/1000</f>
        <v>37.715499765987929</v>
      </c>
      <c r="M11" s="22">
        <f>SUM(US!R11,CAN!R11,AUS!R11,AUT!R11, BEL!R11, DEN!R11, FRA!R11,FIN!R11, GER!R11,GRE!R11,ICE!R11,IRE!R11,ITA!R11,LUX!R11,MLT!R11, NL!R11,NOR!R11, PRT!R11,CH!R11,SWE!R11,ESP!R11,UK!R11,SLO!R11, CRO!R11, CZE!R11, HUN!R11,POL!R11,ROM!R11, RUS!R11,TUR!R11,CYP!R11, ISR!R11,JOR!R11,QAT!R11,SAU!R11,MOR!R11,EGY!R11,ZAF!R11, JPN!R11,CHN!R11,CAM!R11, TWN!R11,HKG!R11,IND!R11,IDN!R11,KOR!R11,MYS!R11,PHL!R11,SGP!R11,THA!R11,BRA!R11, CHL!R11,COL!R11,CRI!R11, DR!R11,ECU!R11,MEX!R11, PAN!R11,PER!R11,URU!R11)/1000</f>
        <v>37.495271560170174</v>
      </c>
      <c r="N11" s="22">
        <f>SUM(US!S11,CAN!S11,AUS!S11,AUT!S11, BEL!S11, DEN!S11, FRA!S11,FIN!S11, GER!S11,GRE!S11,ICE!S11,IRE!S11,ITA!S11,LUX!S11,MLT!S11, NL!S11,NOR!S11, PRT!S11,CH!S11,SWE!S11,ESP!S11,UK!S11,SLO!S11, CRO!S11, CZE!S11, HUN!S11,POL!S11,ROM!S11, RUS!S11,TUR!S11,CYP!S11, ISR!S11,JOR!S11,QAT!S11,SAU!S11,MOR!S11,EGY!S11,ZAF!S11, JPN!S11,CHN!S11,CAM!S11, TWN!S11,HKG!S11,IND!S11,IDN!S11,KOR!S11,MYS!S11,PHL!S11,SGP!S11,THA!S11,BRA!S11, CHL!S11,COL!S11,CRI!S11, DR!S11,ECU!S11,MEX!S11, PAN!S11,PER!S11,URU!S11)/1000</f>
        <v>38.149315304661563</v>
      </c>
      <c r="O11" s="22">
        <f>SUM(US!T11,CAN!T11,AUS!T11,AUT!T11, BEL!T11, DEN!T11, FRA!T11,FIN!T11, GER!T11,GRE!T11,ICE!T11,IRE!T11,ITA!T11,LUX!T11,MLT!T11, NL!T11,NOR!T11, PRT!T11,CH!T11,SWE!T11,ESP!T11,UK!T11,SLO!T11, CRO!T11, CZE!T11, HUN!T11,POL!T11,ROM!T11, RUS!T11,TUR!T11,CYP!T11, ISR!T11,JOR!T11,QAT!T11,SAU!T11,MOR!T11,EGY!T11,ZAF!T11, JPN!T11,CHN!T11,CAM!T11, TWN!T11,HKG!T11,IND!T11,IDN!T11,KOR!T11,MYS!T11,PHL!T11,SGP!T11,THA!T11,BRA!T11, CHL!T11,COL!T11,CRI!T11, DR!T11,ECU!T11,MEX!T11, PAN!T11,PER!T11,URU!T11)/1000</f>
        <v>35.314364151066165</v>
      </c>
      <c r="P11" s="22">
        <f>SUM(US!U11,CAN!U11,AUS!U11,AUT!U11, BEL!U11, DEN!U11, FRA!U11,FIN!U11, GER!U11,GRE!U11,ICE!U11,IRE!U11,ITA!U11,LUX!U11,MLT!U11, NL!U11,NOR!U11, PRT!U11,CH!U11,SWE!U11,ESP!U11,UK!U11,SLO!U11, CRO!U11, CZE!U11, HUN!U11,POL!U11,ROM!U11, RUS!U11,TUR!U11,CYP!U11, ISR!U11,JOR!U11,QAT!U11,SAU!U11,MOR!U11,EGY!U11,ZAF!U11, JPN!U11,CHN!U11,CAM!U11, TWN!U11,HKG!U11,IND!U11,IDN!U11,KOR!U11,MYS!U11,PHL!U11,SGP!U11,THA!U11,BRA!U11, CHL!U11,COL!U11,CRI!U11, DR!U11,ECU!U11,MEX!U11, PAN!U11,PER!U11,URU!U11)/1000</f>
        <v>37.58999560358312</v>
      </c>
      <c r="Q11" s="22">
        <f>SUM(US!V11,CAN!V11,AUS!V11,AUT!V11, BEL!V11, DEN!V11, FRA!V11,FIN!V11, GER!V11,GRE!V11,ICE!V11,IRE!V11,ITA!V11,LUX!V11,MLT!V11, NL!V11,NOR!V11, PRT!V11,CH!V11,SWE!V11,ESP!V11,UK!V11,SLO!V11, CRO!V11, CZE!V11, HUN!V11,POL!V11,ROM!V11, RUS!V11,TUR!V11,CYP!V11, ISR!V11,JOR!V11,QAT!V11,SAU!V11,MOR!V11,EGY!V11,ZAF!V11, JPN!V11,CHN!V11,CAM!V11, TWN!V11,HKG!V11,IND!V11,IDN!V11,KOR!V11,MYS!V11,PHL!V11,SGP!V11,THA!V11,BRA!V11, CHL!V11,COL!V11,CRI!V11, DR!V11,ECU!V11,MEX!V11, PAN!V11,PER!V11,URU!V11)/1000</f>
        <v>37.589307816341496</v>
      </c>
      <c r="R11" s="22">
        <f>SUM(US!W11,CAN!W11,AUS!W11,AUT!W11, BEL!W11, DEN!W11, FRA!W11,FIN!W11, GER!W11,GRE!W11,ICE!W11,IRE!W11,ITA!W11,LUX!W11,MLT!W11, NL!W11,NOR!W11, PRT!W11,CH!W11,SWE!W11,ESP!W11,UK!W11,SLO!W11, CRO!W11, CZE!W11, HUN!W11,POL!W11,ROM!W11, RUS!W11,TUR!W11,CYP!W11, ISR!W11,JOR!W11,QAT!W11,SAU!W11,MOR!W11,EGY!W11,ZAF!W11, JPN!W11,CHN!W11,CAM!W11, TWN!W11,HKG!W11,IND!W11,IDN!W11,KOR!W11,MYS!W11,PHL!W11,SGP!W11,THA!W11,BRA!W11, CHL!W11,COL!W11,CRI!W11, DR!W11,ECU!W11,MEX!W11, PAN!W11,PER!W11,URU!W11)/1000</f>
        <v>38.189977447295597</v>
      </c>
      <c r="S11" s="22">
        <f>SUM(US!X11,CAN!X11,AUS!X11,AUT!X11, BEL!X11, DEN!X11, FRA!X11,FIN!X11, GER!X11,GRE!X11,ICE!X11,IRE!X11,ITA!X11,LUX!X11,MLT!X11, NL!X11,NOR!X11, PRT!X11,CH!X11,SWE!X11,ESP!X11,UK!X11,SLO!X11, CRO!X11, CZE!X11, HUN!X11,POL!X11,ROM!X11, RUS!X11,TUR!X11,CYP!X11, ISR!X11,JOR!X11,QAT!X11,SAU!X11,MOR!X11,EGY!X11,ZAF!X11, JPN!X11,CHN!X11,CAM!X11, TWN!X11,HKG!X11,IND!X11,IDN!X11,KOR!X11,MYS!X11,PHL!X11,SGP!X11,THA!X11,BRA!X11, CHL!X11,COL!X11,CRI!X11, DR!X11,ECU!X11,MEX!X11, PAN!X11,PER!X11,URU!X11)/1000</f>
        <v>35.268548068243817</v>
      </c>
      <c r="T11" s="22">
        <f>SUM(US!Y11,CAN!Y11,AUS!Y11,AUT!Y11, BEL!Y11, DEN!Y11, FRA!Y11,FIN!Y11, GER!Y11,GRE!Y11,ICE!Y11,IRE!Y11,ITA!Y11,LUX!Y11,MLT!Y11, NL!Y11,NOR!Y11, PRT!Y11,CH!Y11,SWE!Y11,ESP!Y11,UK!Y11,SLO!Y11, CRO!Y11, CZE!Y11, HUN!Y11,POL!Y11,ROM!Y11, RUS!Y11,TUR!Y11,CYP!Y11, ISR!Y11,JOR!Y11,QAT!Y11,SAU!Y11,MOR!Y11,EGY!Y11,ZAF!Y11, JPN!Y11,CHN!Y11,CAM!Y11, TWN!Y11,HKG!Y11,IND!Y11,IDN!Y11,KOR!Y11,MYS!Y11,PHL!Y11,SGP!Y11,THA!Y11,BRA!Y11, CHL!Y11,COL!Y11,CRI!Y11, DR!Y11,ECU!Y11,MEX!Y11, PAN!Y11,PER!Y11,URU!Y11)/1000</f>
        <v>29.351643274971106</v>
      </c>
      <c r="U11" s="22">
        <f>SUM(US!Z11,CAN!Z11,AUS!Z11,AUT!Z11, BEL!Z11, DEN!Z11, FRA!Z11,FIN!Z11, GER!Z11,GRE!Z11,ICE!Z11,IRE!Z11,ITA!Z11,LUX!Z11,MLT!Z11, NL!Z11,NOR!Z11, PRT!Z11,CH!Z11,SWE!Z11,ESP!Z11,UK!Z11,SLO!Z11, CRO!Z11, CZE!Z11, HUN!Z11,POL!Z11,ROM!Z11, RUS!Z11,TUR!Z11,CYP!Z11, ISR!Z11,JOR!Z11,QAT!Z11,SAU!Z11,MOR!Z11,EGY!Z11,ZAF!Z11, JPN!Z11,CHN!Z11,CAM!Z11, TWN!Z11,HKG!Z11,IND!Z11,IDN!Z11,KOR!Z11,MYS!Z11,PHL!Z11,SGP!Z11,THA!Z11,BRA!Z11, CHL!Z11,COL!Z11,CRI!Z11, DR!Z11,ECU!Z11,MEX!Z11, PAN!Z11,PER!Z11,URU!Z11)/1000</f>
        <v>31.41608027208876</v>
      </c>
      <c r="V11" s="22">
        <f>SUM(US!AA11,CAN!AA11,AUS!AA11,AUT!AA11, BEL!AA11, DEN!AA11, FRA!AA11,FIN!AA11, GER!AA11,GRE!AA11,ICE!AA11,IRE!AA11,ITA!AA11,LUX!AA11,MLT!AA11, NL!AA11,NOR!AA11, PRT!AA11,CH!AA11,SWE!AA11,ESP!AA11,UK!AA11,SLO!AA11, CRO!AA11, CZE!AA11, HUN!AA11,POL!AA11,ROM!AA11, RUS!AA11,TUR!AA11,CYP!AA11, ISR!AA11,JOR!AA11,QAT!AA11,SAU!AA11,MOR!AA11,EGY!AA11,ZAF!AA11, JPN!AA11,CHN!AA11,CAM!AA11, TWN!AA11,HKG!AA11,IND!AA11,IDN!AA11,KOR!AA11,MYS!AA11,PHL!AA11,SGP!AA11,THA!AA11,BRA!AA11, CHL!AA11,COL!AA11,CRI!AA11, DR!AA11,ECU!AA11,MEX!AA11, PAN!AA11,PER!AA11,URU!AA11)/1000</f>
        <v>25.63366892704861</v>
      </c>
      <c r="W11" s="22"/>
      <c r="X11" s="11">
        <f t="shared" si="0"/>
        <v>148.68364501828637</v>
      </c>
      <c r="Y11" s="11">
        <f t="shared" si="1"/>
        <v>121.66994054235229</v>
      </c>
      <c r="Z11" s="8"/>
      <c r="AD11" s="11"/>
    </row>
    <row r="12" spans="1:30" s="9" customFormat="1" ht="15.75" customHeight="1" x14ac:dyDescent="0.35">
      <c r="A12" s="5" t="s">
        <v>56</v>
      </c>
      <c r="B12" s="22">
        <f>SUM(US!G12,CAN!G12,AUS!G12,AUT!G12, BEL!G12, DEN!G12, FRA!G12,FIN!G12, GER!G12,GRE!G12,ICE!G12,IRE!G12,ITA!G12,LUX!G12,MLT!G12, NL!G12,NOR!G12, PRT!G12,CH!G12,SWE!G12,ESP!G12,UK!G12,SLO!G12, CRO!G12, CZE!G12, HUN!G12,POL!G12,ROM!G12, RUS!G12,TUR!G12,CYP!G12, ISR!G12,JOR!G12,QAT!G12,SAU!G12,MOR!G12,EGY!G12,ZAF!G12, JPN!G12,CHN!G12,CAM!G12, TWN!G12,HKG!G12,IND!G12,IDN!G12,KOR!G12,MYS!G12,PHL!G12,SGP!G12,THA!G12,BRA!G12, CHL!G12,COL!G12,CRI!G12, DR!G12,ECU!G12,MEX!G12, PAN!G12,PER!G12,URU!G12)/1000</f>
        <v>238.67317625373417</v>
      </c>
      <c r="C12" s="22">
        <f>SUM(US!H12,CAN!H12,AUS!H12,AUT!H12, BEL!H12, DEN!H12, FRA!H12,FIN!H12, GER!H12,GRE!H12,ICE!H12,IRE!H12,ITA!H12,LUX!H12,MLT!H12, NL!H12,NOR!H12, PRT!H12,CH!H12,SWE!H12,ESP!H12,UK!H12,SLO!H12, CRO!H12, CZE!H12, HUN!H12,POL!H12,ROM!H12, RUS!H12,TUR!H12,CYP!H12, ISR!H12,JOR!H12,QAT!H12,SAU!H12,MOR!H12,EGY!H12,ZAF!H12, JPN!H12,CHN!H12,CAM!H12, TWN!H12,HKG!H12,IND!H12,IDN!H12,KOR!H12,MYS!H12,PHL!H12,SGP!H12,THA!H12,BRA!H12, CHL!H12,COL!H12,CRI!H12, DR!H12,ECU!H12,MEX!H12, PAN!H12,PER!H12,URU!H12)/1000</f>
        <v>226.46422853660482</v>
      </c>
      <c r="D12" s="22">
        <f>SUM(US!I12,CAN!I12,AUS!I12,AUT!I12, BEL!I12, DEN!I12, FRA!I12,FIN!I12, GER!I12,GRE!I12,ICE!I12,IRE!I12,ITA!I12,LUX!I12,MLT!I12, NL!I12,NOR!I12, PRT!I12,CH!I12,SWE!I12,ESP!I12,UK!I12,SLO!I12, CRO!I12, CZE!I12, HUN!I12,POL!I12,ROM!I12, RUS!I12,TUR!I12,CYP!I12, ISR!I12,JOR!I12,QAT!I12,SAU!I12,MOR!I12,EGY!I12,ZAF!I12, JPN!I12,CHN!I12,CAM!I12, TWN!I12,HKG!I12,IND!I12,IDN!I12,KOR!I12,MYS!I12,PHL!I12,SGP!I12,THA!I12,BRA!I12, CHL!I12,COL!I12,CRI!I12, DR!I12,ECU!I12,MEX!I12, PAN!I12,PER!I12,URU!I12)/1000</f>
        <v>261.7770863258304</v>
      </c>
      <c r="E12" s="22">
        <f>SUM(US!J12,CAN!J12,AUS!J12,AUT!J12, BEL!J12, DEN!J12, FRA!J12,FIN!J12, GER!J12,GRE!J12,ICE!J12,IRE!J12,ITA!J12,LUX!J12,MLT!J12, NL!J12,NOR!J12, PRT!J12,CH!J12,SWE!J12,ESP!J12,UK!J12,SLO!J12, CRO!J12, CZE!J12, HUN!J12,POL!J12,ROM!J12, RUS!J12,TUR!J12,CYP!J12, ISR!J12,JOR!J12,QAT!J12,SAU!J12,MOR!J12,EGY!J12,ZAF!J12, JPN!J12,CHN!J12,CAM!J12, TWN!J12,HKG!J12,IND!J12,IDN!J12,KOR!J12,MYS!J12,PHL!J12,SGP!J12,THA!J12,BRA!J12, CHL!J12,COL!J12,CRI!J12, DR!J12,ECU!J12,MEX!J12, PAN!J12,PER!J12,URU!J12)/1000</f>
        <v>321.27472119097058</v>
      </c>
      <c r="F12" s="22">
        <f>SUM(US!K12,CAN!K12,AUS!K12,AUT!K12, BEL!K12, DEN!K12, FRA!K12,FIN!K12, GER!K12,GRE!K12,ICE!K12,IRE!K12,ITA!K12,LUX!K12,MLT!K12, NL!K12,NOR!K12, PRT!K12,CH!K12,SWE!K12,ESP!K12,UK!K12,SLO!K12, CRO!K12, CZE!K12, HUN!K12,POL!K12,ROM!K12, RUS!K12,TUR!K12,CYP!K12, ISR!K12,JOR!K12,QAT!K12,SAU!K12,MOR!K12,EGY!K12,ZAF!K12, JPN!K12,CHN!K12,CAM!K12, TWN!K12,HKG!K12,IND!K12,IDN!K12,KOR!K12,MYS!K12,PHL!K12,SGP!K12,THA!K12,BRA!K12, CHL!K12,COL!K12,CRI!K12, DR!K12,ECU!K12,MEX!K12, PAN!K12,PER!K12,URU!K12)/1000</f>
        <v>243.14872409329433</v>
      </c>
      <c r="G12" s="22">
        <f>SUM(US!L12,CAN!L12,AUS!L12,AUT!L12, BEL!L12, DEN!L12, FRA!L12,FIN!L12, GER!L12,GRE!L12,ICE!L12,IRE!L12,ITA!L12,LUX!L12,MLT!L12, NL!L12,NOR!L12, PRT!L12,CH!L12,SWE!L12,ESP!L12,UK!L12,SLO!L12, CRO!L12, CZE!L12, HUN!L12,POL!L12,ROM!L12, RUS!L12,TUR!L12,CYP!L12, ISR!L12,JOR!L12,QAT!L12,SAU!L12,MOR!L12,EGY!L12,ZAF!L12, JPN!L12,CHN!L12,CAM!L12, TWN!L12,HKG!L12,IND!L12,IDN!L12,KOR!L12,MYS!L12,PHL!L12,SGP!L12,THA!L12,BRA!L12, CHL!L12,COL!L12,CRI!L12, DR!L12,ECU!L12,MEX!L12, PAN!L12,PER!L12,URU!L12)/1000</f>
        <v>232.93634401662786</v>
      </c>
      <c r="H12" s="22">
        <f>SUM(US!M12,CAN!M12,AUS!M12,AUT!M12, BEL!M12, DEN!M12, FRA!M12,FIN!M12, GER!M12,GRE!M12,ICE!M12,IRE!M12,ITA!M12,LUX!M12,MLT!M12, NL!M12,NOR!M12, PRT!M12,CH!M12,SWE!M12,ESP!M12,UK!M12,SLO!M12, CRO!M12, CZE!M12, HUN!M12,POL!M12,ROM!M12, RUS!M12,TUR!M12,CYP!M12, ISR!M12,JOR!M12,QAT!M12,SAU!M12,MOR!M12,EGY!M12,ZAF!M12, JPN!M12,CHN!M12,CAM!M12, TWN!M12,HKG!M12,IND!M12,IDN!M12,KOR!M12,MYS!M12,PHL!M12,SGP!M12,THA!M12,BRA!M12, CHL!M12,COL!M12,CRI!M12, DR!M12,ECU!M12,MEX!M12, PAN!M12,PER!M12,URU!M12)/1000</f>
        <v>275.35904808568961</v>
      </c>
      <c r="I12" s="22">
        <f>SUM(US!N12,CAN!N12,AUS!N12,AUT!N12, BEL!N12, DEN!N12, FRA!N12,FIN!N12, GER!N12,GRE!N12,ICE!N12,IRE!N12,ITA!N12,LUX!N12,MLT!N12, NL!N12,NOR!N12, PRT!N12,CH!N12,SWE!N12,ESP!N12,UK!N12,SLO!N12, CRO!N12, CZE!N12, HUN!N12,POL!N12,ROM!N12, RUS!N12,TUR!N12,CYP!N12, ISR!N12,JOR!N12,QAT!N12,SAU!N12,MOR!N12,EGY!N12,ZAF!N12, JPN!N12,CHN!N12,CAM!N12, TWN!N12,HKG!N12,IND!N12,IDN!N12,KOR!N12,MYS!N12,PHL!N12,SGP!N12,THA!N12,BRA!N12, CHL!N12,COL!N12,CRI!N12, DR!N12,ECU!N12,MEX!N12, PAN!N12,PER!N12,URU!N12)/1000</f>
        <v>353.96923325515002</v>
      </c>
      <c r="J12" s="22">
        <f>SUM(US!O12,CAN!O12,AUS!O12,AUT!O12, BEL!O12, DEN!O12, FRA!O12,FIN!O12, GER!O12,GRE!O12,ICE!O12,IRE!O12,ITA!O12,LUX!O12,MLT!O12, NL!O12,NOR!O12, PRT!O12,CH!O12,SWE!O12,ESP!O12,UK!O12,SLO!O12, CRO!O12, CZE!O12, HUN!O12,POL!O12,ROM!O12, RUS!O12,TUR!O12,CYP!O12, ISR!O12,JOR!O12,QAT!O12,SAU!O12,MOR!O12,EGY!O12,ZAF!O12, JPN!O12,CHN!O12,CAM!O12, TWN!O12,HKG!O12,IND!O12,IDN!O12,KOR!O12,MYS!O12,PHL!O12,SGP!O12,THA!O12,BRA!O12, CHL!O12,COL!O12,CRI!O12, DR!O12,ECU!O12,MEX!O12, PAN!O12,PER!O12,URU!O12)/1000</f>
        <v>268.48521388668405</v>
      </c>
      <c r="K12" s="22">
        <f>SUM(US!P12,CAN!P12,AUS!P12,AUT!P12, BEL!P12, DEN!P12, FRA!P12,FIN!P12, GER!P12,GRE!P12,ICE!P12,IRE!P12,ITA!P12,LUX!P12,MLT!P12, NL!P12,NOR!P12, PRT!P12,CH!P12,SWE!P12,ESP!P12,UK!P12,SLO!P12, CRO!P12, CZE!P12, HUN!P12,POL!P12,ROM!P12, RUS!P12,TUR!P12,CYP!P12, ISR!P12,JOR!P12,QAT!P12,SAU!P12,MOR!P12,EGY!P12,ZAF!P12, JPN!P12,CHN!P12,CAM!P12, TWN!P12,HKG!P12,IND!P12,IDN!P12,KOR!P12,MYS!P12,PHL!P12,SGP!P12,THA!P12,BRA!P12, CHL!P12,COL!P12,CRI!P12, DR!P12,ECU!P12,MEX!P12, PAN!P12,PER!P12,URU!P12)/1000</f>
        <v>272.49042381093722</v>
      </c>
      <c r="L12" s="22">
        <f>SUM(US!Q12,CAN!Q12,AUS!Q12,AUT!Q12, BEL!Q12, DEN!Q12, FRA!Q12,FIN!Q12, GER!Q12,GRE!Q12,ICE!Q12,IRE!Q12,ITA!Q12,LUX!Q12,MLT!Q12, NL!Q12,NOR!Q12, PRT!Q12,CH!Q12,SWE!Q12,ESP!Q12,UK!Q12,SLO!Q12, CRO!Q12, CZE!Q12, HUN!Q12,POL!Q12,ROM!Q12, RUS!Q12,TUR!Q12,CYP!Q12, ISR!Q12,JOR!Q12,QAT!Q12,SAU!Q12,MOR!Q12,EGY!Q12,ZAF!Q12, JPN!Q12,CHN!Q12,CAM!Q12, TWN!Q12,HKG!Q12,IND!Q12,IDN!Q12,KOR!Q12,MYS!Q12,PHL!Q12,SGP!Q12,THA!Q12,BRA!Q12, CHL!Q12,COL!Q12,CRI!Q12, DR!Q12,ECU!Q12,MEX!Q12, PAN!Q12,PER!Q12,URU!Q12)/1000</f>
        <v>305.65345209952073</v>
      </c>
      <c r="M12" s="22">
        <f>SUM(US!R12,CAN!R12,AUS!R12,AUT!R12, BEL!R12, DEN!R12, FRA!R12,FIN!R12, GER!R12,GRE!R12,ICE!R12,IRE!R12,ITA!R12,LUX!R12,MLT!R12, NL!R12,NOR!R12, PRT!R12,CH!R12,SWE!R12,ESP!R12,UK!R12,SLO!R12, CRO!R12, CZE!R12, HUN!R12,POL!R12,ROM!R12, RUS!R12,TUR!R12,CYP!R12, ISR!R12,JOR!R12,QAT!R12,SAU!R12,MOR!R12,EGY!R12,ZAF!R12, JPN!R12,CHN!R12,CAM!R12, TWN!R12,HKG!R12,IND!R12,IDN!R12,KOR!R12,MYS!R12,PHL!R12,SGP!R12,THA!R12,BRA!R12, CHL!R12,COL!R12,CRI!R12, DR!R12,ECU!R12,MEX!R12, PAN!R12,PER!R12,URU!R12)/1000</f>
        <v>365.36288973793518</v>
      </c>
      <c r="N12" s="22">
        <f>SUM(US!S12,CAN!S12,AUS!S12,AUT!S12, BEL!S12, DEN!S12, FRA!S12,FIN!S12, GER!S12,GRE!S12,ICE!S12,IRE!S12,ITA!S12,LUX!S12,MLT!S12, NL!S12,NOR!S12, PRT!S12,CH!S12,SWE!S12,ESP!S12,UK!S12,SLO!S12, CRO!S12, CZE!S12, HUN!S12,POL!S12,ROM!S12, RUS!S12,TUR!S12,CYP!S12, ISR!S12,JOR!S12,QAT!S12,SAU!S12,MOR!S12,EGY!S12,ZAF!S12, JPN!S12,CHN!S12,CAM!S12, TWN!S12,HKG!S12,IND!S12,IDN!S12,KOR!S12,MYS!S12,PHL!S12,SGP!S12,THA!S12,BRA!S12, CHL!S12,COL!S12,CRI!S12, DR!S12,ECU!S12,MEX!S12, PAN!S12,PER!S12,URU!S12)/1000</f>
        <v>279.5309556078883</v>
      </c>
      <c r="O12" s="22">
        <f>SUM(US!T12,CAN!T12,AUS!T12,AUT!T12, BEL!T12, DEN!T12, FRA!T12,FIN!T12, GER!T12,GRE!T12,ICE!T12,IRE!T12,ITA!T12,LUX!T12,MLT!T12, NL!T12,NOR!T12, PRT!T12,CH!T12,SWE!T12,ESP!T12,UK!T12,SLO!T12, CRO!T12, CZE!T12, HUN!T12,POL!T12,ROM!T12, RUS!T12,TUR!T12,CYP!T12, ISR!T12,JOR!T12,QAT!T12,SAU!T12,MOR!T12,EGY!T12,ZAF!T12, JPN!T12,CHN!T12,CAM!T12, TWN!T12,HKG!T12,IND!T12,IDN!T12,KOR!T12,MYS!T12,PHL!T12,SGP!T12,THA!T12,BRA!T12, CHL!T12,COL!T12,CRI!T12, DR!T12,ECU!T12,MEX!T12, PAN!T12,PER!T12,URU!T12)/1000</f>
        <v>266.30165433963072</v>
      </c>
      <c r="P12" s="22">
        <f>SUM(US!U12,CAN!U12,AUS!U12,AUT!U12, BEL!U12, DEN!U12, FRA!U12,FIN!U12, GER!U12,GRE!U12,ICE!U12,IRE!U12,ITA!U12,LUX!U12,MLT!U12, NL!U12,NOR!U12, PRT!U12,CH!U12,SWE!U12,ESP!U12,UK!U12,SLO!U12, CRO!U12, CZE!U12, HUN!U12,POL!U12,ROM!U12, RUS!U12,TUR!U12,CYP!U12, ISR!U12,JOR!U12,QAT!U12,SAU!U12,MOR!U12,EGY!U12,ZAF!U12, JPN!U12,CHN!U12,CAM!U12, TWN!U12,HKG!U12,IND!U12,IDN!U12,KOR!U12,MYS!U12,PHL!U12,SGP!U12,THA!U12,BRA!U12, CHL!U12,COL!U12,CRI!U12, DR!U12,ECU!U12,MEX!U12, PAN!U12,PER!U12,URU!U12)/1000</f>
        <v>308.68122328085883</v>
      </c>
      <c r="Q12" s="22">
        <f>SUM(US!V12,CAN!V12,AUS!V12,AUT!V12, BEL!V12, DEN!V12, FRA!V12,FIN!V12, GER!V12,GRE!V12,ICE!V12,IRE!V12,ITA!V12,LUX!V12,MLT!V12, NL!V12,NOR!V12, PRT!V12,CH!V12,SWE!V12,ESP!V12,UK!V12,SLO!V12, CRO!V12, CZE!V12, HUN!V12,POL!V12,ROM!V12, RUS!V12,TUR!V12,CYP!V12, ISR!V12,JOR!V12,QAT!V12,SAU!V12,MOR!V12,EGY!V12,ZAF!V12, JPN!V12,CHN!V12,CAM!V12, TWN!V12,HKG!V12,IND!V12,IDN!V12,KOR!V12,MYS!V12,PHL!V12,SGP!V12,THA!V12,BRA!V12, CHL!V12,COL!V12,CRI!V12, DR!V12,ECU!V12,MEX!V12, PAN!V12,PER!V12,URU!V12)/1000</f>
        <v>371.2163376322257</v>
      </c>
      <c r="R12" s="22">
        <f>SUM(US!W12,CAN!W12,AUS!W12,AUT!W12, BEL!W12, DEN!W12, FRA!W12,FIN!W12, GER!W12,GRE!W12,ICE!W12,IRE!W12,ITA!W12,LUX!W12,MLT!W12, NL!W12,NOR!W12, PRT!W12,CH!W12,SWE!W12,ESP!W12,UK!W12,SLO!W12, CRO!W12, CZE!W12, HUN!W12,POL!W12,ROM!W12, RUS!W12,TUR!W12,CYP!W12, ISR!W12,JOR!W12,QAT!W12,SAU!W12,MOR!W12,EGY!W12,ZAF!W12, JPN!W12,CHN!W12,CAM!W12, TWN!W12,HKG!W12,IND!W12,IDN!W12,KOR!W12,MYS!W12,PHL!W12,SGP!W12,THA!W12,BRA!W12, CHL!W12,COL!W12,CRI!W12, DR!W12,ECU!W12,MEX!W12, PAN!W12,PER!W12,URU!W12)/1000</f>
        <v>287.35902678031647</v>
      </c>
      <c r="S12" s="22">
        <f>SUM(US!X12,CAN!X12,AUS!X12,AUT!X12, BEL!X12, DEN!X12, FRA!X12,FIN!X12, GER!X12,GRE!X12,ICE!X12,IRE!X12,ITA!X12,LUX!X12,MLT!X12, NL!X12,NOR!X12, PRT!X12,CH!X12,SWE!X12,ESP!X12,UK!X12,SLO!X12, CRO!X12, CZE!X12, HUN!X12,POL!X12,ROM!X12, RUS!X12,TUR!X12,CYP!X12, ISR!X12,JOR!X12,QAT!X12,SAU!X12,MOR!X12,EGY!X12,ZAF!X12, JPN!X12,CHN!X12,CAM!X12, TWN!X12,HKG!X12,IND!X12,IDN!X12,KOR!X12,MYS!X12,PHL!X12,SGP!X12,THA!X12,BRA!X12, CHL!X12,COL!X12,CRI!X12, DR!X12,ECU!X12,MEX!X12, PAN!X12,PER!X12,URU!X12)/1000</f>
        <v>199.02846587539258</v>
      </c>
      <c r="T12" s="22">
        <f>SUM(US!Y12,CAN!Y12,AUS!Y12,AUT!Y12, BEL!Y12, DEN!Y12, FRA!Y12,FIN!Y12, GER!Y12,GRE!Y12,ICE!Y12,IRE!Y12,ITA!Y12,LUX!Y12,MLT!Y12, NL!Y12,NOR!Y12, PRT!Y12,CH!Y12,SWE!Y12,ESP!Y12,UK!Y12,SLO!Y12, CRO!Y12, CZE!Y12, HUN!Y12,POL!Y12,ROM!Y12, RUS!Y12,TUR!Y12,CYP!Y12, ISR!Y12,JOR!Y12,QAT!Y12,SAU!Y12,MOR!Y12,EGY!Y12,ZAF!Y12, JPN!Y12,CHN!Y12,CAM!Y12, TWN!Y12,HKG!Y12,IND!Y12,IDN!Y12,KOR!Y12,MYS!Y12,PHL!Y12,SGP!Y12,THA!Y12,BRA!Y12, CHL!Y12,COL!Y12,CRI!Y12, DR!Y12,ECU!Y12,MEX!Y12, PAN!Y12,PER!Y12,URU!Y12)/1000</f>
        <v>55.797078924821385</v>
      </c>
      <c r="U12" s="22">
        <f>SUM(US!Z12,CAN!Z12,AUS!Z12,AUT!Z12, BEL!Z12, DEN!Z12, FRA!Z12,FIN!Z12, GER!Z12,GRE!Z12,ICE!Z12,IRE!Z12,ITA!Z12,LUX!Z12,MLT!Z12, NL!Z12,NOR!Z12, PRT!Z12,CH!Z12,SWE!Z12,ESP!Z12,UK!Z12,SLO!Z12, CRO!Z12, CZE!Z12, HUN!Z12,POL!Z12,ROM!Z12, RUS!Z12,TUR!Z12,CYP!Z12, ISR!Z12,JOR!Z12,QAT!Z12,SAU!Z12,MOR!Z12,EGY!Z12,ZAF!Z12, JPN!Z12,CHN!Z12,CAM!Z12, TWN!Z12,HKG!Z12,IND!Z12,IDN!Z12,KOR!Z12,MYS!Z12,PHL!Z12,SGP!Z12,THA!Z12,BRA!Z12, CHL!Z12,COL!Z12,CRI!Z12, DR!Z12,ECU!Z12,MEX!Z12, PAN!Z12,PER!Z12,URU!Z12)/1000</f>
        <v>115.76454287105948</v>
      </c>
      <c r="V12" s="22">
        <f>SUM(US!AA12,CAN!AA12,AUS!AA12,AUT!AA12, BEL!AA12, DEN!AA12, FRA!AA12,FIN!AA12, GER!AA12,GRE!AA12,ICE!AA12,IRE!AA12,ITA!AA12,LUX!AA12,MLT!AA12, NL!AA12,NOR!AA12, PRT!AA12,CH!AA12,SWE!AA12,ESP!AA12,UK!AA12,SLO!AA12, CRO!AA12, CZE!AA12, HUN!AA12,POL!AA12,ROM!AA12, RUS!AA12,TUR!AA12,CYP!AA12, ISR!AA12,JOR!AA12,QAT!AA12,SAU!AA12,MOR!AA12,EGY!AA12,ZAF!AA12, JPN!AA12,CHN!AA12,CAM!AA12, TWN!AA12,HKG!AA12,IND!AA12,IDN!AA12,KOR!AA12,MYS!AA12,PHL!AA12,SGP!AA12,THA!AA12,BRA!AA12, CHL!AA12,COL!AA12,CRI!AA12, DR!AA12,ECU!AA12,MEX!AA12, PAN!AA12,PER!AA12,URU!AA12)/1000</f>
        <v>77.949211902921576</v>
      </c>
      <c r="W12" s="22"/>
      <c r="X12" s="17">
        <f t="shared" si="0"/>
        <v>1233.5582420330318</v>
      </c>
      <c r="Y12" s="11">
        <f t="shared" si="1"/>
        <v>448.53929957419507</v>
      </c>
      <c r="Z12" s="8"/>
      <c r="AD12" s="11"/>
    </row>
    <row r="13" spans="1:30" s="9" customFormat="1" ht="15.75" customHeight="1" x14ac:dyDescent="0.35">
      <c r="A13" s="5" t="s">
        <v>57</v>
      </c>
      <c r="B13" s="22">
        <f>SUM(US!G13,CAN!G13,AUS!G13,AUT!G13, BEL!G13, DEN!G13, FRA!G13,FIN!G13, GER!G13,GRE!G13,ICE!G13,IRE!G13,ITA!G13,LUX!G13,MLT!G13, NL!G13,NOR!G13, PRT!G13,CH!G13,SWE!G13,ESP!G13,UK!G13,SLO!G13, CRO!G13, CZE!G13, HUN!G13,POL!G13,ROM!G13, RUS!G13,TUR!G13,CYP!G13, ISR!G13,JOR!G13,QAT!G13,SAU!G13,MOR!G13,EGY!G13,ZAF!G13, JPN!G13,CHN!G13,CAM!G13, TWN!G13,HKG!G13,IND!G13,IDN!G13,KOR!G13,MYS!G13,PHL!G13,SGP!G13,THA!G13,BRA!G13, CHL!G13,COL!G13,CRI!G13, DR!G13,ECU!G13,MEX!G13, PAN!G13,PER!G13,URU!G13)/1000</f>
        <v>28.936676272348315</v>
      </c>
      <c r="C13" s="22">
        <f>SUM(US!H13,CAN!H13,AUS!H13,AUT!H13, BEL!H13, DEN!H13, FRA!H13,FIN!H13, GER!H13,GRE!H13,ICE!H13,IRE!H13,ITA!H13,LUX!H13,MLT!H13, NL!H13,NOR!H13, PRT!H13,CH!H13,SWE!H13,ESP!H13,UK!H13,SLO!H13, CRO!H13, CZE!H13, HUN!H13,POL!H13,ROM!H13, RUS!H13,TUR!H13,CYP!H13, ISR!H13,JOR!H13,QAT!H13,SAU!H13,MOR!H13,EGY!H13,ZAF!H13, JPN!H13,CHN!H13,CAM!H13, TWN!H13,HKG!H13,IND!H13,IDN!H13,KOR!H13,MYS!H13,PHL!H13,SGP!H13,THA!H13,BRA!H13, CHL!H13,COL!H13,CRI!H13, DR!H13,ECU!H13,MEX!H13, PAN!H13,PER!H13,URU!H13)/1000</f>
        <v>25.541698579598282</v>
      </c>
      <c r="D13" s="22">
        <f>SUM(US!I13,CAN!I13,AUS!I13,AUT!I13, BEL!I13, DEN!I13, FRA!I13,FIN!I13, GER!I13,GRE!I13,ICE!I13,IRE!I13,ITA!I13,LUX!I13,MLT!I13, NL!I13,NOR!I13, PRT!I13,CH!I13,SWE!I13,ESP!I13,UK!I13,SLO!I13, CRO!I13, CZE!I13, HUN!I13,POL!I13,ROM!I13, RUS!I13,TUR!I13,CYP!I13, ISR!I13,JOR!I13,QAT!I13,SAU!I13,MOR!I13,EGY!I13,ZAF!I13, JPN!I13,CHN!I13,CAM!I13, TWN!I13,HKG!I13,IND!I13,IDN!I13,KOR!I13,MYS!I13,PHL!I13,SGP!I13,THA!I13,BRA!I13, CHL!I13,COL!I13,CRI!I13, DR!I13,ECU!I13,MEX!I13, PAN!I13,PER!I13,URU!I13)/1000</f>
        <v>28.416873321252449</v>
      </c>
      <c r="E13" s="22">
        <f>SUM(US!J13,CAN!J13,AUS!J13,AUT!J13, BEL!J13, DEN!J13, FRA!J13,FIN!J13, GER!J13,GRE!J13,ICE!J13,IRE!J13,ITA!J13,LUX!J13,MLT!J13, NL!J13,NOR!J13, PRT!J13,CH!J13,SWE!J13,ESP!J13,UK!J13,SLO!J13, CRO!J13, CZE!J13, HUN!J13,POL!J13,ROM!J13, RUS!J13,TUR!J13,CYP!J13, ISR!J13,JOR!J13,QAT!J13,SAU!J13,MOR!J13,EGY!J13,ZAF!J13, JPN!J13,CHN!J13,CAM!J13, TWN!J13,HKG!J13,IND!J13,IDN!J13,KOR!J13,MYS!J13,PHL!J13,SGP!J13,THA!J13,BRA!J13, CHL!J13,COL!J13,CRI!J13, DR!J13,ECU!J13,MEX!J13, PAN!J13,PER!J13,URU!J13)/1000</f>
        <v>28.423138486974345</v>
      </c>
      <c r="F13" s="22">
        <f>SUM(US!K13,CAN!K13,AUS!K13,AUT!K13, BEL!K13, DEN!K13, FRA!K13,FIN!K13, GER!K13,GRE!K13,ICE!K13,IRE!K13,ITA!K13,LUX!K13,MLT!K13, NL!K13,NOR!K13, PRT!K13,CH!K13,SWE!K13,ESP!K13,UK!K13,SLO!K13, CRO!K13, CZE!K13, HUN!K13,POL!K13,ROM!K13, RUS!K13,TUR!K13,CYP!K13, ISR!K13,JOR!K13,QAT!K13,SAU!K13,MOR!K13,EGY!K13,ZAF!K13, JPN!K13,CHN!K13,CAM!K13, TWN!K13,HKG!K13,IND!K13,IDN!K13,KOR!K13,MYS!K13,PHL!K13,SGP!K13,THA!K13,BRA!K13, CHL!K13,COL!K13,CRI!K13, DR!K13,ECU!K13,MEX!K13, PAN!K13,PER!K13,URU!K13)/1000</f>
        <v>28.230994690443069</v>
      </c>
      <c r="G13" s="22">
        <f>SUM(US!L13,CAN!L13,AUS!L13,AUT!L13, BEL!L13, DEN!L13, FRA!L13,FIN!L13, GER!L13,GRE!L13,ICE!L13,IRE!L13,ITA!L13,LUX!L13,MLT!L13, NL!L13,NOR!L13, PRT!L13,CH!L13,SWE!L13,ESP!L13,UK!L13,SLO!L13, CRO!L13, CZE!L13, HUN!L13,POL!L13,ROM!L13, RUS!L13,TUR!L13,CYP!L13, ISR!L13,JOR!L13,QAT!L13,SAU!L13,MOR!L13,EGY!L13,ZAF!L13, JPN!L13,CHN!L13,CAM!L13, TWN!L13,HKG!L13,IND!L13,IDN!L13,KOR!L13,MYS!L13,PHL!L13,SGP!L13,THA!L13,BRA!L13, CHL!L13,COL!L13,CRI!L13, DR!L13,ECU!L13,MEX!L13, PAN!L13,PER!L13,URU!L13)/1000</f>
        <v>24.912395147462696</v>
      </c>
      <c r="H13" s="22">
        <f>SUM(US!M13,CAN!M13,AUS!M13,AUT!M13, BEL!M13, DEN!M13, FRA!M13,FIN!M13, GER!M13,GRE!M13,ICE!M13,IRE!M13,ITA!M13,LUX!M13,MLT!M13, NL!M13,NOR!M13, PRT!M13,CH!M13,SWE!M13,ESP!M13,UK!M13,SLO!M13, CRO!M13, CZE!M13, HUN!M13,POL!M13,ROM!M13, RUS!M13,TUR!M13,CYP!M13, ISR!M13,JOR!M13,QAT!M13,SAU!M13,MOR!M13,EGY!M13,ZAF!M13, JPN!M13,CHN!M13,CAM!M13, TWN!M13,HKG!M13,IND!M13,IDN!M13,KOR!M13,MYS!M13,PHL!M13,SGP!M13,THA!M13,BRA!M13, CHL!M13,COL!M13,CRI!M13, DR!M13,ECU!M13,MEX!M13, PAN!M13,PER!M13,URU!M13)/1000</f>
        <v>27.832818439250698</v>
      </c>
      <c r="I13" s="22">
        <f>SUM(US!N13,CAN!N13,AUS!N13,AUT!N13, BEL!N13, DEN!N13, FRA!N13,FIN!N13, GER!N13,GRE!N13,ICE!N13,IRE!N13,ITA!N13,LUX!N13,MLT!N13, NL!N13,NOR!N13, PRT!N13,CH!N13,SWE!N13,ESP!N13,UK!N13,SLO!N13, CRO!N13, CZE!N13, HUN!N13,POL!N13,ROM!N13, RUS!N13,TUR!N13,CYP!N13, ISR!N13,JOR!N13,QAT!N13,SAU!N13,MOR!N13,EGY!N13,ZAF!N13, JPN!N13,CHN!N13,CAM!N13, TWN!N13,HKG!N13,IND!N13,IDN!N13,KOR!N13,MYS!N13,PHL!N13,SGP!N13,THA!N13,BRA!N13, CHL!N13,COL!N13,CRI!N13, DR!N13,ECU!N13,MEX!N13, PAN!N13,PER!N13,URU!N13)/1000</f>
        <v>29.471751720749502</v>
      </c>
      <c r="J13" s="22">
        <f>SUM(US!O13,CAN!O13,AUS!O13,AUT!O13, BEL!O13, DEN!O13, FRA!O13,FIN!O13, GER!O13,GRE!O13,ICE!O13,IRE!O13,ITA!O13,LUX!O13,MLT!O13, NL!O13,NOR!O13, PRT!O13,CH!O13,SWE!O13,ESP!O13,UK!O13,SLO!O13, CRO!O13, CZE!O13, HUN!O13,POL!O13,ROM!O13, RUS!O13,TUR!O13,CYP!O13, ISR!O13,JOR!O13,QAT!O13,SAU!O13,MOR!O13,EGY!O13,ZAF!O13, JPN!O13,CHN!O13,CAM!O13, TWN!O13,HKG!O13,IND!O13,IDN!O13,KOR!O13,MYS!O13,PHL!O13,SGP!O13,THA!O13,BRA!O13, CHL!O13,COL!O13,CRI!O13, DR!O13,ECU!O13,MEX!O13, PAN!O13,PER!O13,URU!O13)/1000</f>
        <v>29.069531128370745</v>
      </c>
      <c r="K13" s="22">
        <f>SUM(US!P13,CAN!P13,AUS!P13,AUT!P13, BEL!P13, DEN!P13, FRA!P13,FIN!P13, GER!P13,GRE!P13,ICE!P13,IRE!P13,ITA!P13,LUX!P13,MLT!P13, NL!P13,NOR!P13, PRT!P13,CH!P13,SWE!P13,ESP!P13,UK!P13,SLO!P13, CRO!P13, CZE!P13, HUN!P13,POL!P13,ROM!P13, RUS!P13,TUR!P13,CYP!P13, ISR!P13,JOR!P13,QAT!P13,SAU!P13,MOR!P13,EGY!P13,ZAF!P13, JPN!P13,CHN!P13,CAM!P13, TWN!P13,HKG!P13,IND!P13,IDN!P13,KOR!P13,MYS!P13,PHL!P13,SGP!P13,THA!P13,BRA!P13, CHL!P13,COL!P13,CRI!P13, DR!P13,ECU!P13,MEX!P13, PAN!P13,PER!P13,URU!P13)/1000</f>
        <v>28.244705071236133</v>
      </c>
      <c r="L13" s="22">
        <f>SUM(US!Q13,CAN!Q13,AUS!Q13,AUT!Q13, BEL!Q13, DEN!Q13, FRA!Q13,FIN!Q13, GER!Q13,GRE!Q13,ICE!Q13,IRE!Q13,ITA!Q13,LUX!Q13,MLT!Q13, NL!Q13,NOR!Q13, PRT!Q13,CH!Q13,SWE!Q13,ESP!Q13,UK!Q13,SLO!Q13, CRO!Q13, CZE!Q13, HUN!Q13,POL!Q13,ROM!Q13, RUS!Q13,TUR!Q13,CYP!Q13, ISR!Q13,JOR!Q13,QAT!Q13,SAU!Q13,MOR!Q13,EGY!Q13,ZAF!Q13, JPN!Q13,CHN!Q13,CAM!Q13, TWN!Q13,HKG!Q13,IND!Q13,IDN!Q13,KOR!Q13,MYS!Q13,PHL!Q13,SGP!Q13,THA!Q13,BRA!Q13, CHL!Q13,COL!Q13,CRI!Q13, DR!Q13,ECU!Q13,MEX!Q13, PAN!Q13,PER!Q13,URU!Q13)/1000</f>
        <v>29.657545635114179</v>
      </c>
      <c r="M13" s="22">
        <f>SUM(US!R13,CAN!R13,AUS!R13,AUT!R13, BEL!R13, DEN!R13, FRA!R13,FIN!R13, GER!R13,GRE!R13,ICE!R13,IRE!R13,ITA!R13,LUX!R13,MLT!R13, NL!R13,NOR!R13, PRT!R13,CH!R13,SWE!R13,ESP!R13,UK!R13,SLO!R13, CRO!R13, CZE!R13, HUN!R13,POL!R13,ROM!R13, RUS!R13,TUR!R13,CYP!R13, ISR!R13,JOR!R13,QAT!R13,SAU!R13,MOR!R13,EGY!R13,ZAF!R13, JPN!R13,CHN!R13,CAM!R13, TWN!R13,HKG!R13,IND!R13,IDN!R13,KOR!R13,MYS!R13,PHL!R13,SGP!R13,THA!R13,BRA!R13, CHL!R13,COL!R13,CRI!R13, DR!R13,ECU!R13,MEX!R13, PAN!R13,PER!R13,URU!R13)/1000</f>
        <v>30.136427388558236</v>
      </c>
      <c r="N13" s="22">
        <f>SUM(US!S13,CAN!S13,AUS!S13,AUT!S13, BEL!S13, DEN!S13, FRA!S13,FIN!S13, GER!S13,GRE!S13,ICE!S13,IRE!S13,ITA!S13,LUX!S13,MLT!S13, NL!S13,NOR!S13, PRT!S13,CH!S13,SWE!S13,ESP!S13,UK!S13,SLO!S13, CRO!S13, CZE!S13, HUN!S13,POL!S13,ROM!S13, RUS!S13,TUR!S13,CYP!S13, ISR!S13,JOR!S13,QAT!S13,SAU!S13,MOR!S13,EGY!S13,ZAF!S13, JPN!S13,CHN!S13,CAM!S13, TWN!S13,HKG!S13,IND!S13,IDN!S13,KOR!S13,MYS!S13,PHL!S13,SGP!S13,THA!S13,BRA!S13, CHL!S13,COL!S13,CRI!S13, DR!S13,ECU!S13,MEX!S13, PAN!S13,PER!S13,URU!S13)/1000</f>
        <v>29.499136406874268</v>
      </c>
      <c r="O13" s="22">
        <f>SUM(US!T13,CAN!T13,AUS!T13,AUT!T13, BEL!T13, DEN!T13, FRA!T13,FIN!T13, GER!T13,GRE!T13,ICE!T13,IRE!T13,ITA!T13,LUX!T13,MLT!T13, NL!T13,NOR!T13, PRT!T13,CH!T13,SWE!T13,ESP!T13,UK!T13,SLO!T13, CRO!T13, CZE!T13, HUN!T13,POL!T13,ROM!T13, RUS!T13,TUR!T13,CYP!T13, ISR!T13,JOR!T13,QAT!T13,SAU!T13,MOR!T13,EGY!T13,ZAF!T13, JPN!T13,CHN!T13,CAM!T13, TWN!T13,HKG!T13,IND!T13,IDN!T13,KOR!T13,MYS!T13,PHL!T13,SGP!T13,THA!T13,BRA!T13, CHL!T13,COL!T13,CRI!T13, DR!T13,ECU!T13,MEX!T13, PAN!T13,PER!T13,URU!T13)/1000</f>
        <v>27.266397431024586</v>
      </c>
      <c r="P13" s="22">
        <f>SUM(US!U13,CAN!U13,AUS!U13,AUT!U13, BEL!U13, DEN!U13, FRA!U13,FIN!U13, GER!U13,GRE!U13,ICE!U13,IRE!U13,ITA!U13,LUX!U13,MLT!U13, NL!U13,NOR!U13, PRT!U13,CH!U13,SWE!U13,ESP!U13,UK!U13,SLO!U13, CRO!U13, CZE!U13, HUN!U13,POL!U13,ROM!U13, RUS!U13,TUR!U13,CYP!U13, ISR!U13,JOR!U13,QAT!U13,SAU!U13,MOR!U13,EGY!U13,ZAF!U13, JPN!U13,CHN!U13,CAM!U13, TWN!U13,HKG!U13,IND!U13,IDN!U13,KOR!U13,MYS!U13,PHL!U13,SGP!U13,THA!U13,BRA!U13, CHL!U13,COL!U13,CRI!U13, DR!U13,ECU!U13,MEX!U13, PAN!U13,PER!U13,URU!U13)/1000</f>
        <v>29.96364587483674</v>
      </c>
      <c r="Q13" s="22">
        <f>SUM(US!V13,CAN!V13,AUS!V13,AUT!V13, BEL!V13, DEN!V13, FRA!V13,FIN!V13, GER!V13,GRE!V13,ICE!V13,IRE!V13,ITA!V13,LUX!V13,MLT!V13, NL!V13,NOR!V13, PRT!V13,CH!V13,SWE!V13,ESP!V13,UK!V13,SLO!V13, CRO!V13, CZE!V13, HUN!V13,POL!V13,ROM!V13, RUS!V13,TUR!V13,CYP!V13, ISR!V13,JOR!V13,QAT!V13,SAU!V13,MOR!V13,EGY!V13,ZAF!V13, JPN!V13,CHN!V13,CAM!V13, TWN!V13,HKG!V13,IND!V13,IDN!V13,KOR!V13,MYS!V13,PHL!V13,SGP!V13,THA!V13,BRA!V13, CHL!V13,COL!V13,CRI!V13, DR!V13,ECU!V13,MEX!V13, PAN!V13,PER!V13,URU!V13)/1000</f>
        <v>30.796447505155463</v>
      </c>
      <c r="R13" s="22">
        <f>SUM(US!W13,CAN!W13,AUS!W13,AUT!W13, BEL!W13, DEN!W13, FRA!W13,FIN!W13, GER!W13,GRE!W13,ICE!W13,IRE!W13,ITA!W13,LUX!W13,MLT!W13, NL!W13,NOR!W13, PRT!W13,CH!W13,SWE!W13,ESP!W13,UK!W13,SLO!W13, CRO!W13, CZE!W13, HUN!W13,POL!W13,ROM!W13, RUS!W13,TUR!W13,CYP!W13, ISR!W13,JOR!W13,QAT!W13,SAU!W13,MOR!W13,EGY!W13,ZAF!W13, JPN!W13,CHN!W13,CAM!W13, TWN!W13,HKG!W13,IND!W13,IDN!W13,KOR!W13,MYS!W13,PHL!W13,SGP!W13,THA!W13,BRA!W13, CHL!W13,COL!W13,CRI!W13, DR!W13,ECU!W13,MEX!W13, PAN!W13,PER!W13,URU!W13)/1000</f>
        <v>30.804132900879694</v>
      </c>
      <c r="S13" s="22">
        <f>SUM(US!X13,CAN!X13,AUS!X13,AUT!X13, BEL!X13, DEN!X13, FRA!X13,FIN!X13, GER!X13,GRE!X13,ICE!X13,IRE!X13,ITA!X13,LUX!X13,MLT!X13, NL!X13,NOR!X13, PRT!X13,CH!X13,SWE!X13,ESP!X13,UK!X13,SLO!X13, CRO!X13, CZE!X13, HUN!X13,POL!X13,ROM!X13, RUS!X13,TUR!X13,CYP!X13, ISR!X13,JOR!X13,QAT!X13,SAU!X13,MOR!X13,EGY!X13,ZAF!X13, JPN!X13,CHN!X13,CAM!X13, TWN!X13,HKG!X13,IND!X13,IDN!X13,KOR!X13,MYS!X13,PHL!X13,SGP!X13,THA!X13,BRA!X13, CHL!X13,COL!X13,CRI!X13, DR!X13,ECU!X13,MEX!X13, PAN!X13,PER!X13,URU!X13)/1000</f>
        <v>21.203933433902225</v>
      </c>
      <c r="T13" s="22">
        <f>SUM(US!Y13,CAN!Y13,AUS!Y13,AUT!Y13, BEL!Y13, DEN!Y13, FRA!Y13,FIN!Y13, GER!Y13,GRE!Y13,ICE!Y13,IRE!Y13,ITA!Y13,LUX!Y13,MLT!Y13, NL!Y13,NOR!Y13, PRT!Y13,CH!Y13,SWE!Y13,ESP!Y13,UK!Y13,SLO!Y13, CRO!Y13, CZE!Y13, HUN!Y13,POL!Y13,ROM!Y13, RUS!Y13,TUR!Y13,CYP!Y13, ISR!Y13,JOR!Y13,QAT!Y13,SAU!Y13,MOR!Y13,EGY!Y13,ZAF!Y13, JPN!Y13,CHN!Y13,CAM!Y13, TWN!Y13,HKG!Y13,IND!Y13,IDN!Y13,KOR!Y13,MYS!Y13,PHL!Y13,SGP!Y13,THA!Y13,BRA!Y13, CHL!Y13,COL!Y13,CRI!Y13, DR!Y13,ECU!Y13,MEX!Y13, PAN!Y13,PER!Y13,URU!Y13)/1000</f>
        <v>6.1276740367760878</v>
      </c>
      <c r="U13" s="22">
        <f>SUM(US!Z13,CAN!Z13,AUS!Z13,AUT!Z13, BEL!Z13, DEN!Z13, FRA!Z13,FIN!Z13, GER!Z13,GRE!Z13,ICE!Z13,IRE!Z13,ITA!Z13,LUX!Z13,MLT!Z13, NL!Z13,NOR!Z13, PRT!Z13,CH!Z13,SWE!Z13,ESP!Z13,UK!Z13,SLO!Z13, CRO!Z13, CZE!Z13, HUN!Z13,POL!Z13,ROM!Z13, RUS!Z13,TUR!Z13,CYP!Z13, ISR!Z13,JOR!Z13,QAT!Z13,SAU!Z13,MOR!Z13,EGY!Z13,ZAF!Z13, JPN!Z13,CHN!Z13,CAM!Z13, TWN!Z13,HKG!Z13,IND!Z13,IDN!Z13,KOR!Z13,MYS!Z13,PHL!Z13,SGP!Z13,THA!Z13,BRA!Z13, CHL!Z13,COL!Z13,CRI!Z13, DR!Z13,ECU!Z13,MEX!Z13, PAN!Z13,PER!Z13,URU!Z13)/1000</f>
        <v>8.8576112637519859</v>
      </c>
      <c r="V13" s="22">
        <f>SUM(US!AA13,CAN!AA13,AUS!AA13,AUT!AA13, BEL!AA13, DEN!AA13, FRA!AA13,FIN!AA13, GER!AA13,GRE!AA13,ICE!AA13,IRE!AA13,ITA!AA13,LUX!AA13,MLT!AA13, NL!AA13,NOR!AA13, PRT!AA13,CH!AA13,SWE!AA13,ESP!AA13,UK!AA13,SLO!AA13, CRO!AA13, CZE!AA13, HUN!AA13,POL!AA13,ROM!AA13, RUS!AA13,TUR!AA13,CYP!AA13, ISR!AA13,JOR!AA13,QAT!AA13,SAU!AA13,MOR!AA13,EGY!AA13,ZAF!AA13, JPN!AA13,CHN!AA13,CAM!AA13, TWN!AA13,HKG!AA13,IND!AA13,IDN!AA13,KOR!AA13,MYS!AA13,PHL!AA13,SGP!AA13,THA!AA13,BRA!AA13, CHL!AA13,COL!AA13,CRI!AA13, DR!AA13,ECU!AA13,MEX!AA13, PAN!AA13,PER!AA13,URU!AA13)/1000</f>
        <v>8.2304375525975377</v>
      </c>
      <c r="W13" s="22"/>
      <c r="X13" s="11">
        <f t="shared" si="0"/>
        <v>118.83062371189649</v>
      </c>
      <c r="Y13" s="11">
        <f t="shared" si="1"/>
        <v>44.419656287027834</v>
      </c>
      <c r="Z13" s="8"/>
      <c r="AD13" s="11"/>
    </row>
    <row r="14" spans="1:30" s="9" customFormat="1" ht="15.75" customHeight="1" x14ac:dyDescent="0.35">
      <c r="A14" s="5" t="s">
        <v>58</v>
      </c>
      <c r="B14" s="22">
        <f>SUM(US!G14,CAN!G14,AUS!G14,AUT!G14, BEL!G14, DEN!G14, FRA!G14,FIN!G14, GER!G14,GRE!G14,ICE!G14,IRE!G14,ITA!G14,LUX!G14,MLT!G14, NL!G14,NOR!G14, PRT!G14,CH!G14,SWE!G14,ESP!G14,UK!G14,SLO!G14, CRO!G14, CZE!G14, HUN!G14,POL!G14,ROM!G14, RUS!G14,TUR!G14,CYP!G14, ISR!G14,JOR!G14,QAT!G14,SAU!G14,MOR!G14,EGY!G14,ZAF!G14, JPN!G14,CHN!G14,CAM!G14, TWN!G14,HKG!G14,IND!G14,IDN!G14,KOR!G14,MYS!G14,PHL!G14,SGP!G14,THA!G14,BRA!G14, CHL!G14,COL!G14,CRI!G14, DR!G14,ECU!G14,MEX!G14, PAN!G14,PER!G14,URU!G14)/1000</f>
        <v>141.91423983271386</v>
      </c>
      <c r="C14" s="22">
        <f>SUM(US!H14,CAN!H14,AUS!H14,AUT!H14, BEL!H14, DEN!H14, FRA!H14,FIN!H14, GER!H14,GRE!H14,ICE!H14,IRE!H14,ITA!H14,LUX!H14,MLT!H14, NL!H14,NOR!H14, PRT!H14,CH!H14,SWE!H14,ESP!H14,UK!H14,SLO!H14, CRO!H14, CZE!H14, HUN!H14,POL!H14,ROM!H14, RUS!H14,TUR!H14,CYP!H14, ISR!H14,JOR!H14,QAT!H14,SAU!H14,MOR!H14,EGY!H14,ZAF!H14, JPN!H14,CHN!H14,CAM!H14, TWN!H14,HKG!H14,IND!H14,IDN!H14,KOR!H14,MYS!H14,PHL!H14,SGP!H14,THA!H14,BRA!H14, CHL!H14,COL!H14,CRI!H14, DR!H14,ECU!H14,MEX!H14, PAN!H14,PER!H14,URU!H14)/1000</f>
        <v>141.21372689101665</v>
      </c>
      <c r="D14" s="22">
        <f>SUM(US!I14,CAN!I14,AUS!I14,AUT!I14, BEL!I14, DEN!I14, FRA!I14,FIN!I14, GER!I14,GRE!I14,ICE!I14,IRE!I14,ITA!I14,LUX!I14,MLT!I14, NL!I14,NOR!I14, PRT!I14,CH!I14,SWE!I14,ESP!I14,UK!I14,SLO!I14, CRO!I14, CZE!I14, HUN!I14,POL!I14,ROM!I14, RUS!I14,TUR!I14,CYP!I14, ISR!I14,JOR!I14,QAT!I14,SAU!I14,MOR!I14,EGY!I14,ZAF!I14, JPN!I14,CHN!I14,CAM!I14, TWN!I14,HKG!I14,IND!I14,IDN!I14,KOR!I14,MYS!I14,PHL!I14,SGP!I14,THA!I14,BRA!I14, CHL!I14,COL!I14,CRI!I14, DR!I14,ECU!I14,MEX!I14, PAN!I14,PER!I14,URU!I14)/1000</f>
        <v>160.10428517665582</v>
      </c>
      <c r="E14" s="22">
        <f>SUM(US!J14,CAN!J14,AUS!J14,AUT!J14, BEL!J14, DEN!J14, FRA!J14,FIN!J14, GER!J14,GRE!J14,ICE!J14,IRE!J14,ITA!J14,LUX!J14,MLT!J14, NL!J14,NOR!J14, PRT!J14,CH!J14,SWE!J14,ESP!J14,UK!J14,SLO!J14, CRO!J14, CZE!J14, HUN!J14,POL!J14,ROM!J14, RUS!J14,TUR!J14,CYP!J14, ISR!J14,JOR!J14,QAT!J14,SAU!J14,MOR!J14,EGY!J14,ZAF!J14, JPN!J14,CHN!J14,CAM!J14, TWN!J14,HKG!J14,IND!J14,IDN!J14,KOR!J14,MYS!J14,PHL!J14,SGP!J14,THA!J14,BRA!J14, CHL!J14,COL!J14,CRI!J14, DR!J14,ECU!J14,MEX!J14, PAN!J14,PER!J14,URU!J14)/1000</f>
        <v>205.9547132749959</v>
      </c>
      <c r="F14" s="22">
        <f>SUM(US!K14,CAN!K14,AUS!K14,AUT!K14, BEL!K14, DEN!K14, FRA!K14,FIN!K14, GER!K14,GRE!K14,ICE!K14,IRE!K14,ITA!K14,LUX!K14,MLT!K14, NL!K14,NOR!K14, PRT!K14,CH!K14,SWE!K14,ESP!K14,UK!K14,SLO!K14, CRO!K14, CZE!K14, HUN!K14,POL!K14,ROM!K14, RUS!K14,TUR!K14,CYP!K14, ISR!K14,JOR!K14,QAT!K14,SAU!K14,MOR!K14,EGY!K14,ZAF!K14, JPN!K14,CHN!K14,CAM!K14, TWN!K14,HKG!K14,IND!K14,IDN!K14,KOR!K14,MYS!K14,PHL!K14,SGP!K14,THA!K14,BRA!K14, CHL!K14,COL!K14,CRI!K14, DR!K14,ECU!K14,MEX!K14, PAN!K14,PER!K14,URU!K14)/1000</f>
        <v>147.0325088748167</v>
      </c>
      <c r="G14" s="22">
        <f>SUM(US!L14,CAN!L14,AUS!L14,AUT!L14, BEL!L14, DEN!L14, FRA!L14,FIN!L14, GER!L14,GRE!L14,ICE!L14,IRE!L14,ITA!L14,LUX!L14,MLT!L14, NL!L14,NOR!L14, PRT!L14,CH!L14,SWE!L14,ESP!L14,UK!L14,SLO!L14, CRO!L14, CZE!L14, HUN!L14,POL!L14,ROM!L14, RUS!L14,TUR!L14,CYP!L14, ISR!L14,JOR!L14,QAT!L14,SAU!L14,MOR!L14,EGY!L14,ZAF!L14, JPN!L14,CHN!L14,CAM!L14, TWN!L14,HKG!L14,IND!L14,IDN!L14,KOR!L14,MYS!L14,PHL!L14,SGP!L14,THA!L14,BRA!L14, CHL!L14,COL!L14,CRI!L14, DR!L14,ECU!L14,MEX!L14, PAN!L14,PER!L14,URU!L14)/1000</f>
        <v>146.94813310378146</v>
      </c>
      <c r="H14" s="22">
        <f>SUM(US!M14,CAN!M14,AUS!M14,AUT!M14, BEL!M14, DEN!M14, FRA!M14,FIN!M14, GER!M14,GRE!M14,ICE!M14,IRE!M14,ITA!M14,LUX!M14,MLT!M14, NL!M14,NOR!M14, PRT!M14,CH!M14,SWE!M14,ESP!M14,UK!M14,SLO!M14, CRO!M14, CZE!M14, HUN!M14,POL!M14,ROM!M14, RUS!M14,TUR!M14,CYP!M14, ISR!M14,JOR!M14,QAT!M14,SAU!M14,MOR!M14,EGY!M14,ZAF!M14, JPN!M14,CHN!M14,CAM!M14, TWN!M14,HKG!M14,IND!M14,IDN!M14,KOR!M14,MYS!M14,PHL!M14,SGP!M14,THA!M14,BRA!M14, CHL!M14,COL!M14,CRI!M14, DR!M14,ECU!M14,MEX!M14, PAN!M14,PER!M14,URU!M14)/1000</f>
        <v>175.51834238502266</v>
      </c>
      <c r="I14" s="22">
        <f>SUM(US!N14,CAN!N14,AUS!N14,AUT!N14, BEL!N14, DEN!N14, FRA!N14,FIN!N14, GER!N14,GRE!N14,ICE!N14,IRE!N14,ITA!N14,LUX!N14,MLT!N14, NL!N14,NOR!N14, PRT!N14,CH!N14,SWE!N14,ESP!N14,UK!N14,SLO!N14, CRO!N14, CZE!N14, HUN!N14,POL!N14,ROM!N14, RUS!N14,TUR!N14,CYP!N14, ISR!N14,JOR!N14,QAT!N14,SAU!N14,MOR!N14,EGY!N14,ZAF!N14, JPN!N14,CHN!N14,CAM!N14, TWN!N14,HKG!N14,IND!N14,IDN!N14,KOR!N14,MYS!N14,PHL!N14,SGP!N14,THA!N14,BRA!N14, CHL!N14,COL!N14,CRI!N14, DR!N14,ECU!N14,MEX!N14, PAN!N14,PER!N14,URU!N14)/1000</f>
        <v>231.18269636819409</v>
      </c>
      <c r="J14" s="22">
        <f>SUM(US!O14,CAN!O14,AUS!O14,AUT!O14, BEL!O14, DEN!O14, FRA!O14,FIN!O14, GER!O14,GRE!O14,ICE!O14,IRE!O14,ITA!O14,LUX!O14,MLT!O14, NL!O14,NOR!O14, PRT!O14,CH!O14,SWE!O14,ESP!O14,UK!O14,SLO!O14, CRO!O14, CZE!O14, HUN!O14,POL!O14,ROM!O14, RUS!O14,TUR!O14,CYP!O14, ISR!O14,JOR!O14,QAT!O14,SAU!O14,MOR!O14,EGY!O14,ZAF!O14, JPN!O14,CHN!O14,CAM!O14, TWN!O14,HKG!O14,IND!O14,IDN!O14,KOR!O14,MYS!O14,PHL!O14,SGP!O14,THA!O14,BRA!O14, CHL!O14,COL!O14,CRI!O14, DR!O14,ECU!O14,MEX!O14, PAN!O14,PER!O14,URU!O14)/1000</f>
        <v>168.31228399045042</v>
      </c>
      <c r="K14" s="22">
        <f>SUM(US!P14,CAN!P14,AUS!P14,AUT!P14, BEL!P14, DEN!P14, FRA!P14,FIN!P14, GER!P14,GRE!P14,ICE!P14,IRE!P14,ITA!P14,LUX!P14,MLT!P14, NL!P14,NOR!P14, PRT!P14,CH!P14,SWE!P14,ESP!P14,UK!P14,SLO!P14, CRO!P14, CZE!P14, HUN!P14,POL!P14,ROM!P14, RUS!P14,TUR!P14,CYP!P14, ISR!P14,JOR!P14,QAT!P14,SAU!P14,MOR!P14,EGY!P14,ZAF!P14, JPN!P14,CHN!P14,CAM!P14, TWN!P14,HKG!P14,IND!P14,IDN!P14,KOR!P14,MYS!P14,PHL!P14,SGP!P14,THA!P14,BRA!P14, CHL!P14,COL!P14,CRI!P14, DR!P14,ECU!P14,MEX!P14, PAN!P14,PER!P14,URU!P14)/1000</f>
        <v>176.29745857412789</v>
      </c>
      <c r="L14" s="22">
        <f>SUM(US!Q14,CAN!Q14,AUS!Q14,AUT!Q14, BEL!Q14, DEN!Q14, FRA!Q14,FIN!Q14, GER!Q14,GRE!Q14,ICE!Q14,IRE!Q14,ITA!Q14,LUX!Q14,MLT!Q14, NL!Q14,NOR!Q14, PRT!Q14,CH!Q14,SWE!Q14,ESP!Q14,UK!Q14,SLO!Q14, CRO!Q14, CZE!Q14, HUN!Q14,POL!Q14,ROM!Q14, RUS!Q14,TUR!Q14,CYP!Q14, ISR!Q14,JOR!Q14,QAT!Q14,SAU!Q14,MOR!Q14,EGY!Q14,ZAF!Q14, JPN!Q14,CHN!Q14,CAM!Q14, TWN!Q14,HKG!Q14,IND!Q14,IDN!Q14,KOR!Q14,MYS!Q14,PHL!Q14,SGP!Q14,THA!Q14,BRA!Q14, CHL!Q14,COL!Q14,CRI!Q14, DR!Q14,ECU!Q14,MEX!Q14, PAN!Q14,PER!Q14,URU!Q14)/1000</f>
        <v>196.43052432516404</v>
      </c>
      <c r="M14" s="22">
        <f>SUM(US!R14,CAN!R14,AUS!R14,AUT!R14, BEL!R14, DEN!R14, FRA!R14,FIN!R14, GER!R14,GRE!R14,ICE!R14,IRE!R14,ITA!R14,LUX!R14,MLT!R14, NL!R14,NOR!R14, PRT!R14,CH!R14,SWE!R14,ESP!R14,UK!R14,SLO!R14, CRO!R14, CZE!R14, HUN!R14,POL!R14,ROM!R14, RUS!R14,TUR!R14,CYP!R14, ISR!R14,JOR!R14,QAT!R14,SAU!R14,MOR!R14,EGY!R14,ZAF!R14, JPN!R14,CHN!R14,CAM!R14, TWN!R14,HKG!R14,IND!R14,IDN!R14,KOR!R14,MYS!R14,PHL!R14,SGP!R14,THA!R14,BRA!R14, CHL!R14,COL!R14,CRI!R14, DR!R14,ECU!R14,MEX!R14, PAN!R14,PER!R14,URU!R14)/1000</f>
        <v>242.51736539533471</v>
      </c>
      <c r="N14" s="22">
        <f>SUM(US!S14,CAN!S14,AUS!S14,AUT!S14, BEL!S14, DEN!S14, FRA!S14,FIN!S14, GER!S14,GRE!S14,ICE!S14,IRE!S14,ITA!S14,LUX!S14,MLT!S14, NL!S14,NOR!S14, PRT!S14,CH!S14,SWE!S14,ESP!S14,UK!S14,SLO!S14, CRO!S14, CZE!S14, HUN!S14,POL!S14,ROM!S14, RUS!S14,TUR!S14,CYP!S14, ISR!S14,JOR!S14,QAT!S14,SAU!S14,MOR!S14,EGY!S14,ZAF!S14, JPN!S14,CHN!S14,CAM!S14, TWN!S14,HKG!S14,IND!S14,IDN!S14,KOR!S14,MYS!S14,PHL!S14,SGP!S14,THA!S14,BRA!S14, CHL!S14,COL!S14,CRI!S14, DR!S14,ECU!S14,MEX!S14, PAN!S14,PER!S14,URU!S14)/1000</f>
        <v>178.23705959141083</v>
      </c>
      <c r="O14" s="22">
        <f>SUM(US!T14,CAN!T14,AUS!T14,AUT!T14, BEL!T14, DEN!T14, FRA!T14,FIN!T14, GER!T14,GRE!T14,ICE!T14,IRE!T14,ITA!T14,LUX!T14,MLT!T14, NL!T14,NOR!T14, PRT!T14,CH!T14,SWE!T14,ESP!T14,UK!T14,SLO!T14, CRO!T14, CZE!T14, HUN!T14,POL!T14,ROM!T14, RUS!T14,TUR!T14,CYP!T14, ISR!T14,JOR!T14,QAT!T14,SAU!T14,MOR!T14,EGY!T14,ZAF!T14, JPN!T14,CHN!T14,CAM!T14, TWN!T14,HKG!T14,IND!T14,IDN!T14,KOR!T14,MYS!T14,PHL!T14,SGP!T14,THA!T14,BRA!T14, CHL!T14,COL!T14,CRI!T14, DR!T14,ECU!T14,MEX!T14, PAN!T14,PER!T14,URU!T14)/1000</f>
        <v>173.99531853760928</v>
      </c>
      <c r="P14" s="22">
        <f>SUM(US!U14,CAN!U14,AUS!U14,AUT!U14, BEL!U14, DEN!U14, FRA!U14,FIN!U14, GER!U14,GRE!U14,ICE!U14,IRE!U14,ITA!U14,LUX!U14,MLT!U14, NL!U14,NOR!U14, PRT!U14,CH!U14,SWE!U14,ESP!U14,UK!U14,SLO!U14, CRO!U14, CZE!U14, HUN!U14,POL!U14,ROM!U14, RUS!U14,TUR!U14,CYP!U14, ISR!U14,JOR!U14,QAT!U14,SAU!U14,MOR!U14,EGY!U14,ZAF!U14, JPN!U14,CHN!U14,CAM!U14, TWN!U14,HKG!U14,IND!U14,IDN!U14,KOR!U14,MYS!U14,PHL!U14,SGP!U14,THA!U14,BRA!U14, CHL!U14,COL!U14,CRI!U14, DR!U14,ECU!U14,MEX!U14, PAN!U14,PER!U14,URU!U14)/1000</f>
        <v>200.7177207785486</v>
      </c>
      <c r="Q14" s="22">
        <f>SUM(US!V14,CAN!V14,AUS!V14,AUT!V14, BEL!V14, DEN!V14, FRA!V14,FIN!V14, GER!V14,GRE!V14,ICE!V14,IRE!V14,ITA!V14,LUX!V14,MLT!V14, NL!V14,NOR!V14, PRT!V14,CH!V14,SWE!V14,ESP!V14,UK!V14,SLO!V14, CRO!V14, CZE!V14, HUN!V14,POL!V14,ROM!V14, RUS!V14,TUR!V14,CYP!V14, ISR!V14,JOR!V14,QAT!V14,SAU!V14,MOR!V14,EGY!V14,ZAF!V14, JPN!V14,CHN!V14,CAM!V14, TWN!V14,HKG!V14,IND!V14,IDN!V14,KOR!V14,MYS!V14,PHL!V14,SGP!V14,THA!V14,BRA!V14, CHL!V14,COL!V14,CRI!V14, DR!V14,ECU!V14,MEX!V14, PAN!V14,PER!V14,URU!V14)/1000</f>
        <v>249.34457240010215</v>
      </c>
      <c r="R14" s="22">
        <f>SUM(US!W14,CAN!W14,AUS!W14,AUT!W14, BEL!W14, DEN!W14, FRA!W14,FIN!W14, GER!W14,GRE!W14,ICE!W14,IRE!W14,ITA!W14,LUX!W14,MLT!W14, NL!W14,NOR!W14, PRT!W14,CH!W14,SWE!W14,ESP!W14,UK!W14,SLO!W14, CRO!W14, CZE!W14, HUN!W14,POL!W14,ROM!W14, RUS!W14,TUR!W14,CYP!W14, ISR!W14,JOR!W14,QAT!W14,SAU!W14,MOR!W14,EGY!W14,ZAF!W14, JPN!W14,CHN!W14,CAM!W14, TWN!W14,HKG!W14,IND!W14,IDN!W14,KOR!W14,MYS!W14,PHL!W14,SGP!W14,THA!W14,BRA!W14, CHL!W14,COL!W14,CRI!W14, DR!W14,ECU!W14,MEX!W14, PAN!W14,PER!W14,URU!W14)/1000</f>
        <v>185.02795689953999</v>
      </c>
      <c r="S14" s="22">
        <f>SUM(US!X14,CAN!X14,AUS!X14,AUT!X14, BEL!X14, DEN!X14, FRA!X14,FIN!X14, GER!X14,GRE!X14,ICE!X14,IRE!X14,ITA!X14,LUX!X14,MLT!X14, NL!X14,NOR!X14, PRT!X14,CH!X14,SWE!X14,ESP!X14,UK!X14,SLO!X14, CRO!X14, CZE!X14, HUN!X14,POL!X14,ROM!X14, RUS!X14,TUR!X14,CYP!X14, ISR!X14,JOR!X14,QAT!X14,SAU!X14,MOR!X14,EGY!X14,ZAF!X14, JPN!X14,CHN!X14,CAM!X14, TWN!X14,HKG!X14,IND!X14,IDN!X14,KOR!X14,MYS!X14,PHL!X14,SGP!X14,THA!X14,BRA!X14, CHL!X14,COL!X14,CRI!X14, DR!X14,ECU!X14,MEX!X14, PAN!X14,PER!X14,URU!X14)/1000</f>
        <v>133.97261031797362</v>
      </c>
      <c r="T14" s="22">
        <f>SUM(US!Y14,CAN!Y14,AUS!Y14,AUT!Y14, BEL!Y14, DEN!Y14, FRA!Y14,FIN!Y14, GER!Y14,GRE!Y14,ICE!Y14,IRE!Y14,ITA!Y14,LUX!Y14,MLT!Y14, NL!Y14,NOR!Y14, PRT!Y14,CH!Y14,SWE!Y14,ESP!Y14,UK!Y14,SLO!Y14, CRO!Y14, CZE!Y14, HUN!Y14,POL!Y14,ROM!Y14, RUS!Y14,TUR!Y14,CYP!Y14, ISR!Y14,JOR!Y14,QAT!Y14,SAU!Y14,MOR!Y14,EGY!Y14,ZAF!Y14, JPN!Y14,CHN!Y14,CAM!Y14, TWN!Y14,HKG!Y14,IND!Y14,IDN!Y14,KOR!Y14,MYS!Y14,PHL!Y14,SGP!Y14,THA!Y14,BRA!Y14, CHL!Y14,COL!Y14,CRI!Y14, DR!Y14,ECU!Y14,MEX!Y14, PAN!Y14,PER!Y14,URU!Y14)/1000</f>
        <v>32.802997005815925</v>
      </c>
      <c r="U14" s="22">
        <f>SUM(US!Z14,CAN!Z14,AUS!Z14,AUT!Z14, BEL!Z14, DEN!Z14, FRA!Z14,FIN!Z14, GER!Z14,GRE!Z14,ICE!Z14,IRE!Z14,ITA!Z14,LUX!Z14,MLT!Z14, NL!Z14,NOR!Z14, PRT!Z14,CH!Z14,SWE!Z14,ESP!Z14,UK!Z14,SLO!Z14, CRO!Z14, CZE!Z14, HUN!Z14,POL!Z14,ROM!Z14, RUS!Z14,TUR!Z14,CYP!Z14, ISR!Z14,JOR!Z14,QAT!Z14,SAU!Z14,MOR!Z14,EGY!Z14,ZAF!Z14, JPN!Z14,CHN!Z14,CAM!Z14, TWN!Z14,HKG!Z14,IND!Z14,IDN!Z14,KOR!Z14,MYS!Z14,PHL!Z14,SGP!Z14,THA!Z14,BRA!Z14, CHL!Z14,COL!Z14,CRI!Z14, DR!Z14,ECU!Z14,MEX!Z14, PAN!Z14,PER!Z14,URU!Z14)/1000</f>
        <v>72.394893981290721</v>
      </c>
      <c r="V14" s="22">
        <f>SUM(US!AA14,CAN!AA14,AUS!AA14,AUT!AA14, BEL!AA14, DEN!AA14, FRA!AA14,FIN!AA14, GER!AA14,GRE!AA14,ICE!AA14,IRE!AA14,ITA!AA14,LUX!AA14,MLT!AA14, NL!AA14,NOR!AA14, PRT!AA14,CH!AA14,SWE!AA14,ESP!AA14,UK!AA14,SLO!AA14, CRO!AA14, CZE!AA14, HUN!AA14,POL!AA14,ROM!AA14, RUS!AA14,TUR!AA14,CYP!AA14, ISR!AA14,JOR!AA14,QAT!AA14,SAU!AA14,MOR!AA14,EGY!AA14,ZAF!AA14, JPN!AA14,CHN!AA14,CAM!AA14, TWN!AA14,HKG!AA14,IND!AA14,IDN!AA14,KOR!AA14,MYS!AA14,PHL!AA14,SGP!AA14,THA!AA14,BRA!AA14, CHL!AA14,COL!AA14,CRI!AA14, DR!AA14,ECU!AA14,MEX!AA14, PAN!AA14,PER!AA14,URU!AA14)/1000</f>
        <v>41.732637122522974</v>
      </c>
      <c r="W14" s="22"/>
      <c r="X14" s="11">
        <f t="shared" si="0"/>
        <v>809.08556861579996</v>
      </c>
      <c r="Y14" s="11">
        <f t="shared" si="1"/>
        <v>280.90313842760321</v>
      </c>
      <c r="Z14" s="8"/>
      <c r="AD14" s="11"/>
    </row>
    <row r="15" spans="1:30" s="9" customFormat="1" ht="15.75" customHeight="1" x14ac:dyDescent="0.35">
      <c r="A15" s="5" t="s">
        <v>59</v>
      </c>
      <c r="B15" s="22">
        <f>SUM(US!G15,CAN!G15,AUS!G15,AUT!G15, BEL!G15, DEN!G15, FRA!G15,FIN!G15, GER!G15,GRE!G15,ICE!G15,IRE!G15,ITA!G15,LUX!G15,MLT!G15, NL!G15,NOR!G15, PRT!G15,CH!G15,SWE!G15,ESP!G15,UK!G15,SLO!G15, CRO!G15, CZE!G15, HUN!G15,POL!G15,ROM!G15, RUS!G15,TUR!G15,CYP!G15, ISR!G15,JOR!G15,QAT!G15,SAU!G15,MOR!G15,EGY!G15,ZAF!G15, JPN!G15,CHN!G15,CAM!G15, TWN!G15,HKG!G15,IND!G15,IDN!G15,KOR!G15,MYS!G15,PHL!G15,SGP!G15,THA!G15,BRA!G15, CHL!G15,COL!G15,CRI!G15, DR!G15,ECU!G15,MEX!G15, PAN!G15,PER!G15,URU!G15)/1000</f>
        <v>243.12635316213417</v>
      </c>
      <c r="C15" s="22">
        <f>SUM(US!H15,CAN!H15,AUS!H15,AUT!H15, BEL!H15, DEN!H15, FRA!H15,FIN!H15, GER!H15,GRE!H15,ICE!H15,IRE!H15,ITA!H15,LUX!H15,MLT!H15, NL!H15,NOR!H15, PRT!H15,CH!H15,SWE!H15,ESP!H15,UK!H15,SLO!H15, CRO!H15, CZE!H15, HUN!H15,POL!H15,ROM!H15, RUS!H15,TUR!H15,CYP!H15, ISR!H15,JOR!H15,QAT!H15,SAU!H15,MOR!H15,EGY!H15,ZAF!H15, JPN!H15,CHN!H15,CAM!H15, TWN!H15,HKG!H15,IND!H15,IDN!H15,KOR!H15,MYS!H15,PHL!H15,SGP!H15,THA!H15,BRA!H15, CHL!H15,COL!H15,CRI!H15, DR!H15,ECU!H15,MEX!H15, PAN!H15,PER!H15,URU!H15)/1000</f>
        <v>232.54912291860643</v>
      </c>
      <c r="D15" s="22">
        <f>SUM(US!I15,CAN!I15,AUS!I15,AUT!I15, BEL!I15, DEN!I15, FRA!I15,FIN!I15, GER!I15,GRE!I15,ICE!I15,IRE!I15,ITA!I15,LUX!I15,MLT!I15, NL!I15,NOR!I15, PRT!I15,CH!I15,SWE!I15,ESP!I15,UK!I15,SLO!I15, CRO!I15, CZE!I15, HUN!I15,POL!I15,ROM!I15, RUS!I15,TUR!I15,CYP!I15, ISR!I15,JOR!I15,QAT!I15,SAU!I15,MOR!I15,EGY!I15,ZAF!I15, JPN!I15,CHN!I15,CAM!I15, TWN!I15,HKG!I15,IND!I15,IDN!I15,KOR!I15,MYS!I15,PHL!I15,SGP!I15,THA!I15,BRA!I15, CHL!I15,COL!I15,CRI!I15, DR!I15,ECU!I15,MEX!I15, PAN!I15,PER!I15,URU!I15)/1000</f>
        <v>263.65929915613179</v>
      </c>
      <c r="E15" s="22">
        <f>SUM(US!J15,CAN!J15,AUS!J15,AUT!J15, BEL!J15, DEN!J15, FRA!J15,FIN!J15, GER!J15,GRE!J15,ICE!J15,IRE!J15,ITA!J15,LUX!J15,MLT!J15, NL!J15,NOR!J15, PRT!J15,CH!J15,SWE!J15,ESP!J15,UK!J15,SLO!J15, CRO!J15, CZE!J15, HUN!J15,POL!J15,ROM!J15, RUS!J15,TUR!J15,CYP!J15, ISR!J15,JOR!J15,QAT!J15,SAU!J15,MOR!J15,EGY!J15,ZAF!J15, JPN!J15,CHN!J15,CAM!J15, TWN!J15,HKG!J15,IND!J15,IDN!J15,KOR!J15,MYS!J15,PHL!J15,SGP!J15,THA!J15,BRA!J15, CHL!J15,COL!J15,CRI!J15, DR!J15,ECU!J15,MEX!J15, PAN!J15,PER!J15,URU!J15)/1000</f>
        <v>313.46257405766437</v>
      </c>
      <c r="F15" s="22">
        <f>SUM(US!K15,CAN!K15,AUS!K15,AUT!K15, BEL!K15, DEN!K15, FRA!K15,FIN!K15, GER!K15,GRE!K15,ICE!K15,IRE!K15,ITA!K15,LUX!K15,MLT!K15, NL!K15,NOR!K15, PRT!K15,CH!K15,SWE!K15,ESP!K15,UK!K15,SLO!K15, CRO!K15, CZE!K15, HUN!K15,POL!K15,ROM!K15, RUS!K15,TUR!K15,CYP!K15, ISR!K15,JOR!K15,QAT!K15,SAU!K15,MOR!K15,EGY!K15,ZAF!K15, JPN!K15,CHN!K15,CAM!K15, TWN!K15,HKG!K15,IND!K15,IDN!K15,KOR!K15,MYS!K15,PHL!K15,SGP!K15,THA!K15,BRA!K15, CHL!K15,COL!K15,CRI!K15, DR!K15,ECU!K15,MEX!K15, PAN!K15,PER!K15,URU!K15)/1000</f>
        <v>258.86334051805102</v>
      </c>
      <c r="G15" s="22">
        <f>SUM(US!L15,CAN!L15,AUS!L15,AUT!L15, BEL!L15, DEN!L15, FRA!L15,FIN!L15, GER!L15,GRE!L15,ICE!L15,IRE!L15,ITA!L15,LUX!L15,MLT!L15, NL!L15,NOR!L15, PRT!L15,CH!L15,SWE!L15,ESP!L15,UK!L15,SLO!L15, CRO!L15, CZE!L15, HUN!L15,POL!L15,ROM!L15, RUS!L15,TUR!L15,CYP!L15, ISR!L15,JOR!L15,QAT!L15,SAU!L15,MOR!L15,EGY!L15,ZAF!L15, JPN!L15,CHN!L15,CAM!L15, TWN!L15,HKG!L15,IND!L15,IDN!L15,KOR!L15,MYS!L15,PHL!L15,SGP!L15,THA!L15,BRA!L15, CHL!L15,COL!L15,CRI!L15, DR!L15,ECU!L15,MEX!L15, PAN!L15,PER!L15,URU!L15)/1000</f>
        <v>246.02719651966595</v>
      </c>
      <c r="H15" s="22">
        <f>SUM(US!M15,CAN!M15,AUS!M15,AUT!M15, BEL!M15, DEN!M15, FRA!M15,FIN!M15, GER!M15,GRE!M15,ICE!M15,IRE!M15,ITA!M15,LUX!M15,MLT!M15, NL!M15,NOR!M15, PRT!M15,CH!M15,SWE!M15,ESP!M15,UK!M15,SLO!M15, CRO!M15, CZE!M15, HUN!M15,POL!M15,ROM!M15, RUS!M15,TUR!M15,CYP!M15, ISR!M15,JOR!M15,QAT!M15,SAU!M15,MOR!M15,EGY!M15,ZAF!M15, JPN!M15,CHN!M15,CAM!M15, TWN!M15,HKG!M15,IND!M15,IDN!M15,KOR!M15,MYS!M15,PHL!M15,SGP!M15,THA!M15,BRA!M15, CHL!M15,COL!M15,CRI!M15, DR!M15,ECU!M15,MEX!M15, PAN!M15,PER!M15,URU!M15)/1000</f>
        <v>292.7741439424106</v>
      </c>
      <c r="I15" s="22">
        <f>SUM(US!N15,CAN!N15,AUS!N15,AUT!N15, BEL!N15, DEN!N15, FRA!N15,FIN!N15, GER!N15,GRE!N15,ICE!N15,IRE!N15,ITA!N15,LUX!N15,MLT!N15, NL!N15,NOR!N15, PRT!N15,CH!N15,SWE!N15,ESP!N15,UK!N15,SLO!N15, CRO!N15, CZE!N15, HUN!N15,POL!N15,ROM!N15, RUS!N15,TUR!N15,CYP!N15, ISR!N15,JOR!N15,QAT!N15,SAU!N15,MOR!N15,EGY!N15,ZAF!N15, JPN!N15,CHN!N15,CAM!N15, TWN!N15,HKG!N15,IND!N15,IDN!N15,KOR!N15,MYS!N15,PHL!N15,SGP!N15,THA!N15,BRA!N15, CHL!N15,COL!N15,CRI!N15, DR!N15,ECU!N15,MEX!N15, PAN!N15,PER!N15,URU!N15)/1000</f>
        <v>338.15237314493902</v>
      </c>
      <c r="J15" s="22">
        <f>SUM(US!O15,CAN!O15,AUS!O15,AUT!O15, BEL!O15, DEN!O15, FRA!O15,FIN!O15, GER!O15,GRE!O15,ICE!O15,IRE!O15,ITA!O15,LUX!O15,MLT!O15, NL!O15,NOR!O15, PRT!O15,CH!O15,SWE!O15,ESP!O15,UK!O15,SLO!O15, CRO!O15, CZE!O15, HUN!O15,POL!O15,ROM!O15, RUS!O15,TUR!O15,CYP!O15, ISR!O15,JOR!O15,QAT!O15,SAU!O15,MOR!O15,EGY!O15,ZAF!O15, JPN!O15,CHN!O15,CAM!O15, TWN!O15,HKG!O15,IND!O15,IDN!O15,KOR!O15,MYS!O15,PHL!O15,SGP!O15,THA!O15,BRA!O15, CHL!O15,COL!O15,CRI!O15, DR!O15,ECU!O15,MEX!O15, PAN!O15,PER!O15,URU!O15)/1000</f>
        <v>275.93488989889289</v>
      </c>
      <c r="K15" s="22">
        <f>SUM(US!P15,CAN!P15,AUS!P15,AUT!P15, BEL!P15, DEN!P15, FRA!P15,FIN!P15, GER!P15,GRE!P15,ICE!P15,IRE!P15,ITA!P15,LUX!P15,MLT!P15, NL!P15,NOR!P15, PRT!P15,CH!P15,SWE!P15,ESP!P15,UK!P15,SLO!P15, CRO!P15, CZE!P15, HUN!P15,POL!P15,ROM!P15, RUS!P15,TUR!P15,CYP!P15, ISR!P15,JOR!P15,QAT!P15,SAU!P15,MOR!P15,EGY!P15,ZAF!P15, JPN!P15,CHN!P15,CAM!P15, TWN!P15,HKG!P15,IND!P15,IDN!P15,KOR!P15,MYS!P15,PHL!P15,SGP!P15,THA!P15,BRA!P15, CHL!P15,COL!P15,CRI!P15, DR!P15,ECU!P15,MEX!P15, PAN!P15,PER!P15,URU!P15)/1000</f>
        <v>283.98878764898177</v>
      </c>
      <c r="L15" s="22">
        <f>SUM(US!Q15,CAN!Q15,AUS!Q15,AUT!Q15, BEL!Q15, DEN!Q15, FRA!Q15,FIN!Q15, GER!Q15,GRE!Q15,ICE!Q15,IRE!Q15,ITA!Q15,LUX!Q15,MLT!Q15, NL!Q15,NOR!Q15, PRT!Q15,CH!Q15,SWE!Q15,ESP!Q15,UK!Q15,SLO!Q15, CRO!Q15, CZE!Q15, HUN!Q15,POL!Q15,ROM!Q15, RUS!Q15,TUR!Q15,CYP!Q15, ISR!Q15,JOR!Q15,QAT!Q15,SAU!Q15,MOR!Q15,EGY!Q15,ZAF!Q15, JPN!Q15,CHN!Q15,CAM!Q15, TWN!Q15,HKG!Q15,IND!Q15,IDN!Q15,KOR!Q15,MYS!Q15,PHL!Q15,SGP!Q15,THA!Q15,BRA!Q15, CHL!Q15,COL!Q15,CRI!Q15, DR!Q15,ECU!Q15,MEX!Q15, PAN!Q15,PER!Q15,URU!Q15)/1000</f>
        <v>311.36291605682504</v>
      </c>
      <c r="M15" s="22">
        <f>SUM(US!R15,CAN!R15,AUS!R15,AUT!R15, BEL!R15, DEN!R15, FRA!R15,FIN!R15, GER!R15,GRE!R15,ICE!R15,IRE!R15,ITA!R15,LUX!R15,MLT!R15, NL!R15,NOR!R15, PRT!R15,CH!R15,SWE!R15,ESP!R15,UK!R15,SLO!R15, CRO!R15, CZE!R15, HUN!R15,POL!R15,ROM!R15, RUS!R15,TUR!R15,CYP!R15, ISR!R15,JOR!R15,QAT!R15,SAU!R15,MOR!R15,EGY!R15,ZAF!R15, JPN!R15,CHN!R15,CAM!R15, TWN!R15,HKG!R15,IND!R15,IDN!R15,KOR!R15,MYS!R15,PHL!R15,SGP!R15,THA!R15,BRA!R15, CHL!R15,COL!R15,CRI!R15, DR!R15,ECU!R15,MEX!R15, PAN!R15,PER!R15,URU!R15)/1000</f>
        <v>357.0341656216109</v>
      </c>
      <c r="N15" s="22">
        <f>SUM(US!S15,CAN!S15,AUS!S15,AUT!S15, BEL!S15, DEN!S15, FRA!S15,FIN!S15, GER!S15,GRE!S15,ICE!S15,IRE!S15,ITA!S15,LUX!S15,MLT!S15, NL!S15,NOR!S15, PRT!S15,CH!S15,SWE!S15,ESP!S15,UK!S15,SLO!S15, CRO!S15, CZE!S15, HUN!S15,POL!S15,ROM!S15, RUS!S15,TUR!S15,CYP!S15, ISR!S15,JOR!S15,QAT!S15,SAU!S15,MOR!S15,EGY!S15,ZAF!S15, JPN!S15,CHN!S15,CAM!S15, TWN!S15,HKG!S15,IND!S15,IDN!S15,KOR!S15,MYS!S15,PHL!S15,SGP!S15,THA!S15,BRA!S15, CHL!S15,COL!S15,CRI!S15, DR!S15,ECU!S15,MEX!S15, PAN!S15,PER!S15,URU!S15)/1000</f>
        <v>284.7211481907861</v>
      </c>
      <c r="O15" s="22">
        <f>SUM(US!T15,CAN!T15,AUS!T15,AUT!T15, BEL!T15, DEN!T15, FRA!T15,FIN!T15, GER!T15,GRE!T15,ICE!T15,IRE!T15,ITA!T15,LUX!T15,MLT!T15, NL!T15,NOR!T15, PRT!T15,CH!T15,SWE!T15,ESP!T15,UK!T15,SLO!T15, CRO!T15, CZE!T15, HUN!T15,POL!T15,ROM!T15, RUS!T15,TUR!T15,CYP!T15, ISR!T15,JOR!T15,QAT!T15,SAU!T15,MOR!T15,EGY!T15,ZAF!T15, JPN!T15,CHN!T15,CAM!T15, TWN!T15,HKG!T15,IND!T15,IDN!T15,KOR!T15,MYS!T15,PHL!T15,SGP!T15,THA!T15,BRA!T15, CHL!T15,COL!T15,CRI!T15, DR!T15,ECU!T15,MEX!T15, PAN!T15,PER!T15,URU!T15)/1000</f>
        <v>274.2697171255237</v>
      </c>
      <c r="P15" s="22">
        <f>SUM(US!U15,CAN!U15,AUS!U15,AUT!U15, BEL!U15, DEN!U15, FRA!U15,FIN!U15, GER!U15,GRE!U15,ICE!U15,IRE!U15,ITA!U15,LUX!U15,MLT!U15, NL!U15,NOR!U15, PRT!U15,CH!U15,SWE!U15,ESP!U15,UK!U15,SLO!U15, CRO!U15, CZE!U15, HUN!U15,POL!U15,ROM!U15, RUS!U15,TUR!U15,CYP!U15, ISR!U15,JOR!U15,QAT!U15,SAU!U15,MOR!U15,EGY!U15,ZAF!U15, JPN!U15,CHN!U15,CAM!U15, TWN!U15,HKG!U15,IND!U15,IDN!U15,KOR!U15,MYS!U15,PHL!U15,SGP!U15,THA!U15,BRA!U15, CHL!U15,COL!U15,CRI!U15, DR!U15,ECU!U15,MEX!U15, PAN!U15,PER!U15,URU!U15)/1000</f>
        <v>309.83204443789998</v>
      </c>
      <c r="Q15" s="22">
        <f>SUM(US!V15,CAN!V15,AUS!V15,AUT!V15, BEL!V15, DEN!V15, FRA!V15,FIN!V15, GER!V15,GRE!V15,ICE!V15,IRE!V15,ITA!V15,LUX!V15,MLT!V15, NL!V15,NOR!V15, PRT!V15,CH!V15,SWE!V15,ESP!V15,UK!V15,SLO!V15, CRO!V15, CZE!V15, HUN!V15,POL!V15,ROM!V15, RUS!V15,TUR!V15,CYP!V15, ISR!V15,JOR!V15,QAT!V15,SAU!V15,MOR!V15,EGY!V15,ZAF!V15, JPN!V15,CHN!V15,CAM!V15, TWN!V15,HKG!V15,IND!V15,IDN!V15,KOR!V15,MYS!V15,PHL!V15,SGP!V15,THA!V15,BRA!V15, CHL!V15,COL!V15,CRI!V15, DR!V15,ECU!V15,MEX!V15, PAN!V15,PER!V15,URU!V15)/1000</f>
        <v>358.01702745425428</v>
      </c>
      <c r="R15" s="22">
        <f>SUM(US!W15,CAN!W15,AUS!W15,AUT!W15, BEL!W15, DEN!W15, FRA!W15,FIN!W15, GER!W15,GRE!W15,ICE!W15,IRE!W15,ITA!W15,LUX!W15,MLT!W15, NL!W15,NOR!W15, PRT!W15,CH!W15,SWE!W15,ESP!W15,UK!W15,SLO!W15, CRO!W15, CZE!W15, HUN!W15,POL!W15,ROM!W15, RUS!W15,TUR!W15,CYP!W15, ISR!W15,JOR!W15,QAT!W15,SAU!W15,MOR!W15,EGY!W15,ZAF!W15, JPN!W15,CHN!W15,CAM!W15, TWN!W15,HKG!W15,IND!W15,IDN!W15,KOR!W15,MYS!W15,PHL!W15,SGP!W15,THA!W15,BRA!W15, CHL!W15,COL!W15,CRI!W15, DR!W15,ECU!W15,MEX!W15, PAN!W15,PER!W15,URU!W15)/1000</f>
        <v>287.71300908956937</v>
      </c>
      <c r="S15" s="22">
        <f>SUM(US!X15,CAN!X15,AUS!X15,AUT!X15, BEL!X15, DEN!X15, FRA!X15,FIN!X15, GER!X15,GRE!X15,ICE!X15,IRE!X15,ITA!X15,LUX!X15,MLT!X15, NL!X15,NOR!X15, PRT!X15,CH!X15,SWE!X15,ESP!X15,UK!X15,SLO!X15, CRO!X15, CZE!X15, HUN!X15,POL!X15,ROM!X15, RUS!X15,TUR!X15,CYP!X15, ISR!X15,JOR!X15,QAT!X15,SAU!X15,MOR!X15,EGY!X15,ZAF!X15, JPN!X15,CHN!X15,CAM!X15, TWN!X15,HKG!X15,IND!X15,IDN!X15,KOR!X15,MYS!X15,PHL!X15,SGP!X15,THA!X15,BRA!X15, CHL!X15,COL!X15,CRI!X15, DR!X15,ECU!X15,MEX!X15, PAN!X15,PER!X15,URU!X15)/1000</f>
        <v>212.06860913446246</v>
      </c>
      <c r="T15" s="22">
        <f>SUM(US!Y15,CAN!Y15,AUS!Y15,AUT!Y15, BEL!Y15, DEN!Y15, FRA!Y15,FIN!Y15, GER!Y15,GRE!Y15,ICE!Y15,IRE!Y15,ITA!Y15,LUX!Y15,MLT!Y15, NL!Y15,NOR!Y15, PRT!Y15,CH!Y15,SWE!Y15,ESP!Y15,UK!Y15,SLO!Y15, CRO!Y15, CZE!Y15, HUN!Y15,POL!Y15,ROM!Y15, RUS!Y15,TUR!Y15,CYP!Y15, ISR!Y15,JOR!Y15,QAT!Y15,SAU!Y15,MOR!Y15,EGY!Y15,ZAF!Y15, JPN!Y15,CHN!Y15,CAM!Y15, TWN!Y15,HKG!Y15,IND!Y15,IDN!Y15,KOR!Y15,MYS!Y15,PHL!Y15,SGP!Y15,THA!Y15,BRA!Y15, CHL!Y15,COL!Y15,CRI!Y15, DR!Y15,ECU!Y15,MEX!Y15, PAN!Y15,PER!Y15,URU!Y15)/1000</f>
        <v>61.831822341377368</v>
      </c>
      <c r="U15" s="22">
        <f>SUM(US!Z15,CAN!Z15,AUS!Z15,AUT!Z15, BEL!Z15, DEN!Z15, FRA!Z15,FIN!Z15, GER!Z15,GRE!Z15,ICE!Z15,IRE!Z15,ITA!Z15,LUX!Z15,MLT!Z15, NL!Z15,NOR!Z15, PRT!Z15,CH!Z15,SWE!Z15,ESP!Z15,UK!Z15,SLO!Z15, CRO!Z15, CZE!Z15, HUN!Z15,POL!Z15,ROM!Z15, RUS!Z15,TUR!Z15,CYP!Z15, ISR!Z15,JOR!Z15,QAT!Z15,SAU!Z15,MOR!Z15,EGY!Z15,ZAF!Z15, JPN!Z15,CHN!Z15,CAM!Z15, TWN!Z15,HKG!Z15,IND!Z15,IDN!Z15,KOR!Z15,MYS!Z15,PHL!Z15,SGP!Z15,THA!Z15,BRA!Z15, CHL!Z15,COL!Z15,CRI!Z15, DR!Z15,ECU!Z15,MEX!Z15, PAN!Z15,PER!Z15,URU!Z15)/1000</f>
        <v>116.42593506388904</v>
      </c>
      <c r="V15" s="22">
        <f>SUM(US!AA15,CAN!AA15,AUS!AA15,AUT!AA15, BEL!AA15, DEN!AA15, FRA!AA15,FIN!AA15, GER!AA15,GRE!AA15,ICE!AA15,IRE!AA15,ITA!AA15,LUX!AA15,MLT!AA15, NL!AA15,NOR!AA15, PRT!AA15,CH!AA15,SWE!AA15,ESP!AA15,UK!AA15,SLO!AA15, CRO!AA15, CZE!AA15, HUN!AA15,POL!AA15,ROM!AA15, RUS!AA15,TUR!AA15,CYP!AA15, ISR!AA15,JOR!AA15,QAT!AA15,SAU!AA15,MOR!AA15,EGY!AA15,ZAF!AA15, JPN!AA15,CHN!AA15,CAM!AA15, TWN!AA15,HKG!AA15,IND!AA15,IDN!AA15,KOR!AA15,MYS!AA15,PHL!AA15,SGP!AA15,THA!AA15,BRA!AA15, CHL!AA15,COL!AA15,CRI!AA15, DR!AA15,ECU!AA15,MEX!AA15, PAN!AA15,PER!AA15,URU!AA15)/1000</f>
        <v>82.913221054084786</v>
      </c>
      <c r="W15" s="22"/>
      <c r="X15" s="17">
        <f t="shared" si="0"/>
        <v>1229.8317981072473</v>
      </c>
      <c r="Y15" s="11">
        <f t="shared" si="1"/>
        <v>473.23958759381361</v>
      </c>
      <c r="Z15" s="8"/>
      <c r="AD15" s="11"/>
    </row>
    <row r="16" spans="1:30" s="9" customFormat="1" ht="15.75" customHeight="1" x14ac:dyDescent="0.35">
      <c r="A16" s="5" t="s">
        <v>60</v>
      </c>
      <c r="B16" s="22">
        <f>SUM(US!G16,CAN!G16,AUS!G16,AUT!G16, BEL!G16, DEN!G16, FRA!G16,FIN!G16, GER!G16,GRE!G16,ICE!G16,IRE!G16,ITA!G16,LUX!G16,MLT!G16, NL!G16,NOR!G16, PRT!G16,CH!G16,SWE!G16,ESP!G16,UK!G16,SLO!G16, CRO!G16, CZE!G16, HUN!G16,POL!G16,ROM!G16, RUS!G16,TUR!G16,CYP!G16, ISR!G16,JOR!G16,QAT!G16,SAU!G16,MOR!G16,EGY!G16,ZAF!G16, JPN!G16,CHN!G16,CAM!G16, TWN!G16,HKG!G16,IND!G16,IDN!G16,KOR!G16,MYS!G16,PHL!G16,SGP!G16,THA!G16,BRA!G16, CHL!G16,COL!G16,CRI!G16, DR!G16,ECU!G16,MEX!G16, PAN!G16,PER!G16,URU!G16)/1000</f>
        <v>22.768861821455634</v>
      </c>
      <c r="C16" s="22">
        <f>SUM(US!H16,CAN!H16,AUS!H16,AUT!H16, BEL!H16, DEN!H16, FRA!H16,FIN!H16, GER!H16,GRE!H16,ICE!H16,IRE!H16,ITA!H16,LUX!H16,MLT!H16, NL!H16,NOR!H16, PRT!H16,CH!H16,SWE!H16,ESP!H16,UK!H16,SLO!H16, CRO!H16, CZE!H16, HUN!H16,POL!H16,ROM!H16, RUS!H16,TUR!H16,CYP!H16, ISR!H16,JOR!H16,QAT!H16,SAU!H16,MOR!H16,EGY!H16,ZAF!H16, JPN!H16,CHN!H16,CAM!H16, TWN!H16,HKG!H16,IND!H16,IDN!H16,KOR!H16,MYS!H16,PHL!H16,SGP!H16,THA!H16,BRA!H16, CHL!H16,COL!H16,CRI!H16, DR!H16,ECU!H16,MEX!H16, PAN!H16,PER!H16,URU!H16)/1000</f>
        <v>21.634023214517292</v>
      </c>
      <c r="D16" s="22">
        <f>SUM(US!I16,CAN!I16,AUS!I16,AUT!I16, BEL!I16, DEN!I16, FRA!I16,FIN!I16, GER!I16,GRE!I16,ICE!I16,IRE!I16,ITA!I16,LUX!I16,MLT!I16, NL!I16,NOR!I16, PRT!I16,CH!I16,SWE!I16,ESP!I16,UK!I16,SLO!I16, CRO!I16, CZE!I16, HUN!I16,POL!I16,ROM!I16, RUS!I16,TUR!I16,CYP!I16, ISR!I16,JOR!I16,QAT!I16,SAU!I16,MOR!I16,EGY!I16,ZAF!I16, JPN!I16,CHN!I16,CAM!I16, TWN!I16,HKG!I16,IND!I16,IDN!I16,KOR!I16,MYS!I16,PHL!I16,SGP!I16,THA!I16,BRA!I16, CHL!I16,COL!I16,CRI!I16, DR!I16,ECU!I16,MEX!I16, PAN!I16,PER!I16,URU!I16)/1000</f>
        <v>23.981113093722854</v>
      </c>
      <c r="E16" s="22">
        <f>SUM(US!J16,CAN!J16,AUS!J16,AUT!J16, BEL!J16, DEN!J16, FRA!J16,FIN!J16, GER!J16,GRE!J16,ICE!J16,IRE!J16,ITA!J16,LUX!J16,MLT!J16, NL!J16,NOR!J16, PRT!J16,CH!J16,SWE!J16,ESP!J16,UK!J16,SLO!J16, CRO!J16, CZE!J16, HUN!J16,POL!J16,ROM!J16, RUS!J16,TUR!J16,CYP!J16, ISR!J16,JOR!J16,QAT!J16,SAU!J16,MOR!J16,EGY!J16,ZAF!J16, JPN!J16,CHN!J16,CAM!J16, TWN!J16,HKG!J16,IND!J16,IDN!J16,KOR!J16,MYS!J16,PHL!J16,SGP!J16,THA!J16,BRA!J16, CHL!J16,COL!J16,CRI!J16, DR!J16,ECU!J16,MEX!J16, PAN!J16,PER!J16,URU!J16)/1000</f>
        <v>23.424063902980929</v>
      </c>
      <c r="F16" s="22">
        <f>SUM(US!K16,CAN!K16,AUS!K16,AUT!K16, BEL!K16, DEN!K16, FRA!K16,FIN!K16, GER!K16,GRE!K16,ICE!K16,IRE!K16,ITA!K16,LUX!K16,MLT!K16, NL!K16,NOR!K16, PRT!K16,CH!K16,SWE!K16,ESP!K16,UK!K16,SLO!K16, CRO!K16, CZE!K16, HUN!K16,POL!K16,ROM!K16, RUS!K16,TUR!K16,CYP!K16, ISR!K16,JOR!K16,QAT!K16,SAU!K16,MOR!K16,EGY!K16,ZAF!K16, JPN!K16,CHN!K16,CAM!K16, TWN!K16,HKG!K16,IND!K16,IDN!K16,KOR!K16,MYS!K16,PHL!K16,SGP!K16,THA!K16,BRA!K16, CHL!K16,COL!K16,CRI!K16, DR!K16,ECU!K16,MEX!K16, PAN!K16,PER!K16,URU!K16)/1000</f>
        <v>22.648703780013534</v>
      </c>
      <c r="G16" s="22">
        <f>SUM(US!L16,CAN!L16,AUS!L16,AUT!L16, BEL!L16, DEN!L16, FRA!L16,FIN!L16, GER!L16,GRE!L16,ICE!L16,IRE!L16,ITA!L16,LUX!L16,MLT!L16, NL!L16,NOR!L16, PRT!L16,CH!L16,SWE!L16,ESP!L16,UK!L16,SLO!L16, CRO!L16, CZE!L16, HUN!L16,POL!L16,ROM!L16, RUS!L16,TUR!L16,CYP!L16, ISR!L16,JOR!L16,QAT!L16,SAU!L16,MOR!L16,EGY!L16,ZAF!L16, JPN!L16,CHN!L16,CAM!L16, TWN!L16,HKG!L16,IND!L16,IDN!L16,KOR!L16,MYS!L16,PHL!L16,SGP!L16,THA!L16,BRA!L16, CHL!L16,COL!L16,CRI!L16, DR!L16,ECU!L16,MEX!L16, PAN!L16,PER!L16,URU!L16)/1000</f>
        <v>22.142266576664472</v>
      </c>
      <c r="H16" s="22">
        <f>SUM(US!M16,CAN!M16,AUS!M16,AUT!M16, BEL!M16, DEN!M16, FRA!M16,FIN!M16, GER!M16,GRE!M16,ICE!M16,IRE!M16,ITA!M16,LUX!M16,MLT!M16, NL!M16,NOR!M16, PRT!M16,CH!M16,SWE!M16,ESP!M16,UK!M16,SLO!M16, CRO!M16, CZE!M16, HUN!M16,POL!M16,ROM!M16, RUS!M16,TUR!M16,CYP!M16, ISR!M16,JOR!M16,QAT!M16,SAU!M16,MOR!M16,EGY!M16,ZAF!M16, JPN!M16,CHN!M16,CAM!M16, TWN!M16,HKG!M16,IND!M16,IDN!M16,KOR!M16,MYS!M16,PHL!M16,SGP!M16,THA!M16,BRA!M16, CHL!M16,COL!M16,CRI!M16, DR!M16,ECU!M16,MEX!M16, PAN!M16,PER!M16,URU!M16)/1000</f>
        <v>25.036374347648323</v>
      </c>
      <c r="I16" s="22">
        <f>SUM(US!N16,CAN!N16,AUS!N16,AUT!N16, BEL!N16, DEN!N16, FRA!N16,FIN!N16, GER!N16,GRE!N16,ICE!N16,IRE!N16,ITA!N16,LUX!N16,MLT!N16, NL!N16,NOR!N16, PRT!N16,CH!N16,SWE!N16,ESP!N16,UK!N16,SLO!N16, CRO!N16, CZE!N16, HUN!N16,POL!N16,ROM!N16, RUS!N16,TUR!N16,CYP!N16, ISR!N16,JOR!N16,QAT!N16,SAU!N16,MOR!N16,EGY!N16,ZAF!N16, JPN!N16,CHN!N16,CAM!N16, TWN!N16,HKG!N16,IND!N16,IDN!N16,KOR!N16,MYS!N16,PHL!N16,SGP!N16,THA!N16,BRA!N16, CHL!N16,COL!N16,CRI!N16, DR!N16,ECU!N16,MEX!N16, PAN!N16,PER!N16,URU!N16)/1000</f>
        <v>25.117950959828867</v>
      </c>
      <c r="J16" s="22">
        <f>SUM(US!O16,CAN!O16,AUS!O16,AUT!O16, BEL!O16, DEN!O16, FRA!O16,FIN!O16, GER!O16,GRE!O16,ICE!O16,IRE!O16,ITA!O16,LUX!O16,MLT!O16, NL!O16,NOR!O16, PRT!O16,CH!O16,SWE!O16,ESP!O16,UK!O16,SLO!O16, CRO!O16, CZE!O16, HUN!O16,POL!O16,ROM!O16, RUS!O16,TUR!O16,CYP!O16, ISR!O16,JOR!O16,QAT!O16,SAU!O16,MOR!O16,EGY!O16,ZAF!O16, JPN!O16,CHN!O16,CAM!O16, TWN!O16,HKG!O16,IND!O16,IDN!O16,KOR!O16,MYS!O16,PHL!O16,SGP!O16,THA!O16,BRA!O16, CHL!O16,COL!O16,CRI!O16, DR!O16,ECU!O16,MEX!O16, PAN!O16,PER!O16,URU!O16)/1000</f>
        <v>24.944958459002013</v>
      </c>
      <c r="K16" s="22">
        <f>SUM(US!P16,CAN!P16,AUS!P16,AUT!P16, BEL!P16, DEN!P16, FRA!P16,FIN!P16, GER!P16,GRE!P16,ICE!P16,IRE!P16,ITA!P16,LUX!P16,MLT!P16, NL!P16,NOR!P16, PRT!P16,CH!P16,SWE!P16,ESP!P16,UK!P16,SLO!P16, CRO!P16, CZE!P16, HUN!P16,POL!P16,ROM!P16, RUS!P16,TUR!P16,CYP!P16, ISR!P16,JOR!P16,QAT!P16,SAU!P16,MOR!P16,EGY!P16,ZAF!P16, JPN!P16,CHN!P16,CAM!P16, TWN!P16,HKG!P16,IND!P16,IDN!P16,KOR!P16,MYS!P16,PHL!P16,SGP!P16,THA!P16,BRA!P16, CHL!P16,COL!P16,CRI!P16, DR!P16,ECU!P16,MEX!P16, PAN!P16,PER!P16,URU!P16)/1000</f>
        <v>24.219111829245719</v>
      </c>
      <c r="L16" s="22">
        <f>SUM(US!Q16,CAN!Q16,AUS!Q16,AUT!Q16, BEL!Q16, DEN!Q16, FRA!Q16,FIN!Q16, GER!Q16,GRE!Q16,ICE!Q16,IRE!Q16,ITA!Q16,LUX!Q16,MLT!Q16, NL!Q16,NOR!Q16, PRT!Q16,CH!Q16,SWE!Q16,ESP!Q16,UK!Q16,SLO!Q16, CRO!Q16, CZE!Q16, HUN!Q16,POL!Q16,ROM!Q16, RUS!Q16,TUR!Q16,CYP!Q16, ISR!Q16,JOR!Q16,QAT!Q16,SAU!Q16,MOR!Q16,EGY!Q16,ZAF!Q16, JPN!Q16,CHN!Q16,CAM!Q16, TWN!Q16,HKG!Q16,IND!Q16,IDN!Q16,KOR!Q16,MYS!Q16,PHL!Q16,SGP!Q16,THA!Q16,BRA!Q16, CHL!Q16,COL!Q16,CRI!Q16, DR!Q16,ECU!Q16,MEX!Q16, PAN!Q16,PER!Q16,URU!Q16)/1000</f>
        <v>27.060169673605689</v>
      </c>
      <c r="M16" s="22">
        <f>SUM(US!R16,CAN!R16,AUS!R16,AUT!R16, BEL!R16, DEN!R16, FRA!R16,FIN!R16, GER!R16,GRE!R16,ICE!R16,IRE!R16,ITA!R16,LUX!R16,MLT!R16, NL!R16,NOR!R16, PRT!R16,CH!R16,SWE!R16,ESP!R16,UK!R16,SLO!R16, CRO!R16, CZE!R16, HUN!R16,POL!R16,ROM!R16, RUS!R16,TUR!R16,CYP!R16, ISR!R16,JOR!R16,QAT!R16,SAU!R16,MOR!R16,EGY!R16,ZAF!R16, JPN!R16,CHN!R16,CAM!R16, TWN!R16,HKG!R16,IND!R16,IDN!R16,KOR!R16,MYS!R16,PHL!R16,SGP!R16,THA!R16,BRA!R16, CHL!R16,COL!R16,CRI!R16, DR!R16,ECU!R16,MEX!R16, PAN!R16,PER!R16,URU!R16)/1000</f>
        <v>24.962674973919494</v>
      </c>
      <c r="N16" s="22">
        <f>SUM(US!S16,CAN!S16,AUS!S16,AUT!S16, BEL!S16, DEN!S16, FRA!S16,FIN!S16, GER!S16,GRE!S16,ICE!S16,IRE!S16,ITA!S16,LUX!S16,MLT!S16, NL!S16,NOR!S16, PRT!S16,CH!S16,SWE!S16,ESP!S16,UK!S16,SLO!S16, CRO!S16, CZE!S16, HUN!S16,POL!S16,ROM!S16, RUS!S16,TUR!S16,CYP!S16, ISR!S16,JOR!S16,QAT!S16,SAU!S16,MOR!S16,EGY!S16,ZAF!S16, JPN!S16,CHN!S16,CAM!S16, TWN!S16,HKG!S16,IND!S16,IDN!S16,KOR!S16,MYS!S16,PHL!S16,SGP!S16,THA!S16,BRA!S16, CHL!S16,COL!S16,CRI!S16, DR!S16,ECU!S16,MEX!S16, PAN!S16,PER!S16,URU!S16)/1000</f>
        <v>25.110387758227322</v>
      </c>
      <c r="O16" s="22">
        <f>SUM(US!T16,CAN!T16,AUS!T16,AUT!T16, BEL!T16, DEN!T16, FRA!T16,FIN!T16, GER!T16,GRE!T16,ICE!T16,IRE!T16,ITA!T16,LUX!T16,MLT!T16, NL!T16,NOR!T16, PRT!T16,CH!T16,SWE!T16,ESP!T16,UK!T16,SLO!T16, CRO!T16, CZE!T16, HUN!T16,POL!T16,ROM!T16, RUS!T16,TUR!T16,CYP!T16, ISR!T16,JOR!T16,QAT!T16,SAU!T16,MOR!T16,EGY!T16,ZAF!T16, JPN!T16,CHN!T16,CAM!T16, TWN!T16,HKG!T16,IND!T16,IDN!T16,KOR!T16,MYS!T16,PHL!T16,SGP!T16,THA!T16,BRA!T16, CHL!T16,COL!T16,CRI!T16, DR!T16,ECU!T16,MEX!T16, PAN!T16,PER!T16,URU!T16)/1000</f>
        <v>25.114085300499127</v>
      </c>
      <c r="P16" s="22">
        <f>SUM(US!U16,CAN!U16,AUS!U16,AUT!U16, BEL!U16, DEN!U16, FRA!U16,FIN!U16, GER!U16,GRE!U16,ICE!U16,IRE!U16,ITA!U16,LUX!U16,MLT!U16, NL!U16,NOR!U16, PRT!U16,CH!U16,SWE!U16,ESP!U16,UK!U16,SLO!U16, CRO!U16, CZE!U16, HUN!U16,POL!U16,ROM!U16, RUS!U16,TUR!U16,CYP!U16, ISR!U16,JOR!U16,QAT!U16,SAU!U16,MOR!U16,EGY!U16,ZAF!U16, JPN!U16,CHN!U16,CAM!U16, TWN!U16,HKG!U16,IND!U16,IDN!U16,KOR!U16,MYS!U16,PHL!U16,SGP!U16,THA!U16,BRA!U16, CHL!U16,COL!U16,CRI!U16, DR!U16,ECU!U16,MEX!U16, PAN!U16,PER!U16,URU!U16)/1000</f>
        <v>27.243010597720641</v>
      </c>
      <c r="Q16" s="22">
        <f>SUM(US!V16,CAN!V16,AUS!V16,AUT!V16, BEL!V16, DEN!V16, FRA!V16,FIN!V16, GER!V16,GRE!V16,ICE!V16,IRE!V16,ITA!V16,LUX!V16,MLT!V16, NL!V16,NOR!V16, PRT!V16,CH!V16,SWE!V16,ESP!V16,UK!V16,SLO!V16, CRO!V16, CZE!V16, HUN!V16,POL!V16,ROM!V16, RUS!V16,TUR!V16,CYP!V16, ISR!V16,JOR!V16,QAT!V16,SAU!V16,MOR!V16,EGY!V16,ZAF!V16, JPN!V16,CHN!V16,CAM!V16, TWN!V16,HKG!V16,IND!V16,IDN!V16,KOR!V16,MYS!V16,PHL!V16,SGP!V16,THA!V16,BRA!V16, CHL!V16,COL!V16,CRI!V16, DR!V16,ECU!V16,MEX!V16, PAN!V16,PER!V16,URU!V16)/1000</f>
        <v>25.848743828722117</v>
      </c>
      <c r="R16" s="22">
        <f>SUM(US!W16,CAN!W16,AUS!W16,AUT!W16, BEL!W16, DEN!W16, FRA!W16,FIN!W16, GER!W16,GRE!W16,ICE!W16,IRE!W16,ITA!W16,LUX!W16,MLT!W16, NL!W16,NOR!W16, PRT!W16,CH!W16,SWE!W16,ESP!W16,UK!W16,SLO!W16, CRO!W16, CZE!W16, HUN!W16,POL!W16,ROM!W16, RUS!W16,TUR!W16,CYP!W16, ISR!W16,JOR!W16,QAT!W16,SAU!W16,MOR!W16,EGY!W16,ZAF!W16, JPN!W16,CHN!W16,CAM!W16, TWN!W16,HKG!W16,IND!W16,IDN!W16,KOR!W16,MYS!W16,PHL!W16,SGP!W16,THA!W16,BRA!W16, CHL!W16,COL!W16,CRI!W16, DR!W16,ECU!W16,MEX!W16, PAN!W16,PER!W16,URU!W16)/1000</f>
        <v>24.307775539563416</v>
      </c>
      <c r="S16" s="22">
        <f>SUM(US!X16,CAN!X16,AUS!X16,AUT!X16, BEL!X16, DEN!X16, FRA!X16,FIN!X16, GER!X16,GRE!X16,ICE!X16,IRE!X16,ITA!X16,LUX!X16,MLT!X16, NL!X16,NOR!X16, PRT!X16,CH!X16,SWE!X16,ESP!X16,UK!X16,SLO!X16, CRO!X16, CZE!X16, HUN!X16,POL!X16,ROM!X16, RUS!X16,TUR!X16,CYP!X16, ISR!X16,JOR!X16,QAT!X16,SAU!X16,MOR!X16,EGY!X16,ZAF!X16, JPN!X16,CHN!X16,CAM!X16, TWN!X16,HKG!X16,IND!X16,IDN!X16,KOR!X16,MYS!X16,PHL!X16,SGP!X16,THA!X16,BRA!X16, CHL!X16,COL!X16,CRI!X16, DR!X16,ECU!X16,MEX!X16, PAN!X16,PER!X16,URU!X16)/1000</f>
        <v>18.005289718272142</v>
      </c>
      <c r="T16" s="22">
        <f>SUM(US!Y16,CAN!Y16,AUS!Y16,AUT!Y16, BEL!Y16, DEN!Y16, FRA!Y16,FIN!Y16, GER!Y16,GRE!Y16,ICE!Y16,IRE!Y16,ITA!Y16,LUX!Y16,MLT!Y16, NL!Y16,NOR!Y16, PRT!Y16,CH!Y16,SWE!Y16,ESP!Y16,UK!Y16,SLO!Y16, CRO!Y16, CZE!Y16, HUN!Y16,POL!Y16,ROM!Y16, RUS!Y16,TUR!Y16,CYP!Y16, ISR!Y16,JOR!Y16,QAT!Y16,SAU!Y16,MOR!Y16,EGY!Y16,ZAF!Y16, JPN!Y16,CHN!Y16,CAM!Y16, TWN!Y16,HKG!Y16,IND!Y16,IDN!Y16,KOR!Y16,MYS!Y16,PHL!Y16,SGP!Y16,THA!Y16,BRA!Y16, CHL!Y16,COL!Y16,CRI!Y16, DR!Y16,ECU!Y16,MEX!Y16, PAN!Y16,PER!Y16,URU!Y16)/1000</f>
        <v>5.8132459015936302</v>
      </c>
      <c r="U16" s="22">
        <f>SUM(US!Z16,CAN!Z16,AUS!Z16,AUT!Z16, BEL!Z16, DEN!Z16, FRA!Z16,FIN!Z16, GER!Z16,GRE!Z16,ICE!Z16,IRE!Z16,ITA!Z16,LUX!Z16,MLT!Z16, NL!Z16,NOR!Z16, PRT!Z16,CH!Z16,SWE!Z16,ESP!Z16,UK!Z16,SLO!Z16, CRO!Z16, CZE!Z16, HUN!Z16,POL!Z16,ROM!Z16, RUS!Z16,TUR!Z16,CYP!Z16, ISR!Z16,JOR!Z16,QAT!Z16,SAU!Z16,MOR!Z16,EGY!Z16,ZAF!Z16, JPN!Z16,CHN!Z16,CAM!Z16, TWN!Z16,HKG!Z16,IND!Z16,IDN!Z16,KOR!Z16,MYS!Z16,PHL!Z16,SGP!Z16,THA!Z16,BRA!Z16, CHL!Z16,COL!Z16,CRI!Z16, DR!Z16,ECU!Z16,MEX!Z16, PAN!Z16,PER!Z16,URU!Z16)/1000</f>
        <v>8.7364320016028927</v>
      </c>
      <c r="V16" s="22">
        <f>SUM(US!AA16,CAN!AA16,AUS!AA16,AUT!AA16, BEL!AA16, DEN!AA16, FRA!AA16,FIN!AA16, GER!AA16,GRE!AA16,ICE!AA16,IRE!AA16,ITA!AA16,LUX!AA16,MLT!AA16, NL!AA16,NOR!AA16, PRT!AA16,CH!AA16,SWE!AA16,ESP!AA16,UK!AA16,SLO!AA16, CRO!AA16, CZE!AA16, HUN!AA16,POL!AA16,ROM!AA16, RUS!AA16,TUR!AA16,CYP!AA16, ISR!AA16,JOR!AA16,QAT!AA16,SAU!AA16,MOR!AA16,EGY!AA16,ZAF!AA16, JPN!AA16,CHN!AA16,CAM!AA16, TWN!AA16,HKG!AA16,IND!AA16,IDN!AA16,KOR!AA16,MYS!AA16,PHL!AA16,SGP!AA16,THA!AA16,BRA!AA16, CHL!AA16,COL!AA16,CRI!AA16, DR!AA16,ECU!AA16,MEX!AA16, PAN!AA16,PER!AA16,URU!AA16)/1000</f>
        <v>5.7097147119261908</v>
      </c>
      <c r="W16" s="22"/>
      <c r="X16" s="11">
        <f t="shared" si="0"/>
        <v>102.5136152665053</v>
      </c>
      <c r="Y16" s="11">
        <f t="shared" si="1"/>
        <v>38.264682333394852</v>
      </c>
      <c r="Z16" s="8"/>
      <c r="AD16" s="11"/>
    </row>
    <row r="17" spans="1:30" s="9" customFormat="1" ht="15.75" customHeight="1" x14ac:dyDescent="0.35">
      <c r="A17" s="5" t="s">
        <v>61</v>
      </c>
      <c r="B17" s="22">
        <f>SUM(US!G17,CAN!G17,AUS!G17,AUT!G17, BEL!G17, DEN!G17, FRA!G17,FIN!G17, GER!G17,GRE!G17,ICE!G17,IRE!G17,ITA!G17,LUX!G17,MLT!G17, NL!G17,NOR!G17, PRT!G17,CH!G17,SWE!G17,ESP!G17,UK!G17,SLO!G17, CRO!G17, CZE!G17, HUN!G17,POL!G17,ROM!G17, RUS!G17,TUR!G17,CYP!G17, ISR!G17,JOR!G17,QAT!G17,SAU!G17,MOR!G17,EGY!G17,ZAF!G17, JPN!G17,CHN!G17,CAM!G17, TWN!G17,HKG!G17,IND!G17,IDN!G17,KOR!G17,MYS!G17,PHL!G17,SGP!G17,THA!G17,BRA!G17, CHL!G17,COL!G17,CRI!G17, DR!G17,ECU!G17,MEX!G17, PAN!G17,PER!G17,URU!G17)/1000</f>
        <v>86.331956176763356</v>
      </c>
      <c r="C17" s="22">
        <f>SUM(US!H17,CAN!H17,AUS!H17,AUT!H17, BEL!H17, DEN!H17, FRA!H17,FIN!H17, GER!H17,GRE!H17,ICE!H17,IRE!H17,ITA!H17,LUX!H17,MLT!H17, NL!H17,NOR!H17, PRT!H17,CH!H17,SWE!H17,ESP!H17,UK!H17,SLO!H17, CRO!H17, CZE!H17, HUN!H17,POL!H17,ROM!H17, RUS!H17,TUR!H17,CYP!H17, ISR!H17,JOR!H17,QAT!H17,SAU!H17,MOR!H17,EGY!H17,ZAF!H17, JPN!H17,CHN!H17,CAM!H17, TWN!H17,HKG!H17,IND!H17,IDN!H17,KOR!H17,MYS!H17,PHL!H17,SGP!H17,THA!H17,BRA!H17, CHL!H17,COL!H17,CRI!H17, DR!H17,ECU!H17,MEX!H17, PAN!H17,PER!H17,URU!H17)/1000</f>
        <v>85.700635955291673</v>
      </c>
      <c r="D17" s="22">
        <f>SUM(US!I17,CAN!I17,AUS!I17,AUT!I17, BEL!I17, DEN!I17, FRA!I17,FIN!I17, GER!I17,GRE!I17,ICE!I17,IRE!I17,ITA!I17,LUX!I17,MLT!I17, NL!I17,NOR!I17, PRT!I17,CH!I17,SWE!I17,ESP!I17,UK!I17,SLO!I17, CRO!I17, CZE!I17, HUN!I17,POL!I17,ROM!I17, RUS!I17,TUR!I17,CYP!I17, ISR!I17,JOR!I17,QAT!I17,SAU!I17,MOR!I17,EGY!I17,ZAF!I17, JPN!I17,CHN!I17,CAM!I17, TWN!I17,HKG!I17,IND!I17,IDN!I17,KOR!I17,MYS!I17,PHL!I17,SGP!I17,THA!I17,BRA!I17, CHL!I17,COL!I17,CRI!I17, DR!I17,ECU!I17,MEX!I17, PAN!I17,PER!I17,URU!I17)/1000</f>
        <v>103.32979289786938</v>
      </c>
      <c r="E17" s="22">
        <f>SUM(US!J17,CAN!J17,AUS!J17,AUT!J17, BEL!J17, DEN!J17, FRA!J17,FIN!J17, GER!J17,GRE!J17,ICE!J17,IRE!J17,ITA!J17,LUX!J17,MLT!J17, NL!J17,NOR!J17, PRT!J17,CH!J17,SWE!J17,ESP!J17,UK!J17,SLO!J17, CRO!J17, CZE!J17, HUN!J17,POL!J17,ROM!J17, RUS!J17,TUR!J17,CYP!J17, ISR!J17,JOR!J17,QAT!J17,SAU!J17,MOR!J17,EGY!J17,ZAF!J17, JPN!J17,CHN!J17,CAM!J17, TWN!J17,HKG!J17,IND!J17,IDN!J17,KOR!J17,MYS!J17,PHL!J17,SGP!J17,THA!J17,BRA!J17, CHL!J17,COL!J17,CRI!J17, DR!J17,ECU!J17,MEX!J17, PAN!J17,PER!J17,URU!J17)/1000</f>
        <v>122.70415676702819</v>
      </c>
      <c r="F17" s="22">
        <f>SUM(US!K17,CAN!K17,AUS!K17,AUT!K17, BEL!K17, DEN!K17, FRA!K17,FIN!K17, GER!K17,GRE!K17,ICE!K17,IRE!K17,ITA!K17,LUX!K17,MLT!K17, NL!K17,NOR!K17, PRT!K17,CH!K17,SWE!K17,ESP!K17,UK!K17,SLO!K17, CRO!K17, CZE!K17, HUN!K17,POL!K17,ROM!K17, RUS!K17,TUR!K17,CYP!K17, ISR!K17,JOR!K17,QAT!K17,SAU!K17,MOR!K17,EGY!K17,ZAF!K17, JPN!K17,CHN!K17,CAM!K17, TWN!K17,HKG!K17,IND!K17,IDN!K17,KOR!K17,MYS!K17,PHL!K17,SGP!K17,THA!K17,BRA!K17, CHL!K17,COL!K17,CRI!K17, DR!K17,ECU!K17,MEX!K17, PAN!K17,PER!K17,URU!K17)/1000</f>
        <v>92.354001124929283</v>
      </c>
      <c r="G17" s="22">
        <f>SUM(US!L17,CAN!L17,AUS!L17,AUT!L17, BEL!L17, DEN!L17, FRA!L17,FIN!L17, GER!L17,GRE!L17,ICE!L17,IRE!L17,ITA!L17,LUX!L17,MLT!L17, NL!L17,NOR!L17, PRT!L17,CH!L17,SWE!L17,ESP!L17,UK!L17,SLO!L17, CRO!L17, CZE!L17, HUN!L17,POL!L17,ROM!L17, RUS!L17,TUR!L17,CYP!L17, ISR!L17,JOR!L17,QAT!L17,SAU!L17,MOR!L17,EGY!L17,ZAF!L17, JPN!L17,CHN!L17,CAM!L17, TWN!L17,HKG!L17,IND!L17,IDN!L17,KOR!L17,MYS!L17,PHL!L17,SGP!L17,THA!L17,BRA!L17, CHL!L17,COL!L17,CRI!L17, DR!L17,ECU!L17,MEX!L17, PAN!L17,PER!L17,URU!L17)/1000</f>
        <v>90.803038707498317</v>
      </c>
      <c r="H17" s="22">
        <f>SUM(US!M17,CAN!M17,AUS!M17,AUT!M17, BEL!M17, DEN!M17, FRA!M17,FIN!M17, GER!M17,GRE!M17,ICE!M17,IRE!M17,ITA!M17,LUX!M17,MLT!M17, NL!M17,NOR!M17, PRT!M17,CH!M17,SWE!M17,ESP!M17,UK!M17,SLO!M17, CRO!M17, CZE!M17, HUN!M17,POL!M17,ROM!M17, RUS!M17,TUR!M17,CYP!M17, ISR!M17,JOR!M17,QAT!M17,SAU!M17,MOR!M17,EGY!M17,ZAF!M17, JPN!M17,CHN!M17,CAM!M17, TWN!M17,HKG!M17,IND!M17,IDN!M17,KOR!M17,MYS!M17,PHL!M17,SGP!M17,THA!M17,BRA!M17, CHL!M17,COL!M17,CRI!M17, DR!M17,ECU!M17,MEX!M17, PAN!M17,PER!M17,URU!M17)/1000</f>
        <v>112.66328622559602</v>
      </c>
      <c r="I17" s="22">
        <f>SUM(US!N17,CAN!N17,AUS!N17,AUT!N17, BEL!N17, DEN!N17, FRA!N17,FIN!N17, GER!N17,GRE!N17,ICE!N17,IRE!N17,ITA!N17,LUX!N17,MLT!N17, NL!N17,NOR!N17, PRT!N17,CH!N17,SWE!N17,ESP!N17,UK!N17,SLO!N17, CRO!N17, CZE!N17, HUN!N17,POL!N17,ROM!N17, RUS!N17,TUR!N17,CYP!N17, ISR!N17,JOR!N17,QAT!N17,SAU!N17,MOR!N17,EGY!N17,ZAF!N17, JPN!N17,CHN!N17,CAM!N17, TWN!N17,HKG!N17,IND!N17,IDN!N17,KOR!N17,MYS!N17,PHL!N17,SGP!N17,THA!N17,BRA!N17, CHL!N17,COL!N17,CRI!N17, DR!N17,ECU!N17,MEX!N17, PAN!N17,PER!N17,URU!N17)/1000</f>
        <v>139.14187441220236</v>
      </c>
      <c r="J17" s="22">
        <f>SUM(US!O17,CAN!O17,AUS!O17,AUT!O17, BEL!O17, DEN!O17, FRA!O17,FIN!O17, GER!O17,GRE!O17,ICE!O17,IRE!O17,ITA!O17,LUX!O17,MLT!O17, NL!O17,NOR!O17, PRT!O17,CH!O17,SWE!O17,ESP!O17,UK!O17,SLO!O17, CRO!O17, CZE!O17, HUN!O17,POL!O17,ROM!O17, RUS!O17,TUR!O17,CYP!O17, ISR!O17,JOR!O17,QAT!O17,SAU!O17,MOR!O17,EGY!O17,ZAF!O17, JPN!O17,CHN!O17,CAM!O17, TWN!O17,HKG!O17,IND!O17,IDN!O17,KOR!O17,MYS!O17,PHL!O17,SGP!O17,THA!O17,BRA!O17, CHL!O17,COL!O17,CRI!O17, DR!O17,ECU!O17,MEX!O17, PAN!O17,PER!O17,URU!O17)/1000</f>
        <v>105.58381592353003</v>
      </c>
      <c r="K17" s="22">
        <f>SUM(US!P17,CAN!P17,AUS!P17,AUT!P17, BEL!P17, DEN!P17, FRA!P17,FIN!P17, GER!P17,GRE!P17,ICE!P17,IRE!P17,ITA!P17,LUX!P17,MLT!P17, NL!P17,NOR!P17, PRT!P17,CH!P17,SWE!P17,ESP!P17,UK!P17,SLO!P17, CRO!P17, CZE!P17, HUN!P17,POL!P17,ROM!P17, RUS!P17,TUR!P17,CYP!P17, ISR!P17,JOR!P17,QAT!P17,SAU!P17,MOR!P17,EGY!P17,ZAF!P17, JPN!P17,CHN!P17,CAM!P17, TWN!P17,HKG!P17,IND!P17,IDN!P17,KOR!P17,MYS!P17,PHL!P17,SGP!P17,THA!P17,BRA!P17, CHL!P17,COL!P17,CRI!P17, DR!P17,ECU!P17,MEX!P17, PAN!P17,PER!P17,URU!P17)/1000</f>
        <v>106.50358593118308</v>
      </c>
      <c r="L17" s="22">
        <f>SUM(US!Q17,CAN!Q17,AUS!Q17,AUT!Q17, BEL!Q17, DEN!Q17, FRA!Q17,FIN!Q17, GER!Q17,GRE!Q17,ICE!Q17,IRE!Q17,ITA!Q17,LUX!Q17,MLT!Q17, NL!Q17,NOR!Q17, PRT!Q17,CH!Q17,SWE!Q17,ESP!Q17,UK!Q17,SLO!Q17, CRO!Q17, CZE!Q17, HUN!Q17,POL!Q17,ROM!Q17, RUS!Q17,TUR!Q17,CYP!Q17, ISR!Q17,JOR!Q17,QAT!Q17,SAU!Q17,MOR!Q17,EGY!Q17,ZAF!Q17, JPN!Q17,CHN!Q17,CAM!Q17, TWN!Q17,HKG!Q17,IND!Q17,IDN!Q17,KOR!Q17,MYS!Q17,PHL!Q17,SGP!Q17,THA!Q17,BRA!Q17, CHL!Q17,COL!Q17,CRI!Q17, DR!Q17,ECU!Q17,MEX!Q17, PAN!Q17,PER!Q17,URU!Q17)/1000</f>
        <v>125.64469170637264</v>
      </c>
      <c r="M17" s="22">
        <f>SUM(US!R17,CAN!R17,AUS!R17,AUT!R17, BEL!R17, DEN!R17, FRA!R17,FIN!R17, GER!R17,GRE!R17,ICE!R17,IRE!R17,ITA!R17,LUX!R17,MLT!R17, NL!R17,NOR!R17, PRT!R17,CH!R17,SWE!R17,ESP!R17,UK!R17,SLO!R17, CRO!R17, CZE!R17, HUN!R17,POL!R17,ROM!R17, RUS!R17,TUR!R17,CYP!R17, ISR!R17,JOR!R17,QAT!R17,SAU!R17,MOR!R17,EGY!R17,ZAF!R17, JPN!R17,CHN!R17,CAM!R17, TWN!R17,HKG!R17,IND!R17,IDN!R17,KOR!R17,MYS!R17,PHL!R17,SGP!R17,THA!R17,BRA!R17, CHL!R17,COL!R17,CRI!R17, DR!R17,ECU!R17,MEX!R17, PAN!R17,PER!R17,URU!R17)/1000</f>
        <v>145.12932768007298</v>
      </c>
      <c r="N17" s="22">
        <f>SUM(US!S17,CAN!S17,AUS!S17,AUT!S17, BEL!S17, DEN!S17, FRA!S17,FIN!S17, GER!S17,GRE!S17,ICE!S17,IRE!S17,ITA!S17,LUX!S17,MLT!S17, NL!S17,NOR!S17, PRT!S17,CH!S17,SWE!S17,ESP!S17,UK!S17,SLO!S17, CRO!S17, CZE!S17, HUN!S17,POL!S17,ROM!S17, RUS!S17,TUR!S17,CYP!S17, ISR!S17,JOR!S17,QAT!S17,SAU!S17,MOR!S17,EGY!S17,ZAF!S17, JPN!S17,CHN!S17,CAM!S17, TWN!S17,HKG!S17,IND!S17,IDN!S17,KOR!S17,MYS!S17,PHL!S17,SGP!S17,THA!S17,BRA!S17, CHL!S17,COL!S17,CRI!S17, DR!S17,ECU!S17,MEX!S17, PAN!S17,PER!S17,URU!S17)/1000</f>
        <v>109.78271626111264</v>
      </c>
      <c r="O17" s="22">
        <f>SUM(US!T17,CAN!T17,AUS!T17,AUT!T17, BEL!T17, DEN!T17, FRA!T17,FIN!T17, GER!T17,GRE!T17,ICE!T17,IRE!T17,ITA!T17,LUX!T17,MLT!T17, NL!T17,NOR!T17, PRT!T17,CH!T17,SWE!T17,ESP!T17,UK!T17,SLO!T17, CRO!T17, CZE!T17, HUN!T17,POL!T17,ROM!T17, RUS!T17,TUR!T17,CYP!T17, ISR!T17,JOR!T17,QAT!T17,SAU!T17,MOR!T17,EGY!T17,ZAF!T17, JPN!T17,CHN!T17,CAM!T17, TWN!T17,HKG!T17,IND!T17,IDN!T17,KOR!T17,MYS!T17,PHL!T17,SGP!T17,THA!T17,BRA!T17, CHL!T17,COL!T17,CRI!T17, DR!T17,ECU!T17,MEX!T17, PAN!T17,PER!T17,URU!T17)/1000</f>
        <v>108.52759242699601</v>
      </c>
      <c r="P17" s="22">
        <f>SUM(US!U17,CAN!U17,AUS!U17,AUT!U17, BEL!U17, DEN!U17, FRA!U17,FIN!U17, GER!U17,GRE!U17,ICE!U17,IRE!U17,ITA!U17,LUX!U17,MLT!U17, NL!U17,NOR!U17, PRT!U17,CH!U17,SWE!U17,ESP!U17,UK!U17,SLO!U17, CRO!U17, CZE!U17, HUN!U17,POL!U17,ROM!U17, RUS!U17,TUR!U17,CYP!U17, ISR!U17,JOR!U17,QAT!U17,SAU!U17,MOR!U17,EGY!U17,ZAF!U17, JPN!U17,CHN!U17,CAM!U17, TWN!U17,HKG!U17,IND!U17,IDN!U17,KOR!U17,MYS!U17,PHL!U17,SGP!U17,THA!U17,BRA!U17, CHL!U17,COL!U17,CRI!U17, DR!U17,ECU!U17,MEX!U17, PAN!U17,PER!U17,URU!U17)/1000</f>
        <v>129.73344154923112</v>
      </c>
      <c r="Q17" s="22">
        <f>SUM(US!V17,CAN!V17,AUS!V17,AUT!V17, BEL!V17, DEN!V17, FRA!V17,FIN!V17, GER!V17,GRE!V17,ICE!V17,IRE!V17,ITA!V17,LUX!V17,MLT!V17, NL!V17,NOR!V17, PRT!V17,CH!V17,SWE!V17,ESP!V17,UK!V17,SLO!V17, CRO!V17, CZE!V17, HUN!V17,POL!V17,ROM!V17, RUS!V17,TUR!V17,CYP!V17, ISR!V17,JOR!V17,QAT!V17,SAU!V17,MOR!V17,EGY!V17,ZAF!V17, JPN!V17,CHN!V17,CAM!V17, TWN!V17,HKG!V17,IND!V17,IDN!V17,KOR!V17,MYS!V17,PHL!V17,SGP!V17,THA!V17,BRA!V17, CHL!V17,COL!V17,CRI!V17, DR!V17,ECU!V17,MEX!V17, PAN!V17,PER!V17,URU!V17)/1000</f>
        <v>151.17153319634687</v>
      </c>
      <c r="R17" s="22">
        <f>SUM(US!W17,CAN!W17,AUS!W17,AUT!W17, BEL!W17, DEN!W17, FRA!W17,FIN!W17, GER!W17,GRE!W17,ICE!W17,IRE!W17,ITA!W17,LUX!W17,MLT!W17, NL!W17,NOR!W17, PRT!W17,CH!W17,SWE!W17,ESP!W17,UK!W17,SLO!W17, CRO!W17, CZE!W17, HUN!W17,POL!W17,ROM!W17, RUS!W17,TUR!W17,CYP!W17, ISR!W17,JOR!W17,QAT!W17,SAU!W17,MOR!W17,EGY!W17,ZAF!W17, JPN!W17,CHN!W17,CAM!W17, TWN!W17,HKG!W17,IND!W17,IDN!W17,KOR!W17,MYS!W17,PHL!W17,SGP!W17,THA!W17,BRA!W17, CHL!W17,COL!W17,CRI!W17, DR!W17,ECU!W17,MEX!W17, PAN!W17,PER!W17,URU!W17)/1000</f>
        <v>115.6472824864874</v>
      </c>
      <c r="S17" s="22">
        <f>SUM(US!X17,CAN!X17,AUS!X17,AUT!X17, BEL!X17, DEN!X17, FRA!X17,FIN!X17, GER!X17,GRE!X17,ICE!X17,IRE!X17,ITA!X17,LUX!X17,MLT!X17, NL!X17,NOR!X17, PRT!X17,CH!X17,SWE!X17,ESP!X17,UK!X17,SLO!X17, CRO!X17, CZE!X17, HUN!X17,POL!X17,ROM!X17, RUS!X17,TUR!X17,CYP!X17, ISR!X17,JOR!X17,QAT!X17,SAU!X17,MOR!X17,EGY!X17,ZAF!X17, JPN!X17,CHN!X17,CAM!X17, TWN!X17,HKG!X17,IND!X17,IDN!X17,KOR!X17,MYS!X17,PHL!X17,SGP!X17,THA!X17,BRA!X17, CHL!X17,COL!X17,CRI!X17, DR!X17,ECU!X17,MEX!X17, PAN!X17,PER!X17,URU!X17)/1000</f>
        <v>86.280307045471176</v>
      </c>
      <c r="T17" s="22">
        <f>SUM(US!Y17,CAN!Y17,AUS!Y17,AUT!Y17, BEL!Y17, DEN!Y17, FRA!Y17,FIN!Y17, GER!Y17,GRE!Y17,ICE!Y17,IRE!Y17,ITA!Y17,LUX!Y17,MLT!Y17, NL!Y17,NOR!Y17, PRT!Y17,CH!Y17,SWE!Y17,ESP!Y17,UK!Y17,SLO!Y17, CRO!Y17, CZE!Y17, HUN!Y17,POL!Y17,ROM!Y17, RUS!Y17,TUR!Y17,CYP!Y17, ISR!Y17,JOR!Y17,QAT!Y17,SAU!Y17,MOR!Y17,EGY!Y17,ZAF!Y17, JPN!Y17,CHN!Y17,CAM!Y17, TWN!Y17,HKG!Y17,IND!Y17,IDN!Y17,KOR!Y17,MYS!Y17,PHL!Y17,SGP!Y17,THA!Y17,BRA!Y17, CHL!Y17,COL!Y17,CRI!Y17, DR!Y17,ECU!Y17,MEX!Y17, PAN!Y17,PER!Y17,URU!Y17)/1000</f>
        <v>16.104318133452566</v>
      </c>
      <c r="U17" s="22">
        <f>SUM(US!Z17,CAN!Z17,AUS!Z17,AUT!Z17, BEL!Z17, DEN!Z17, FRA!Z17,FIN!Z17, GER!Z17,GRE!Z17,ICE!Z17,IRE!Z17,ITA!Z17,LUX!Z17,MLT!Z17, NL!Z17,NOR!Z17, PRT!Z17,CH!Z17,SWE!Z17,ESP!Z17,UK!Z17,SLO!Z17, CRO!Z17, CZE!Z17, HUN!Z17,POL!Z17,ROM!Z17, RUS!Z17,TUR!Z17,CYP!Z17, ISR!Z17,JOR!Z17,QAT!Z17,SAU!Z17,MOR!Z17,EGY!Z17,ZAF!Z17, JPN!Z17,CHN!Z17,CAM!Z17, TWN!Z17,HKG!Z17,IND!Z17,IDN!Z17,KOR!Z17,MYS!Z17,PHL!Z17,SGP!Z17,THA!Z17,BRA!Z17, CHL!Z17,COL!Z17,CRI!Z17, DR!Z17,ECU!Z17,MEX!Z17, PAN!Z17,PER!Z17,URU!Z17)/1000</f>
        <v>34.22547200256956</v>
      </c>
      <c r="V17" s="22">
        <f>SUM(US!AA17,CAN!AA17,AUS!AA17,AUT!AA17, BEL!AA17, DEN!AA17, FRA!AA17,FIN!AA17, GER!AA17,GRE!AA17,ICE!AA17,IRE!AA17,ITA!AA17,LUX!AA17,MLT!AA17, NL!AA17,NOR!AA17, PRT!AA17,CH!AA17,SWE!AA17,ESP!AA17,UK!AA17,SLO!AA17, CRO!AA17, CZE!AA17, HUN!AA17,POL!AA17,ROM!AA17, RUS!AA17,TUR!AA17,CYP!AA17, ISR!AA17,JOR!AA17,QAT!AA17,SAU!AA17,MOR!AA17,EGY!AA17,ZAF!AA17, JPN!AA17,CHN!AA17,CAM!AA17, TWN!AA17,HKG!AA17,IND!AA17,IDN!AA17,KOR!AA17,MYS!AA17,PHL!AA17,SGP!AA17,THA!AA17,BRA!AA17, CHL!AA17,COL!AA17,CRI!AA17, DR!AA17,ECU!AA17,MEX!AA17, PAN!AA17,PER!AA17,URU!AA17)/1000</f>
        <v>21.830944853884709</v>
      </c>
      <c r="W17" s="22"/>
      <c r="X17" s="11">
        <f t="shared" si="0"/>
        <v>505.07984965906132</v>
      </c>
      <c r="Y17" s="11">
        <f t="shared" si="1"/>
        <v>158.44104203537802</v>
      </c>
      <c r="Z17" s="8"/>
      <c r="AD17" s="11"/>
    </row>
    <row r="19" spans="1:30" ht="14.5" x14ac:dyDescent="0.35">
      <c r="A19" s="5" t="s">
        <v>1248</v>
      </c>
      <c r="R19" s="26">
        <f>SUM(AUT!W2, BEL!W2, FIN!W2,FRA!W2,GER!W2,GRE!W2,IRE!W2,ITA!W2,LUX!W2,MLT!G2,NL!W2,PRT!W2,ESP!W2, SLO!W2,CYP!W2)/1000</f>
        <v>473.46138557520578</v>
      </c>
      <c r="S19" s="26">
        <f>SUM(AUT!X2, BEL!X2, FIN!X2,FRA!X2,GER!X2,GRE!X2,IRE!X2,ITA!X2,LUX!X2,MLT!H2,NL!X2,PRT!X2,ESP!X2, SLO!X2,CYP!X2)/1000</f>
        <v>400.04448795472553</v>
      </c>
      <c r="T19" s="26">
        <f>SUM(AUT!Y2, BEL!Y2, FIN!Y2,FRA!Y2,GER!Y2,GRE!Y2,IRE!Y2,ITA!Y2,LUX!Y2,MLT!I2,NL!Y2,PRT!Y2,ESP!Y2, SLO!Y2,CYP!Y2)/1000</f>
        <v>342.16697969571732</v>
      </c>
      <c r="U19" s="26">
        <f>SUM(AUT!Z2, BEL!Z2, FIN!Z2,FRA!Z2,GER!Z2,GRE!Z2,IRE!Z2,ITA!Z2,LUX!Z2,MLT!J2,NL!Z2,PRT!Z2,ESP!Z2, SLO!Z2,CYP!Z2)/1000</f>
        <v>405.87114420852362</v>
      </c>
      <c r="V19" s="26">
        <f>SUM(AUT!AA2, BEL!AA2, FIN!AA2,FRA!AA2,GER!AA2,GRE!AA2,IRE!AA2,ITA!AA2,LUX!AA2,MLT!K2,NL!AA2,PRT!AA2,ESP!AA2, SLO!AA2,CYP!AA2)/1000</f>
        <v>280.62763699642528</v>
      </c>
      <c r="W19" s="26"/>
      <c r="X19" s="12">
        <f>(X12+X5)/X2</f>
        <v>0.24770483407350308</v>
      </c>
      <c r="Y19" s="12">
        <f>(Y12+Y5)/Y2</f>
        <v>0.1141100525259665</v>
      </c>
    </row>
    <row r="20" spans="1:30" ht="14.5" x14ac:dyDescent="0.35">
      <c r="A20" s="5" t="s">
        <v>1249</v>
      </c>
      <c r="R20" s="26">
        <f>SUM(AUT!W3, BEL!W3, FIN!W3,FRA!W3,GER!W3,GRE!W3,IRE!W3,ITA!W3,LUX!W3,MLT!G3,NL!W3,PRT!W3,ESP!W3, SLO!W3,CYP!W3)/1000</f>
        <v>476.0734982506018</v>
      </c>
      <c r="S20" s="26">
        <f>SUM(AUT!X3, BEL!X3, FIN!X3,FRA!X3,GER!X3,GRE!X3,IRE!X3,ITA!X3,LUX!X3,MLT!H3,NL!X3,PRT!X3,ESP!X3, SLO!X3,CYP!X3)/1000</f>
        <v>408.70553378754369</v>
      </c>
      <c r="T20" s="26">
        <f>SUM(AUT!Y3, BEL!Y3, FIN!Y3,FRA!Y3,GER!Y3,GRE!Y3,IRE!Y3,ITA!Y3,LUX!Y3,MLT!I3,NL!Y3,PRT!Y3,ESP!Y3, SLO!Y3,CYP!Y3)/1000</f>
        <v>319.87380838416959</v>
      </c>
      <c r="U20" s="26">
        <f>SUM(AUT!Z3, BEL!Z3, FIN!Z3,FRA!Z3,GER!Z3,GRE!Z3,IRE!Z3,ITA!Z3,LUX!Z3,MLT!J3,NL!Z3,PRT!Z3,ESP!Z3, SLO!Z3,CYP!Z3)/1000</f>
        <v>366.51334646661741</v>
      </c>
      <c r="V20" s="26">
        <f>SUM(AUT!AA3, BEL!AA3, FIN!AA3,FRA!AA3,GER!AA3,GRE!AA3,IRE!AA3,ITA!AA3,LUX!AA3,MLT!K3,NL!AA3,PRT!AA3,ESP!AA3, SLO!AA3,CYP!AA3)/1000</f>
        <v>252.6194971653791</v>
      </c>
      <c r="W20" s="26"/>
      <c r="X20" s="12">
        <f>(X9+X15)/X3</f>
        <v>0.26055623909898634</v>
      </c>
      <c r="Y20" s="12">
        <f>(Y9+Y15)/Y3</f>
        <v>0.12720208343051156</v>
      </c>
    </row>
    <row r="22" spans="1:30" x14ac:dyDescent="0.25">
      <c r="X22" s="28">
        <f>X12+1/3*X4</f>
        <v>1539.9566791686179</v>
      </c>
      <c r="Y22" s="28"/>
    </row>
    <row r="23" spans="1:30" x14ac:dyDescent="0.25">
      <c r="X23" s="28">
        <f>X15+1/3*X8</f>
        <v>1568.1012171872164</v>
      </c>
      <c r="Y23" s="28"/>
    </row>
    <row r="25" spans="1:30" x14ac:dyDescent="0.25">
      <c r="X25" s="27">
        <f>SUM(X22:X23)/SUM(X2:X3)</f>
        <v>0.28678232771870654</v>
      </c>
      <c r="Y25" s="2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38A28-959A-47B9-A1B8-BE40D42B3596}">
  <dimension ref="A1:AC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5" x14ac:dyDescent="0.25"/>
  <cols>
    <col min="1" max="1" width="79.1796875" customWidth="1"/>
    <col min="23" max="23" width="9.1796875" style="10"/>
  </cols>
  <sheetData>
    <row r="1" spans="1:29" x14ac:dyDescent="0.25"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0" t="s">
        <v>21</v>
      </c>
      <c r="P1" s="10" t="s">
        <v>22</v>
      </c>
      <c r="Q1" s="10" t="s">
        <v>23</v>
      </c>
      <c r="R1" s="10" t="s">
        <v>24</v>
      </c>
      <c r="S1" s="10" t="s">
        <v>25</v>
      </c>
      <c r="T1" s="10" t="s">
        <v>26</v>
      </c>
      <c r="U1" s="10" t="s">
        <v>27</v>
      </c>
      <c r="V1" s="10" t="s">
        <v>28</v>
      </c>
      <c r="W1" s="9"/>
    </row>
    <row r="2" spans="1:29" s="9" customFormat="1" ht="15.75" customHeight="1" x14ac:dyDescent="0.35">
      <c r="A2" s="5" t="s">
        <v>46</v>
      </c>
      <c r="B2" s="22">
        <f>SUM(US!G2,CAN!G2,AUS!G2,AUT!G2, BEL!G2, DEN!G2, FRA!G2,GER!G2,GRE!G2,IRE!G2,ITA!G2,LUX!G2,NL!G2,PRT!G2,CH!G2,SWE!G2,ESP!G2,UK!G2,POL!G2,RUS!G2,TUR!G2,SAU!G2,ZAF!G2,ISR!G2, JPN!G2,CHN!G2,HKG!G2,IND!G2,IDN!G2,KOR!G2,MYS!G2,PHL!G2,SGP!G2,THA!G2,BRA!G2, MEX!G2)/1000</f>
        <v>1080.5130276184216</v>
      </c>
      <c r="C2" s="22">
        <f>SUM(US!H2,CAN!H2,AUS!H2,AUT!H2, BEL!H2, DEN!H2, FRA!H2,GER!H2,GRE!H2,IRE!H2,ITA!H2,LUX!H2,NL!H2,PRT!H2,CH!H2,SWE!H2,ESP!H2,UK!H2,POL!H2,RUS!H2,TUR!H2,SAU!H2,ZAF!H2,ISR!H2, JPN!H2,CHN!H2,HKG!H2,IND!H2,IDN!H2,KOR!H2,MYS!H2,PHL!H2,SGP!H2,THA!H2,BRA!H2, MEX!H2)/1000</f>
        <v>997.22062202907568</v>
      </c>
      <c r="D2" s="22">
        <f>SUM(US!I2,CAN!I2,AUS!I2,AUT!I2, BEL!I2, DEN!I2, FRA!I2,GER!I2,GRE!I2,IRE!I2,ITA!I2,LUX!I2,NL!I2,PRT!I2,CH!I2,SWE!I2,ESP!I2,UK!I2,POL!I2,RUS!I2,TUR!I2,SAU!I2,ZAF!I2,ISR!I2, JPN!I2,CHN!I2,HKG!I2,IND!I2,IDN!I2,KOR!I2,MYS!I2,PHL!I2,SGP!I2,THA!I2,BRA!I2, MEX!I2)/1000</f>
        <v>1070.2656454900289</v>
      </c>
      <c r="E2" s="22">
        <f>SUM(US!J2,CAN!J2,AUS!J2,AUT!J2, BEL!J2, DEN!J2, FRA!J2,GER!J2,GRE!J2,IRE!J2,ITA!J2,LUX!J2,NL!J2,PRT!J2,CH!J2,SWE!J2,ESP!J2,UK!J2,POL!J2,RUS!J2,TUR!J2,SAU!J2,ZAF!J2,ISR!J2, JPN!J2,CHN!J2,HKG!J2,IND!J2,IDN!J2,KOR!J2,MYS!J2,PHL!J2,SGP!J2,THA!J2,BRA!J2, MEX!J2)/1000</f>
        <v>1119.8106820529474</v>
      </c>
      <c r="F2" s="22">
        <f>SUM(US!K2,CAN!K2,AUS!K2,AUT!K2, BEL!K2, DEN!K2, FRA!K2,GER!K2,GRE!K2,IRE!K2,ITA!K2,LUX!K2,NL!K2,PRT!K2,CH!K2,SWE!K2,ESP!K2,UK!K2,POL!K2,RUS!K2,TUR!K2,SAU!K2,ZAF!K2,ISR!K2, JPN!K2,CHN!K2,HKG!K2,IND!K2,IDN!K2,KOR!K2,MYS!K2,PHL!K2,SGP!K2,THA!K2,BRA!K2, MEX!K2)/1000</f>
        <v>1098.217813551943</v>
      </c>
      <c r="G2" s="22">
        <f>SUM(US!L2,CAN!L2,AUS!L2,AUT!L2, BEL!L2, DEN!L2, FRA!L2,GER!L2,GRE!L2,IRE!L2,ITA!L2,LUX!L2,NL!L2,PRT!L2,CH!L2,SWE!L2,ESP!L2,UK!L2,POL!L2,RUS!L2,TUR!L2,SAU!L2,ZAF!L2,ISR!L2, JPN!L2,CHN!L2,HKG!L2,IND!L2,IDN!L2,KOR!L2,MYS!L2,PHL!L2,SGP!L2,THA!L2,BRA!L2, MEX!L2)/1000</f>
        <v>1037.5017677846522</v>
      </c>
      <c r="H2" s="22">
        <f>SUM(US!M2,CAN!M2,AUS!M2,AUT!M2, BEL!M2, DEN!M2, FRA!M2,GER!M2,GRE!M2,IRE!M2,ITA!M2,LUX!M2,NL!M2,PRT!M2,CH!M2,SWE!M2,ESP!M2,UK!M2,POL!M2,RUS!M2,TUR!M2,SAU!M2,ZAF!M2,ISR!M2, JPN!M2,CHN!M2,HKG!M2,IND!M2,IDN!M2,KOR!M2,MYS!M2,PHL!M2,SGP!M2,THA!M2,BRA!M2, MEX!M2)/1000</f>
        <v>1127.4278240190017</v>
      </c>
      <c r="I2" s="22">
        <f>SUM(US!N2,CAN!N2,AUS!N2,AUT!N2, BEL!N2, DEN!N2, FRA!N2,GER!N2,GRE!N2,IRE!N2,ITA!N2,LUX!N2,NL!N2,PRT!N2,CH!N2,SWE!N2,ESP!N2,UK!N2,POL!N2,RUS!N2,TUR!N2,SAU!N2,ZAF!N2,ISR!N2, JPN!N2,CHN!N2,HKG!N2,IND!N2,IDN!N2,KOR!N2,MYS!N2,PHL!N2,SGP!N2,THA!N2,BRA!N2, MEX!N2)/1000</f>
        <v>1228.7545422355047</v>
      </c>
      <c r="J2" s="22">
        <f>SUM(US!O2,CAN!O2,AUS!O2,AUT!O2, BEL!O2, DEN!O2, FRA!O2,GER!O2,GRE!O2,IRE!O2,ITA!O2,LUX!O2,NL!O2,PRT!O2,CH!O2,SWE!O2,ESP!O2,UK!O2,POL!O2,RUS!O2,TUR!O2,SAU!O2,ZAF!O2,ISR!O2, JPN!O2,CHN!O2,HKG!O2,IND!O2,IDN!O2,KOR!O2,MYS!O2,PHL!O2,SGP!O2,THA!O2,BRA!O2, MEX!O2)/1000</f>
        <v>1238.6810413800499</v>
      </c>
      <c r="K2" s="22">
        <f>SUM(US!P2,CAN!P2,AUS!P2,AUT!P2, BEL!P2, DEN!P2, FRA!P2,GER!P2,GRE!P2,IRE!P2,ITA!P2,LUX!P2,NL!P2,PRT!P2,CH!P2,SWE!P2,ESP!P2,UK!P2,POL!P2,RUS!P2,TUR!P2,SAU!P2,ZAF!P2,ISR!P2, JPN!P2,CHN!P2,HKG!P2,IND!P2,IDN!P2,KOR!P2,MYS!P2,PHL!P2,SGP!P2,THA!P2,BRA!P2, MEX!P2)/1000</f>
        <v>1222.4266149806977</v>
      </c>
      <c r="L2" s="22">
        <f>SUM(US!Q2,CAN!Q2,AUS!Q2,AUT!Q2, BEL!Q2, DEN!Q2, FRA!Q2,GER!Q2,GRE!Q2,IRE!Q2,ITA!Q2,LUX!Q2,NL!Q2,PRT!Q2,CH!Q2,SWE!Q2,ESP!Q2,UK!Q2,POL!Q2,RUS!Q2,TUR!Q2,SAU!Q2,ZAF!Q2,ISR!Q2, JPN!Q2,CHN!Q2,HKG!Q2,IND!Q2,IDN!Q2,KOR!Q2,MYS!Q2,PHL!Q2,SGP!Q2,THA!Q2,BRA!Q2, MEX!Q2)/1000</f>
        <v>1256.134345561816</v>
      </c>
      <c r="M2" s="22">
        <f>SUM(US!R2,CAN!R2,AUS!R2,AUT!R2, BEL!R2, DEN!R2, FRA!R2,GER!R2,GRE!R2,IRE!R2,ITA!R2,LUX!R2,NL!R2,PRT!R2,CH!R2,SWE!R2,ESP!R2,UK!R2,POL!R2,RUS!R2,TUR!R2,SAU!R2,ZAF!R2,ISR!R2, JPN!R2,CHN!R2,HKG!R2,IND!R2,IDN!R2,KOR!R2,MYS!R2,PHL!R2,SGP!R2,THA!R2,BRA!R2, MEX!R2)/1000</f>
        <v>1300.8234170305893</v>
      </c>
      <c r="N2" s="22">
        <f>SUM(US!S2,CAN!S2,AUS!S2,AUT!S2, BEL!S2, DEN!S2, FRA!S2,GER!S2,GRE!S2,IRE!S2,ITA!S2,LUX!S2,NL!S2,PRT!S2,CH!S2,SWE!S2,ESP!S2,UK!S2,POL!S2,RUS!S2,TUR!S2,SAU!S2,ZAF!S2,ISR!S2, JPN!S2,CHN!S2,HKG!S2,IND!S2,IDN!S2,KOR!S2,MYS!S2,PHL!S2,SGP!S2,THA!S2,BRA!S2, MEX!S2)/1000</f>
        <v>1300.8970488389998</v>
      </c>
      <c r="O2" s="22">
        <f>SUM(US!T2,CAN!T2,AUS!T2,AUT!T2, BEL!T2, DEN!T2, FRA!T2,GER!T2,GRE!T2,IRE!T2,ITA!T2,LUX!T2,NL!T2,PRT!T2,CH!T2,SWE!T2,ESP!T2,UK!T2,POL!T2,RUS!T2,TUR!T2,SAU!T2,ZAF!T2,ISR!T2, JPN!T2,CHN!T2,HKG!T2,IND!T2,IDN!T2,KOR!T2,MYS!T2,PHL!T2,SGP!T2,THA!T2,BRA!T2, MEX!T2)/1000</f>
        <v>1215.5519551990039</v>
      </c>
      <c r="P2" s="22">
        <f>SUM(US!U2,CAN!U2,AUS!U2,AUT!U2, BEL!U2, DEN!U2, FRA!U2,GER!U2,GRE!U2,IRE!U2,ITA!U2,LUX!U2,NL!U2,PRT!U2,CH!U2,SWE!U2,ESP!U2,UK!U2,POL!U2,RUS!U2,TUR!U2,SAU!U2,ZAF!U2,ISR!U2, JPN!U2,CHN!U2,HKG!U2,IND!U2,IDN!U2,KOR!U2,MYS!U2,PHL!U2,SGP!U2,THA!U2,BRA!U2, MEX!U2)/1000</f>
        <v>1283.7763471774247</v>
      </c>
      <c r="Q2" s="22">
        <f>SUM(US!V2,CAN!V2,AUS!V2,AUT!V2, BEL!V2, DEN!V2, FRA!V2,GER!V2,GRE!V2,IRE!V2,ITA!V2,LUX!V2,NL!V2,PRT!V2,CH!V2,SWE!V2,ESP!V2,UK!V2,POL!V2,RUS!V2,TUR!V2,SAU!V2,ZAF!V2,ISR!V2, JPN!V2,CHN!V2,HKG!V2,IND!V2,IDN!V2,KOR!V2,MYS!V2,PHL!V2,SGP!V2,THA!V2,BRA!V2, MEX!V2)/1000</f>
        <v>1330.267526911246</v>
      </c>
      <c r="R2" s="22">
        <f>SUM(US!W2,CAN!W2,AUS!W2,AUT!W2, BEL!W2, DEN!W2, FRA!W2,GER!W2,GRE!W2,IRE!W2,ITA!W2,LUX!W2,NL!W2,PRT!W2,CH!W2,SWE!W2,ESP!W2,UK!W2,POL!W2,RUS!W2,TUR!W2,SAU!W2,ZAF!W2,ISR!W2, JPN!W2,CHN!W2,HKG!W2,IND!W2,IDN!W2,KOR!W2,MYS!W2,PHL!W2,SGP!W2,THA!W2,BRA!W2, MEX!W2)/1000</f>
        <v>1330.1427180853295</v>
      </c>
      <c r="S2" s="22">
        <f>SUM(US!X2,CAN!X2,AUS!X2,AUT!X2, BEL!X2, DEN!X2, FRA!X2,GER!X2,GRE!X2,IRE!X2,ITA!X2,LUX!X2,NL!X2,PRT!X2,CH!X2,SWE!X2,ESP!X2,UK!X2,POL!X2,RUS!X2,TUR!X2,SAU!X2,ZAF!X2,ISR!X2, JPN!X2,CHN!X2,HKG!X2,IND!X2,IDN!X2,KOR!X2,MYS!X2,PHL!X2,SGP!X2,THA!X2,BRA!X2, MEX!X2)/1000</f>
        <v>1138.9342500205748</v>
      </c>
      <c r="T2" s="22">
        <f>SUM(US!Y2,CAN!Y2,AUS!Y2,AUT!Y2, BEL!Y2, DEN!Y2, FRA!Y2,GER!Y2,GRE!Y2,IRE!Y2,ITA!Y2,LUX!Y2,NL!Y2,PRT!Y2,CH!Y2,SWE!Y2,ESP!Y2,UK!Y2,POL!Y2,RUS!Y2,TUR!Y2,SAU!Y2,ZAF!Y2,ISR!Y2, JPN!Y2,CHN!Y2,HKG!Y2,IND!Y2,IDN!Y2,KOR!Y2,MYS!Y2,PHL!Y2,SGP!Y2,THA!Y2,BRA!Y2, MEX!Y2)/1000</f>
        <v>940.38528343136852</v>
      </c>
      <c r="U2" s="22">
        <f>SUM(US!Z2,CAN!Z2,AUS!Z2,AUT!Z2, BEL!Z2, DEN!Z2, FRA!Z2,GER!Z2,GRE!Z2,IRE!Z2,ITA!Z2,LUX!Z2,NL!Z2,PRT!Z2,CH!Z2,SWE!Z2,ESP!Z2,UK!Z2,POL!Z2,RUS!Z2,TUR!Z2,SAU!Z2,ZAF!Z2,ISR!Z2, JPN!Z2,CHN!Z2,HKG!Z2,IND!Z2,IDN!Z2,KOR!Z2,MYS!Z2,PHL!Z2,SGP!Z2,THA!Z2,BRA!Z2, MEX!Z2)/1000</f>
        <v>1036.5611041128864</v>
      </c>
      <c r="V2" s="22">
        <f>SUM(US!AA2,CAN!AA2,AUS!AA2,AUT!AA2, BEL!AA2, DEN!AA2, FRA!AA2,GER!AA2,GRE!AA2,IRE!AA2,ITA!AA2,LUX!AA2,NL!AA2,PRT!AA2,CH!AA2,SWE!AA2,ESP!AA2,UK!AA2,POL!AA2,RUS!AA2,TUR!AA2,SAU!AA2,ZAF!AA2,ISR!AA2, JPN!AA2,CHN!AA2,HKG!AA2,IND!AA2,IDN!AA2,KOR!AA2,MYS!AA2,PHL!AA2,SGP!AA2,THA!AA2,BRA!AA2, MEX!AA2)/1000</f>
        <v>991.6000471339795</v>
      </c>
      <c r="W2" s="11">
        <f>SUM(O2:R2)</f>
        <v>5159.7385473730046</v>
      </c>
      <c r="X2" s="8">
        <f t="shared" ref="X2:X13" si="0">SUM(O2:Q2)</f>
        <v>3829.5958292876749</v>
      </c>
      <c r="Y2" s="8"/>
      <c r="Z2" s="11">
        <f t="shared" ref="Z2:Z13" si="1">SUM(S2:U2)</f>
        <v>3115.8806375648296</v>
      </c>
      <c r="AA2" s="30">
        <f t="shared" ref="AA2:AA13" si="2">Z2/X2-1</f>
        <v>-0.18636828102447567</v>
      </c>
      <c r="AC2" s="11"/>
    </row>
    <row r="3" spans="1:29" s="9" customFormat="1" ht="15.75" customHeight="1" x14ac:dyDescent="0.35">
      <c r="A3" s="5" t="s">
        <v>47</v>
      </c>
      <c r="B3" s="22">
        <f>SUM(US!G3,CAN!G3,AUS!G3,AUT!G3, BEL!G3, DEN!G3, FRA!G3,GER!G3,GRE!G3,IRE!G3,ITA!G3,LUX!G3,NL!G3,PRT!G3,CH!G3,SWE!G3,ESP!G3,UK!G3,POL!G3,RUS!G3,TUR!G3,SAU!G3,ZAF!G3,ISR!G3, JPN!G3,CHN!G3,HKG!G3,IND!G3,IDN!G3,KOR!G3,MYS!G3,PHL!G3,SGP!G3,THA!G3,BRA!G3, MEX!G3)/1000</f>
        <v>1013.3245593002403</v>
      </c>
      <c r="C3" s="22">
        <f>SUM(US!H3,CAN!H3,AUS!H3,AUT!H3, BEL!H3, DEN!H3, FRA!H3,GER!H3,GRE!H3,IRE!H3,ITA!H3,LUX!H3,NL!H3,PRT!H3,CH!H3,SWE!H3,ESP!H3,UK!H3,POL!H3,RUS!H3,TUR!H3,SAU!H3,ZAF!H3,ISR!H3, JPN!H3,CHN!H3,HKG!H3,IND!H3,IDN!H3,KOR!H3,MYS!H3,PHL!H3,SGP!H3,THA!H3,BRA!H3, MEX!H3)/1000</f>
        <v>940.40102437831069</v>
      </c>
      <c r="D3" s="22">
        <f>SUM(US!I3,CAN!I3,AUS!I3,AUT!I3, BEL!I3, DEN!I3, FRA!I3,GER!I3,GRE!I3,IRE!I3,ITA!I3,LUX!I3,NL!I3,PRT!I3,CH!I3,SWE!I3,ESP!I3,UK!I3,POL!I3,RUS!I3,TUR!I3,SAU!I3,ZAF!I3,ISR!I3, JPN!I3,CHN!I3,HKG!I3,IND!I3,IDN!I3,KOR!I3,MYS!I3,PHL!I3,SGP!I3,THA!I3,BRA!I3, MEX!I3)/1000</f>
        <v>1007.2105877965389</v>
      </c>
      <c r="E3" s="22">
        <f>SUM(US!J3,CAN!J3,AUS!J3,AUT!J3, BEL!J3, DEN!J3, FRA!J3,GER!J3,GRE!J3,IRE!J3,ITA!J3,LUX!J3,NL!J3,PRT!J3,CH!J3,SWE!J3,ESP!J3,UK!J3,POL!J3,RUS!J3,TUR!J3,SAU!J3,ZAF!J3,ISR!J3, JPN!J3,CHN!J3,HKG!J3,IND!J3,IDN!J3,KOR!J3,MYS!J3,PHL!J3,SGP!J3,THA!J3,BRA!J3, MEX!J3)/1000</f>
        <v>1047.4171679843223</v>
      </c>
      <c r="F3" s="22">
        <f>SUM(US!K3,CAN!K3,AUS!K3,AUT!K3, BEL!K3, DEN!K3, FRA!K3,GER!K3,GRE!K3,IRE!K3,ITA!K3,LUX!K3,NL!K3,PRT!K3,CH!K3,SWE!K3,ESP!K3,UK!K3,POL!K3,RUS!K3,TUR!K3,SAU!K3,ZAF!K3,ISR!K3, JPN!K3,CHN!K3,HKG!K3,IND!K3,IDN!K3,KOR!K3,MYS!K3,PHL!K3,SGP!K3,THA!K3,BRA!K3, MEX!K3)/1000</f>
        <v>1048.2070378951353</v>
      </c>
      <c r="G3" s="22">
        <f>SUM(US!L3,CAN!L3,AUS!L3,AUT!L3, BEL!L3, DEN!L3, FRA!L3,GER!L3,GRE!L3,IRE!L3,ITA!L3,LUX!L3,NL!L3,PRT!L3,CH!L3,SWE!L3,ESP!L3,UK!L3,POL!L3,RUS!L3,TUR!L3,SAU!L3,ZAF!L3,ISR!L3, JPN!L3,CHN!L3,HKG!L3,IND!L3,IDN!L3,KOR!L3,MYS!L3,PHL!L3,SGP!L3,THA!L3,BRA!L3, MEX!L3)/1000</f>
        <v>980.18128306210701</v>
      </c>
      <c r="H3" s="22">
        <f>SUM(US!M3,CAN!M3,AUS!M3,AUT!M3, BEL!M3, DEN!M3, FRA!M3,GER!M3,GRE!M3,IRE!M3,ITA!M3,LUX!M3,NL!M3,PRT!M3,CH!M3,SWE!M3,ESP!M3,UK!M3,POL!M3,RUS!M3,TUR!M3,SAU!M3,ZAF!M3,ISR!M3, JPN!M3,CHN!M3,HKG!M3,IND!M3,IDN!M3,KOR!M3,MYS!M3,PHL!M3,SGP!M3,THA!M3,BRA!M3, MEX!M3)/1000</f>
        <v>1108.690780841242</v>
      </c>
      <c r="I3" s="22">
        <f>SUM(US!N3,CAN!N3,AUS!N3,AUT!N3, BEL!N3, DEN!N3, FRA!N3,GER!N3,GRE!N3,IRE!N3,ITA!N3,LUX!N3,NL!N3,PRT!N3,CH!N3,SWE!N3,ESP!N3,UK!N3,POL!N3,RUS!N3,TUR!N3,SAU!N3,ZAF!N3,ISR!N3, JPN!N3,CHN!N3,HKG!N3,IND!N3,IDN!N3,KOR!N3,MYS!N3,PHL!N3,SGP!N3,THA!N3,BRA!N3, MEX!N3)/1000</f>
        <v>1134.2727311219876</v>
      </c>
      <c r="J3" s="22">
        <f>SUM(US!O3,CAN!O3,AUS!O3,AUT!O3, BEL!O3, DEN!O3, FRA!O3,GER!O3,GRE!O3,IRE!O3,ITA!O3,LUX!O3,NL!O3,PRT!O3,CH!O3,SWE!O3,ESP!O3,UK!O3,POL!O3,RUS!O3,TUR!O3,SAU!O3,ZAF!O3,ISR!O3, JPN!O3,CHN!O3,HKG!O3,IND!O3,IDN!O3,KOR!O3,MYS!O3,PHL!O3,SGP!O3,THA!O3,BRA!O3, MEX!O3)/1000</f>
        <v>1148.3372161307734</v>
      </c>
      <c r="K3" s="22">
        <f>SUM(US!P3,CAN!P3,AUS!P3,AUT!P3, BEL!P3, DEN!P3, FRA!P3,GER!P3,GRE!P3,IRE!P3,ITA!P3,LUX!P3,NL!P3,PRT!P3,CH!P3,SWE!P3,ESP!P3,UK!P3,POL!P3,RUS!P3,TUR!P3,SAU!P3,ZAF!P3,ISR!P3, JPN!P3,CHN!P3,HKG!P3,IND!P3,IDN!P3,KOR!P3,MYS!P3,PHL!P3,SGP!P3,THA!P3,BRA!P3, MEX!P3)/1000</f>
        <v>1134.3427684709275</v>
      </c>
      <c r="L3" s="22">
        <f>SUM(US!Q3,CAN!Q3,AUS!Q3,AUT!Q3, BEL!Q3, DEN!Q3, FRA!Q3,GER!Q3,GRE!Q3,IRE!Q3,ITA!Q3,LUX!Q3,NL!Q3,PRT!Q3,CH!Q3,SWE!Q3,ESP!Q3,UK!Q3,POL!Q3,RUS!Q3,TUR!Q3,SAU!Q3,ZAF!Q3,ISR!Q3, JPN!Q3,CHN!Q3,HKG!Q3,IND!Q3,IDN!Q3,KOR!Q3,MYS!Q3,PHL!Q3,SGP!Q3,THA!Q3,BRA!Q3, MEX!Q3)/1000</f>
        <v>1172.3870349082149</v>
      </c>
      <c r="M3" s="22">
        <f>SUM(US!R3,CAN!R3,AUS!R3,AUT!R3, BEL!R3, DEN!R3, FRA!R3,GER!R3,GRE!R3,IRE!R3,ITA!R3,LUX!R3,NL!R3,PRT!R3,CH!R3,SWE!R3,ESP!R3,UK!R3,POL!R3,RUS!R3,TUR!R3,SAU!R3,ZAF!R3,ISR!R3, JPN!R3,CHN!R3,HKG!R3,IND!R3,IDN!R3,KOR!R3,MYS!R3,PHL!R3,SGP!R3,THA!R3,BRA!R3, MEX!R3)/1000</f>
        <v>1203.1106775367814</v>
      </c>
      <c r="N3" s="22">
        <f>SUM(US!S3,CAN!S3,AUS!S3,AUT!S3, BEL!S3, DEN!S3, FRA!S3,GER!S3,GRE!S3,IRE!S3,ITA!S3,LUX!S3,NL!S3,PRT!S3,CH!S3,SWE!S3,ESP!S3,UK!S3,POL!S3,RUS!S3,TUR!S3,SAU!S3,ZAF!S3,ISR!S3, JPN!S3,CHN!S3,HKG!S3,IND!S3,IDN!S3,KOR!S3,MYS!S3,PHL!S3,SGP!S3,THA!S3,BRA!S3, MEX!S3)/1000</f>
        <v>1219.5039646110106</v>
      </c>
      <c r="O3" s="22">
        <f>SUM(US!T3,CAN!T3,AUS!T3,AUT!T3, BEL!T3, DEN!T3, FRA!T3,GER!T3,GRE!T3,IRE!T3,ITA!T3,LUX!T3,NL!T3,PRT!T3,CH!T3,SWE!T3,ESP!T3,UK!T3,POL!T3,RUS!T3,TUR!T3,SAU!T3,ZAF!T3,ISR!T3, JPN!T3,CHN!T3,HKG!T3,IND!T3,IDN!T3,KOR!T3,MYS!T3,PHL!T3,SGP!T3,THA!T3,BRA!T3, MEX!T3)/1000</f>
        <v>1125.9942341724966</v>
      </c>
      <c r="P3" s="22">
        <f>SUM(US!U3,CAN!U3,AUS!U3,AUT!U3, BEL!U3, DEN!U3, FRA!U3,GER!U3,GRE!U3,IRE!U3,ITA!U3,LUX!U3,NL!U3,PRT!U3,CH!U3,SWE!U3,ESP!U3,UK!U3,POL!U3,RUS!U3,TUR!U3,SAU!U3,ZAF!U3,ISR!U3, JPN!U3,CHN!U3,HKG!U3,IND!U3,IDN!U3,KOR!U3,MYS!U3,PHL!U3,SGP!U3,THA!U3,BRA!U3, MEX!U3)/1000</f>
        <v>1233.0605066025198</v>
      </c>
      <c r="Q3" s="22">
        <f>SUM(US!V3,CAN!V3,AUS!V3,AUT!V3, BEL!V3, DEN!V3, FRA!V3,GER!V3,GRE!V3,IRE!V3,ITA!V3,LUX!V3,NL!V3,PRT!V3,CH!V3,SWE!V3,ESP!V3,UK!V3,POL!V3,RUS!V3,TUR!V3,SAU!V3,ZAF!V3,ISR!V3, JPN!V3,CHN!V3,HKG!V3,IND!V3,IDN!V3,KOR!V3,MYS!V3,PHL!V3,SGP!V3,THA!V3,BRA!V3, MEX!V3)/1000</f>
        <v>1235.7840297260796</v>
      </c>
      <c r="R3" s="22">
        <f>SUM(US!W3,CAN!W3,AUS!W3,AUT!W3, BEL!W3, DEN!W3, FRA!W3,GER!W3,GRE!W3,IRE!W3,ITA!W3,LUX!W3,NL!W3,PRT!W3,CH!W3,SWE!W3,ESP!W3,UK!W3,POL!W3,RUS!W3,TUR!W3,SAU!W3,ZAF!W3,ISR!W3, JPN!W3,CHN!W3,HKG!W3,IND!W3,IDN!W3,KOR!W3,MYS!W3,PHL!W3,SGP!W3,THA!W3,BRA!W3, MEX!W3)/1000</f>
        <v>1261.9115732747898</v>
      </c>
      <c r="S3" s="22">
        <f>SUM(US!X3,CAN!X3,AUS!X3,AUT!X3, BEL!X3, DEN!X3, FRA!X3,GER!X3,GRE!X3,IRE!X3,ITA!X3,LUX!X3,NL!X3,PRT!X3,CH!X3,SWE!X3,ESP!X3,UK!X3,POL!X3,RUS!X3,TUR!X3,SAU!X3,ZAF!X3,ISR!X3, JPN!X3,CHN!X3,HKG!X3,IND!X3,IDN!X3,KOR!X3,MYS!X3,PHL!X3,SGP!X3,THA!X3,BRA!X3, MEX!X3)/1000</f>
        <v>1094.3854672903449</v>
      </c>
      <c r="T3" s="22">
        <f>SUM(US!Y3,CAN!Y3,AUS!Y3,AUT!Y3, BEL!Y3, DEN!Y3, FRA!Y3,GER!Y3,GRE!Y3,IRE!Y3,ITA!Y3,LUX!Y3,NL!Y3,PRT!Y3,CH!Y3,SWE!Y3,ESP!Y3,UK!Y3,POL!Y3,RUS!Y3,TUR!Y3,SAU!Y3,ZAF!Y3,ISR!Y3, JPN!Y3,CHN!Y3,HKG!Y3,IND!Y3,IDN!Y3,KOR!Y3,MYS!Y3,PHL!Y3,SGP!Y3,THA!Y3,BRA!Y3, MEX!Y3)/1000</f>
        <v>860.33577678148527</v>
      </c>
      <c r="U3" s="22">
        <f>SUM(US!Z3,CAN!Z3,AUS!Z3,AUT!Z3, BEL!Z3, DEN!Z3, FRA!Z3,GER!Z3,GRE!Z3,IRE!Z3,ITA!Z3,LUX!Z3,NL!Z3,PRT!Z3,CH!Z3,SWE!Z3,ESP!Z3,UK!Z3,POL!Z3,RUS!Z3,TUR!Z3,SAU!Z3,ZAF!Z3,ISR!Z3, JPN!Z3,CHN!Z3,HKG!Z3,IND!Z3,IDN!Z3,KOR!Z3,MYS!Z3,PHL!Z3,SGP!Z3,THA!Z3,BRA!Z3, MEX!Z3)/1000</f>
        <v>946.04206871646693</v>
      </c>
      <c r="V3" s="22">
        <f>SUM(US!AA3,CAN!AA3,AUS!AA3,AUT!AA3, BEL!AA3, DEN!AA3, FRA!AA3,GER!AA3,GRE!AA3,IRE!AA3,ITA!AA3,LUX!AA3,NL!AA3,PRT!AA3,CH!AA3,SWE!AA3,ESP!AA3,UK!AA3,POL!AA3,RUS!AA3,TUR!AA3,SAU!AA3,ZAF!AA3,ISR!AA3, JPN!AA3,CHN!AA3,HKG!AA3,IND!AA3,IDN!AA3,KOR!AA3,MYS!AA3,PHL!AA3,SGP!AA3,THA!AA3,BRA!AA3, MEX!AA3)/1000</f>
        <v>884.3864807073835</v>
      </c>
      <c r="W3" s="11">
        <f t="shared" ref="W3:W17" si="3">SUM(O3:R3)</f>
        <v>4856.750343775886</v>
      </c>
      <c r="X3" s="8">
        <f t="shared" si="0"/>
        <v>3594.838770501096</v>
      </c>
      <c r="Y3" s="8"/>
      <c r="Z3" s="11">
        <f t="shared" si="1"/>
        <v>2900.7633127882973</v>
      </c>
      <c r="AA3" s="30">
        <f t="shared" si="2"/>
        <v>-0.19307554580981923</v>
      </c>
      <c r="AC3" s="11"/>
    </row>
    <row r="4" spans="1:29" s="9" customFormat="1" ht="15.75" customHeight="1" x14ac:dyDescent="0.35">
      <c r="A4" s="5" t="s">
        <v>48</v>
      </c>
      <c r="B4" s="22">
        <f>SUM(US!G4,CAN!G4,AUS!G4,AUT!G4, BEL!G4, DEN!G4, FRA!G4,GER!G4,GRE!G4,IRE!G4,ITA!G4,LUX!G4,NL!G4,PRT!G4,CH!G4,SWE!G4,ESP!G4,UK!G4,POL!G4,RUS!G4,TUR!G4,SAU!G4,ZAF!G4,ISR!G4, JPN!G4,CHN!G4,HKG!G4,IND!G4,IDN!G4,KOR!G4,MYS!G4,PHL!G4,SGP!G4,THA!G4,BRA!G4, MEX!G4)/1000</f>
        <v>168.51423052843248</v>
      </c>
      <c r="C4" s="22">
        <f>SUM(US!H4,CAN!H4,AUS!H4,AUT!H4, BEL!H4, DEN!H4, FRA!H4,GER!H4,GRE!H4,IRE!H4,ITA!H4,LUX!H4,NL!H4,PRT!H4,CH!H4,SWE!H4,ESP!H4,UK!H4,POL!H4,RUS!H4,TUR!H4,SAU!H4,ZAF!H4,ISR!H4, JPN!H4,CHN!H4,HKG!H4,IND!H4,IDN!H4,KOR!H4,MYS!H4,PHL!H4,SGP!H4,THA!H4,BRA!H4, MEX!H4)/1000</f>
        <v>157.26542506351524</v>
      </c>
      <c r="D4" s="22">
        <f>SUM(US!I4,CAN!I4,AUS!I4,AUT!I4, BEL!I4, DEN!I4, FRA!I4,GER!I4,GRE!I4,IRE!I4,ITA!I4,LUX!I4,NL!I4,PRT!I4,CH!I4,SWE!I4,ESP!I4,UK!I4,POL!I4,RUS!I4,TUR!I4,SAU!I4,ZAF!I4,ISR!I4, JPN!I4,CHN!I4,HKG!I4,IND!I4,IDN!I4,KOR!I4,MYS!I4,PHL!I4,SGP!I4,THA!I4,BRA!I4, MEX!I4)/1000</f>
        <v>167.82977836642559</v>
      </c>
      <c r="E4" s="22">
        <f>SUM(US!J4,CAN!J4,AUS!J4,AUT!J4, BEL!J4, DEN!J4, FRA!J4,GER!J4,GRE!J4,IRE!J4,ITA!J4,LUX!J4,NL!J4,PRT!J4,CH!J4,SWE!J4,ESP!J4,UK!J4,POL!J4,RUS!J4,TUR!J4,SAU!J4,ZAF!J4,ISR!J4, JPN!J4,CHN!J4,HKG!J4,IND!J4,IDN!J4,KOR!J4,MYS!J4,PHL!J4,SGP!J4,THA!J4,BRA!J4, MEX!J4)/1000</f>
        <v>174.7112767047993</v>
      </c>
      <c r="F4" s="22">
        <f>SUM(US!K4,CAN!K4,AUS!K4,AUT!K4, BEL!K4, DEN!K4, FRA!K4,GER!K4,GRE!K4,IRE!K4,ITA!K4,LUX!K4,NL!K4,PRT!K4,CH!K4,SWE!K4,ESP!K4,UK!K4,POL!K4,RUS!K4,TUR!K4,SAU!K4,ZAF!K4,ISR!K4, JPN!K4,CHN!K4,HKG!K4,IND!K4,IDN!K4,KOR!K4,MYS!K4,PHL!K4,SGP!K4,THA!K4,BRA!K4, MEX!K4)/1000</f>
        <v>166.52116845084862</v>
      </c>
      <c r="G4" s="22">
        <f>SUM(US!L4,CAN!L4,AUS!L4,AUT!L4, BEL!L4, DEN!L4, FRA!L4,GER!L4,GRE!L4,IRE!L4,ITA!L4,LUX!L4,NL!L4,PRT!L4,CH!L4,SWE!L4,ESP!L4,UK!L4,POL!L4,RUS!L4,TUR!L4,SAU!L4,ZAF!L4,ISR!L4, JPN!L4,CHN!L4,HKG!L4,IND!L4,IDN!L4,KOR!L4,MYS!L4,PHL!L4,SGP!L4,THA!L4,BRA!L4, MEX!L4)/1000</f>
        <v>165.9896122430236</v>
      </c>
      <c r="H4" s="22">
        <f>SUM(US!M4,CAN!M4,AUS!M4,AUT!M4, BEL!M4, DEN!M4, FRA!M4,GER!M4,GRE!M4,IRE!M4,ITA!M4,LUX!M4,NL!M4,PRT!M4,CH!M4,SWE!M4,ESP!M4,UK!M4,POL!M4,RUS!M4,TUR!M4,SAU!M4,ZAF!M4,ISR!M4, JPN!M4,CHN!M4,HKG!M4,IND!M4,IDN!M4,KOR!M4,MYS!M4,PHL!M4,SGP!M4,THA!M4,BRA!M4, MEX!M4)/1000</f>
        <v>180.94564740896243</v>
      </c>
      <c r="I4" s="22">
        <f>SUM(US!N4,CAN!N4,AUS!N4,AUT!N4, BEL!N4, DEN!N4, FRA!N4,GER!N4,GRE!N4,IRE!N4,ITA!N4,LUX!N4,NL!N4,PRT!N4,CH!N4,SWE!N4,ESP!N4,UK!N4,POL!N4,RUS!N4,TUR!N4,SAU!N4,ZAF!N4,ISR!N4, JPN!N4,CHN!N4,HKG!N4,IND!N4,IDN!N4,KOR!N4,MYS!N4,PHL!N4,SGP!N4,THA!N4,BRA!N4, MEX!N4)/1000</f>
        <v>195.03048799335201</v>
      </c>
      <c r="J4" s="22">
        <f>SUM(US!O4,CAN!O4,AUS!O4,AUT!O4, BEL!O4, DEN!O4, FRA!O4,GER!O4,GRE!O4,IRE!O4,ITA!O4,LUX!O4,NL!O4,PRT!O4,CH!O4,SWE!O4,ESP!O4,UK!O4,POL!O4,RUS!O4,TUR!O4,SAU!O4,ZAF!O4,ISR!O4, JPN!O4,CHN!O4,HKG!O4,IND!O4,IDN!O4,KOR!O4,MYS!O4,PHL!O4,SGP!O4,THA!O4,BRA!O4, MEX!O4)/1000</f>
        <v>191.76199900801083</v>
      </c>
      <c r="K4" s="22">
        <f>SUM(US!P4,CAN!P4,AUS!P4,AUT!P4, BEL!P4, DEN!P4, FRA!P4,GER!P4,GRE!P4,IRE!P4,ITA!P4,LUX!P4,NL!P4,PRT!P4,CH!P4,SWE!P4,ESP!P4,UK!P4,POL!P4,RUS!P4,TUR!P4,SAU!P4,ZAF!P4,ISR!P4, JPN!P4,CHN!P4,HKG!P4,IND!P4,IDN!P4,KOR!P4,MYS!P4,PHL!P4,SGP!P4,THA!P4,BRA!P4, MEX!P4)/1000</f>
        <v>193.8424137944321</v>
      </c>
      <c r="L4" s="22">
        <f>SUM(US!Q4,CAN!Q4,AUS!Q4,AUT!Q4, BEL!Q4, DEN!Q4, FRA!Q4,GER!Q4,GRE!Q4,IRE!Q4,ITA!Q4,LUX!Q4,NL!Q4,PRT!Q4,CH!Q4,SWE!Q4,ESP!Q4,UK!Q4,POL!Q4,RUS!Q4,TUR!Q4,SAU!Q4,ZAF!Q4,ISR!Q4, JPN!Q4,CHN!Q4,HKG!Q4,IND!Q4,IDN!Q4,KOR!Q4,MYS!Q4,PHL!Q4,SGP!Q4,THA!Q4,BRA!Q4, MEX!Q4)/1000</f>
        <v>201.85618554593864</v>
      </c>
      <c r="M4" s="22">
        <f>SUM(US!R4,CAN!R4,AUS!R4,AUT!R4, BEL!R4, DEN!R4, FRA!R4,GER!R4,GRE!R4,IRE!R4,ITA!R4,LUX!R4,NL!R4,PRT!R4,CH!R4,SWE!R4,ESP!R4,UK!R4,POL!R4,RUS!R4,TUR!R4,SAU!R4,ZAF!R4,ISR!R4, JPN!R4,CHN!R4,HKG!R4,IND!R4,IDN!R4,KOR!R4,MYS!R4,PHL!R4,SGP!R4,THA!R4,BRA!R4, MEX!R4)/1000</f>
        <v>208.98243156660502</v>
      </c>
      <c r="N4" s="22">
        <f>SUM(US!S4,CAN!S4,AUS!S4,AUT!S4, BEL!S4, DEN!S4, FRA!S4,GER!S4,GRE!S4,IRE!S4,ITA!S4,LUX!S4,NL!S4,PRT!S4,CH!S4,SWE!S4,ESP!S4,UK!S4,POL!S4,RUS!S4,TUR!S4,SAU!S4,ZAF!S4,ISR!S4, JPN!S4,CHN!S4,HKG!S4,IND!S4,IDN!S4,KOR!S4,MYS!S4,PHL!S4,SGP!S4,THA!S4,BRA!S4, MEX!S4)/1000</f>
        <v>202.4838091989111</v>
      </c>
      <c r="O4" s="22">
        <f>SUM(US!T4,CAN!T4,AUS!T4,AUT!T4, BEL!T4, DEN!T4, FRA!T4,GER!T4,GRE!T4,IRE!T4,ITA!T4,LUX!T4,NL!T4,PRT!T4,CH!T4,SWE!T4,ESP!T4,UK!T4,POL!T4,RUS!T4,TUR!T4,SAU!T4,ZAF!T4,ISR!T4, JPN!T4,CHN!T4,HKG!T4,IND!T4,IDN!T4,KOR!T4,MYS!T4,PHL!T4,SGP!T4,THA!T4,BRA!T4, MEX!T4)/1000</f>
        <v>193.68021847514527</v>
      </c>
      <c r="P4" s="22">
        <f>SUM(US!U4,CAN!U4,AUS!U4,AUT!U4, BEL!U4, DEN!U4, FRA!U4,GER!U4,GRE!U4,IRE!U4,ITA!U4,LUX!U4,NL!U4,PRT!U4,CH!U4,SWE!U4,ESP!U4,UK!U4,POL!U4,RUS!U4,TUR!U4,SAU!U4,ZAF!U4,ISR!U4, JPN!U4,CHN!U4,HKG!U4,IND!U4,IDN!U4,KOR!U4,MYS!U4,PHL!U4,SGP!U4,THA!U4,BRA!U4, MEX!U4)/1000</f>
        <v>204.162376583617</v>
      </c>
      <c r="Q4" s="22">
        <f>SUM(US!V4,CAN!V4,AUS!V4,AUT!V4, BEL!V4, DEN!V4, FRA!V4,GER!V4,GRE!V4,IRE!V4,ITA!V4,LUX!V4,NL!V4,PRT!V4,CH!V4,SWE!V4,ESP!V4,UK!V4,POL!V4,RUS!V4,TUR!V4,SAU!V4,ZAF!V4,ISR!V4, JPN!V4,CHN!V4,HKG!V4,IND!V4,IDN!V4,KOR!V4,MYS!V4,PHL!V4,SGP!V4,THA!V4,BRA!V4, MEX!V4)/1000</f>
        <v>210.30470632448345</v>
      </c>
      <c r="R4" s="22">
        <f>SUM(US!W4,CAN!W4,AUS!W4,AUT!W4, BEL!W4, DEN!W4, FRA!W4,GER!W4,GRE!W4,IRE!W4,ITA!W4,LUX!W4,NL!W4,PRT!W4,CH!W4,SWE!W4,ESP!W4,UK!W4,POL!W4,RUS!W4,TUR!W4,SAU!W4,ZAF!W4,ISR!W4, JPN!W4,CHN!W4,HKG!W4,IND!W4,IDN!W4,KOR!W4,MYS!W4,PHL!W4,SGP!W4,THA!W4,BRA!W4, MEX!W4)/1000</f>
        <v>202.09965715590127</v>
      </c>
      <c r="S4" s="22">
        <f>SUM(US!X4,CAN!X4,AUS!X4,AUT!X4, BEL!X4, DEN!X4, FRA!X4,GER!X4,GRE!X4,IRE!X4,ITA!X4,LUX!X4,NL!X4,PRT!X4,CH!X4,SWE!X4,ESP!X4,UK!X4,POL!X4,RUS!X4,TUR!X4,SAU!X4,ZAF!X4,ISR!X4, JPN!X4,CHN!X4,HKG!X4,IND!X4,IDN!X4,KOR!X4,MYS!X4,PHL!X4,SGP!X4,THA!X4,BRA!X4, MEX!X4)/1000</f>
        <v>178.91807433811303</v>
      </c>
      <c r="T4" s="22">
        <f>SUM(US!Y4,CAN!Y4,AUS!Y4,AUT!Y4, BEL!Y4, DEN!Y4, FRA!Y4,GER!Y4,GRE!Y4,IRE!Y4,ITA!Y4,LUX!Y4,NL!Y4,PRT!Y4,CH!Y4,SWE!Y4,ESP!Y4,UK!Y4,POL!Y4,RUS!Y4,TUR!Y4,SAU!Y4,ZAF!Y4,ISR!Y4, JPN!Y4,CHN!Y4,HKG!Y4,IND!Y4,IDN!Y4,KOR!Y4,MYS!Y4,PHL!Y4,SGP!Y4,THA!Y4,BRA!Y4, MEX!Y4)/1000</f>
        <v>143.96937536981903</v>
      </c>
      <c r="U4" s="22">
        <f>SUM(US!Z4,CAN!Z4,AUS!Z4,AUT!Z4, BEL!Z4, DEN!Z4, FRA!Z4,GER!Z4,GRE!Z4,IRE!Z4,ITA!Z4,LUX!Z4,NL!Z4,PRT!Z4,CH!Z4,SWE!Z4,ESP!Z4,UK!Z4,POL!Z4,RUS!Z4,TUR!Z4,SAU!Z4,ZAF!Z4,ISR!Z4, JPN!Z4,CHN!Z4,HKG!Z4,IND!Z4,IDN!Z4,KOR!Z4,MYS!Z4,PHL!Z4,SGP!Z4,THA!Z4,BRA!Z4, MEX!Z4)/1000</f>
        <v>157.7902654447328</v>
      </c>
      <c r="V4" s="22">
        <f>SUM(US!AA4,CAN!AA4,AUS!AA4,AUT!AA4, BEL!AA4, DEN!AA4, FRA!AA4,GER!AA4,GRE!AA4,IRE!AA4,ITA!AA4,LUX!AA4,NL!AA4,PRT!AA4,CH!AA4,SWE!AA4,ESP!AA4,UK!AA4,POL!AA4,RUS!AA4,TUR!AA4,SAU!AA4,ZAF!AA4,ISR!AA4, JPN!AA4,CHN!AA4,HKG!AA4,IND!AA4,IDN!AA4,KOR!AA4,MYS!AA4,PHL!AA4,SGP!AA4,THA!AA4,BRA!AA4, MEX!AA4)/1000</f>
        <v>160.72965930239181</v>
      </c>
      <c r="W4" s="11">
        <f t="shared" si="3"/>
        <v>810.24695853914704</v>
      </c>
      <c r="X4" s="8">
        <f t="shared" si="0"/>
        <v>608.1473013832458</v>
      </c>
      <c r="Y4" s="8"/>
      <c r="Z4" s="11">
        <f t="shared" si="1"/>
        <v>480.67771515266486</v>
      </c>
      <c r="AA4" s="30">
        <f t="shared" si="2"/>
        <v>-0.20960314374601063</v>
      </c>
      <c r="AC4" s="11"/>
    </row>
    <row r="5" spans="1:29" s="9" customFormat="1" ht="15.75" customHeight="1" x14ac:dyDescent="0.35">
      <c r="A5" s="5" t="s">
        <v>49</v>
      </c>
      <c r="B5" s="22">
        <f>SUM(US!G5,CAN!G5,AUS!G5,AUT!G5, BEL!G5, DEN!G5, FRA!G5,GER!G5,GRE!G5,IRE!G5,ITA!G5,LUX!G5,NL!G5,PRT!G5,CH!G5,SWE!G5,ESP!G5,UK!G5,POL!G5,RUS!G5,TUR!G5,SAU!G5,ZAF!G5,ISR!G5, JPN!G5,CHN!G5,HKG!G5,IND!G5,IDN!G5,KOR!G5,MYS!G5,PHL!G5,SGP!G5,THA!G5,BRA!G5, MEX!G5)/1000</f>
        <v>26.277218996335957</v>
      </c>
      <c r="C5" s="22">
        <f>SUM(US!H5,CAN!H5,AUS!H5,AUT!H5, BEL!H5, DEN!H5, FRA!H5,GER!H5,GRE!H5,IRE!H5,ITA!H5,LUX!H5,NL!H5,PRT!H5,CH!H5,SWE!H5,ESP!H5,UK!H5,POL!H5,RUS!H5,TUR!H5,SAU!H5,ZAF!H5,ISR!H5, JPN!H5,CHN!H5,HKG!H5,IND!H5,IDN!H5,KOR!H5,MYS!H5,PHL!H5,SGP!H5,THA!H5,BRA!H5, MEX!H5)/1000</f>
        <v>25.960393744236576</v>
      </c>
      <c r="D5" s="22">
        <f>SUM(US!I5,CAN!I5,AUS!I5,AUT!I5, BEL!I5, DEN!I5, FRA!I5,GER!I5,GRE!I5,IRE!I5,ITA!I5,LUX!I5,NL!I5,PRT!I5,CH!I5,SWE!I5,ESP!I5,UK!I5,POL!I5,RUS!I5,TUR!I5,SAU!I5,ZAF!I5,ISR!I5, JPN!I5,CHN!I5,HKG!I5,IND!I5,IDN!I5,KOR!I5,MYS!I5,PHL!I5,SGP!I5,THA!I5,BRA!I5, MEX!I5)/1000</f>
        <v>28.872925747095913</v>
      </c>
      <c r="E5" s="22">
        <f>SUM(US!J5,CAN!J5,AUS!J5,AUT!J5, BEL!J5, DEN!J5, FRA!J5,GER!J5,GRE!J5,IRE!J5,ITA!J5,LUX!J5,NL!J5,PRT!J5,CH!J5,SWE!J5,ESP!J5,UK!J5,POL!J5,RUS!J5,TUR!J5,SAU!J5,ZAF!J5,ISR!J5, JPN!J5,CHN!J5,HKG!J5,IND!J5,IDN!J5,KOR!J5,MYS!J5,PHL!J5,SGP!J5,THA!J5,BRA!J5, MEX!J5)/1000</f>
        <v>33.927139608092645</v>
      </c>
      <c r="F5" s="22">
        <f>SUM(US!K5,CAN!K5,AUS!K5,AUT!K5, BEL!K5, DEN!K5, FRA!K5,GER!K5,GRE!K5,IRE!K5,ITA!K5,LUX!K5,NL!K5,PRT!K5,CH!K5,SWE!K5,ESP!K5,UK!K5,POL!K5,RUS!K5,TUR!K5,SAU!K5,ZAF!K5,ISR!K5, JPN!K5,CHN!K5,HKG!K5,IND!K5,IDN!K5,KOR!K5,MYS!K5,PHL!K5,SGP!K5,THA!K5,BRA!K5, MEX!K5)/1000</f>
        <v>27.10256962548851</v>
      </c>
      <c r="G5" s="22">
        <f>SUM(US!L5,CAN!L5,AUS!L5,AUT!L5, BEL!L5, DEN!L5, FRA!L5,GER!L5,GRE!L5,IRE!L5,ITA!L5,LUX!L5,NL!L5,PRT!L5,CH!L5,SWE!L5,ESP!L5,UK!L5,POL!L5,RUS!L5,TUR!L5,SAU!L5,ZAF!L5,ISR!L5, JPN!L5,CHN!L5,HKG!L5,IND!L5,IDN!L5,KOR!L5,MYS!L5,PHL!L5,SGP!L5,THA!L5,BRA!L5, MEX!L5)/1000</f>
        <v>23.721894143353847</v>
      </c>
      <c r="H5" s="22">
        <f>SUM(US!M5,CAN!M5,AUS!M5,AUT!M5, BEL!M5, DEN!M5, FRA!M5,GER!M5,GRE!M5,IRE!M5,ITA!M5,LUX!M5,NL!M5,PRT!M5,CH!M5,SWE!M5,ESP!M5,UK!M5,POL!M5,RUS!M5,TUR!M5,SAU!M5,ZAF!M5,ISR!M5, JPN!M5,CHN!M5,HKG!M5,IND!M5,IDN!M5,KOR!M5,MYS!M5,PHL!M5,SGP!M5,THA!M5,BRA!M5, MEX!M5)/1000</f>
        <v>27.247334649300754</v>
      </c>
      <c r="I5" s="22">
        <f>SUM(US!N5,CAN!N5,AUS!N5,AUT!N5, BEL!N5, DEN!N5, FRA!N5,GER!N5,GRE!N5,IRE!N5,ITA!N5,LUX!N5,NL!N5,PRT!N5,CH!N5,SWE!N5,ESP!N5,UK!N5,POL!N5,RUS!N5,TUR!N5,SAU!N5,ZAF!N5,ISR!N5, JPN!N5,CHN!N5,HKG!N5,IND!N5,IDN!N5,KOR!N5,MYS!N5,PHL!N5,SGP!N5,THA!N5,BRA!N5, MEX!N5)/1000</f>
        <v>32.825431577333127</v>
      </c>
      <c r="J5" s="22">
        <f>SUM(US!O5,CAN!O5,AUS!O5,AUT!O5, BEL!O5, DEN!O5, FRA!O5,GER!O5,GRE!O5,IRE!O5,ITA!O5,LUX!O5,NL!O5,PRT!O5,CH!O5,SWE!O5,ESP!O5,UK!O5,POL!O5,RUS!O5,TUR!O5,SAU!O5,ZAF!O5,ISR!O5, JPN!O5,CHN!O5,HKG!O5,IND!O5,IDN!O5,KOR!O5,MYS!O5,PHL!O5,SGP!O5,THA!O5,BRA!O5, MEX!O5)/1000</f>
        <v>27.245046200907066</v>
      </c>
      <c r="K5" s="22">
        <f>SUM(US!P5,CAN!P5,AUS!P5,AUT!P5, BEL!P5, DEN!P5, FRA!P5,GER!P5,GRE!P5,IRE!P5,ITA!P5,LUX!P5,NL!P5,PRT!P5,CH!P5,SWE!P5,ESP!P5,UK!P5,POL!P5,RUS!P5,TUR!P5,SAU!P5,ZAF!P5,ISR!P5, JPN!P5,CHN!P5,HKG!P5,IND!P5,IDN!P5,KOR!P5,MYS!P5,PHL!P5,SGP!P5,THA!P5,BRA!P5, MEX!P5)/1000</f>
        <v>27.252170464265834</v>
      </c>
      <c r="L5" s="22">
        <f>SUM(US!Q5,CAN!Q5,AUS!Q5,AUT!Q5, BEL!Q5, DEN!Q5, FRA!Q5,GER!Q5,GRE!Q5,IRE!Q5,ITA!Q5,LUX!Q5,NL!Q5,PRT!Q5,CH!Q5,SWE!Q5,ESP!Q5,UK!Q5,POL!Q5,RUS!Q5,TUR!Q5,SAU!Q5,ZAF!Q5,ISR!Q5, JPN!Q5,CHN!Q5,HKG!Q5,IND!Q5,IDN!Q5,KOR!Q5,MYS!Q5,PHL!Q5,SGP!Q5,THA!Q5,BRA!Q5, MEX!Q5)/1000</f>
        <v>30.556555499149255</v>
      </c>
      <c r="M5" s="22">
        <f>SUM(US!R5,CAN!R5,AUS!R5,AUT!R5, BEL!R5, DEN!R5, FRA!R5,GER!R5,GRE!R5,IRE!R5,ITA!R5,LUX!R5,NL!R5,PRT!R5,CH!R5,SWE!R5,ESP!R5,UK!R5,POL!R5,RUS!R5,TUR!R5,SAU!R5,ZAF!R5,ISR!R5, JPN!R5,CHN!R5,HKG!R5,IND!R5,IDN!R5,KOR!R5,MYS!R5,PHL!R5,SGP!R5,THA!R5,BRA!R5, MEX!R5)/1000</f>
        <v>34.748575939752229</v>
      </c>
      <c r="N5" s="22">
        <f>SUM(US!S5,CAN!S5,AUS!S5,AUT!S5, BEL!S5, DEN!S5, FRA!S5,GER!S5,GRE!S5,IRE!S5,ITA!S5,LUX!S5,NL!S5,PRT!S5,CH!S5,SWE!S5,ESP!S5,UK!S5,POL!S5,RUS!S5,TUR!S5,SAU!S5,ZAF!S5,ISR!S5, JPN!S5,CHN!S5,HKG!S5,IND!S5,IDN!S5,KOR!S5,MYS!S5,PHL!S5,SGP!S5,THA!S5,BRA!S5, MEX!S5)/1000</f>
        <v>28.503075195484829</v>
      </c>
      <c r="O5" s="22">
        <f>SUM(US!T5,CAN!T5,AUS!T5,AUT!T5, BEL!T5, DEN!T5, FRA!T5,GER!T5,GRE!T5,IRE!T5,ITA!T5,LUX!T5,NL!T5,PRT!T5,CH!T5,SWE!T5,ESP!T5,UK!T5,POL!T5,RUS!T5,TUR!T5,SAU!T5,ZAF!T5,ISR!T5, JPN!T5,CHN!T5,HKG!T5,IND!T5,IDN!T5,KOR!T5,MYS!T5,PHL!T5,SGP!T5,THA!T5,BRA!T5, MEX!T5)/1000</f>
        <v>26.352632544023166</v>
      </c>
      <c r="P5" s="22">
        <f>SUM(US!U5,CAN!U5,AUS!U5,AUT!U5, BEL!U5, DEN!U5, FRA!U5,GER!U5,GRE!U5,IRE!U5,ITA!U5,LUX!U5,NL!U5,PRT!U5,CH!U5,SWE!U5,ESP!U5,UK!U5,POL!U5,RUS!U5,TUR!U5,SAU!U5,ZAF!U5,ISR!U5, JPN!U5,CHN!U5,HKG!U5,IND!U5,IDN!U5,KOR!U5,MYS!U5,PHL!U5,SGP!U5,THA!U5,BRA!U5, MEX!U5)/1000</f>
        <v>30.12640951767531</v>
      </c>
      <c r="Q5" s="22">
        <f>SUM(US!V5,CAN!V5,AUS!V5,AUT!V5, BEL!V5, DEN!V5, FRA!V5,GER!V5,GRE!V5,IRE!V5,ITA!V5,LUX!V5,NL!V5,PRT!V5,CH!V5,SWE!V5,ESP!V5,UK!V5,POL!V5,RUS!V5,TUR!V5,SAU!V5,ZAF!V5,ISR!V5, JPN!V5,CHN!V5,HKG!V5,IND!V5,IDN!V5,KOR!V5,MYS!V5,PHL!V5,SGP!V5,THA!V5,BRA!V5, MEX!V5)/1000</f>
        <v>34.717808640407206</v>
      </c>
      <c r="R5" s="22">
        <f>SUM(US!W5,CAN!W5,AUS!W5,AUT!W5, BEL!W5, DEN!W5, FRA!W5,GER!W5,GRE!W5,IRE!W5,ITA!W5,LUX!W5,NL!W5,PRT!W5,CH!W5,SWE!W5,ESP!W5,UK!W5,POL!W5,RUS!W5,TUR!W5,SAU!W5,ZAF!W5,ISR!W5, JPN!W5,CHN!W5,HKG!W5,IND!W5,IDN!W5,KOR!W5,MYS!W5,PHL!W5,SGP!W5,THA!W5,BRA!W5, MEX!W5)/1000</f>
        <v>29.040062068681458</v>
      </c>
      <c r="S5" s="22">
        <f>SUM(US!X5,CAN!X5,AUS!X5,AUT!X5, BEL!X5, DEN!X5, FRA!X5,GER!X5,GRE!X5,IRE!X5,ITA!X5,LUX!X5,NL!X5,PRT!X5,CH!X5,SWE!X5,ESP!X5,UK!X5,POL!X5,RUS!X5,TUR!X5,SAU!X5,ZAF!X5,ISR!X5, JPN!X5,CHN!X5,HKG!X5,IND!X5,IDN!X5,KOR!X5,MYS!X5,PHL!X5,SGP!X5,THA!X5,BRA!X5, MEX!X5)/1000</f>
        <v>21.830848963963287</v>
      </c>
      <c r="T5" s="22">
        <f>SUM(US!Y5,CAN!Y5,AUS!Y5,AUT!Y5, BEL!Y5, DEN!Y5, FRA!Y5,GER!Y5,GRE!Y5,IRE!Y5,ITA!Y5,LUX!Y5,NL!Y5,PRT!Y5,CH!Y5,SWE!Y5,ESP!Y5,UK!Y5,POL!Y5,RUS!Y5,TUR!Y5,SAU!Y5,ZAF!Y5,ISR!Y5, JPN!Y5,CHN!Y5,HKG!Y5,IND!Y5,IDN!Y5,KOR!Y5,MYS!Y5,PHL!Y5,SGP!Y5,THA!Y5,BRA!Y5, MEX!Y5)/1000</f>
        <v>3.6179608299950194</v>
      </c>
      <c r="U5" s="22">
        <f>SUM(US!Z5,CAN!Z5,AUS!Z5,AUT!Z5, BEL!Z5, DEN!Z5, FRA!Z5,GER!Z5,GRE!Z5,IRE!Z5,ITA!Z5,LUX!Z5,NL!Z5,PRT!Z5,CH!Z5,SWE!Z5,ESP!Z5,UK!Z5,POL!Z5,RUS!Z5,TUR!Z5,SAU!Z5,ZAF!Z5,ISR!Z5, JPN!Z5,CHN!Z5,HKG!Z5,IND!Z5,IDN!Z5,KOR!Z5,MYS!Z5,PHL!Z5,SGP!Z5,THA!Z5,BRA!Z5, MEX!Z5)/1000</f>
        <v>6.5627815651260359</v>
      </c>
      <c r="V5" s="22">
        <f>SUM(US!AA5,CAN!AA5,AUS!AA5,AUT!AA5, BEL!AA5, DEN!AA5, FRA!AA5,GER!AA5,GRE!AA5,IRE!AA5,ITA!AA5,LUX!AA5,NL!AA5,PRT!AA5,CH!AA5,SWE!AA5,ESP!AA5,UK!AA5,POL!AA5,RUS!AA5,TUR!AA5,SAU!AA5,ZAF!AA5,ISR!AA5, JPN!AA5,CHN!AA5,HKG!AA5,IND!AA5,IDN!AA5,KOR!AA5,MYS!AA5,PHL!AA5,SGP!AA5,THA!AA5,BRA!AA5, MEX!AA5)/1000</f>
        <v>5.0549672180479401</v>
      </c>
      <c r="W5" s="17">
        <f t="shared" si="3"/>
        <v>120.23691277078714</v>
      </c>
      <c r="X5" s="8">
        <f t="shared" si="0"/>
        <v>91.196850702105678</v>
      </c>
      <c r="Y5" s="8"/>
      <c r="Z5" s="11">
        <f t="shared" si="1"/>
        <v>32.011591359084342</v>
      </c>
      <c r="AA5" s="30">
        <f t="shared" si="2"/>
        <v>-0.64898358756213925</v>
      </c>
      <c r="AC5" s="11"/>
    </row>
    <row r="6" spans="1:29" s="9" customFormat="1" ht="15.75" customHeight="1" x14ac:dyDescent="0.35">
      <c r="A6" s="5" t="s">
        <v>50</v>
      </c>
      <c r="B6" s="22">
        <f>SUM(US!G6,CAN!G6,AUS!G6,AUT!G6, BEL!G6, DEN!G6, FRA!G6,GER!G6,GRE!G6,IRE!G6,ITA!G6,LUX!G6,NL!G6,PRT!G6,CH!G6,SWE!G6,ESP!G6,UK!G6,POL!G6,RUS!G6,TUR!G6,SAU!G6,ZAF!G6,ISR!G6, JPN!G6,CHN!G6,HKG!G6,IND!G6,IDN!G6,KOR!G6,MYS!G6,PHL!G6,SGP!G6,THA!G6,BRA!G6, MEX!G6)/1000</f>
        <v>46.086232795785023</v>
      </c>
      <c r="C6" s="22">
        <f>SUM(US!H6,CAN!H6,AUS!H6,AUT!H6, BEL!H6, DEN!H6, FRA!H6,GER!H6,GRE!H6,IRE!H6,ITA!H6,LUX!H6,NL!H6,PRT!H6,CH!H6,SWE!H6,ESP!H6,UK!H6,POL!H6,RUS!H6,TUR!H6,SAU!H6,ZAF!H6,ISR!H6, JPN!H6,CHN!H6,HKG!H6,IND!H6,IDN!H6,KOR!H6,MYS!H6,PHL!H6,SGP!H6,THA!H6,BRA!H6, MEX!H6)/1000</f>
        <v>49.639665005725234</v>
      </c>
      <c r="D6" s="22">
        <f>SUM(US!I6,CAN!I6,AUS!I6,AUT!I6, BEL!I6, DEN!I6, FRA!I6,GER!I6,GRE!I6,IRE!I6,ITA!I6,LUX!I6,NL!I6,PRT!I6,CH!I6,SWE!I6,ESP!I6,UK!I6,POL!I6,RUS!I6,TUR!I6,SAU!I6,ZAF!I6,ISR!I6, JPN!I6,CHN!I6,HKG!I6,IND!I6,IDN!I6,KOR!I6,MYS!I6,PHL!I6,SGP!I6,THA!I6,BRA!I6, MEX!I6)/1000</f>
        <v>51.425452380538509</v>
      </c>
      <c r="E6" s="22">
        <f>SUM(US!J6,CAN!J6,AUS!J6,AUT!J6, BEL!J6, DEN!J6, FRA!J6,GER!J6,GRE!J6,IRE!J6,ITA!J6,LUX!J6,NL!J6,PRT!J6,CH!J6,SWE!J6,ESP!J6,UK!J6,POL!J6,RUS!J6,TUR!J6,SAU!J6,ZAF!J6,ISR!J6, JPN!J6,CHN!J6,HKG!J6,IND!J6,IDN!J6,KOR!J6,MYS!J6,PHL!J6,SGP!J6,THA!J6,BRA!J6, MEX!J6)/1000</f>
        <v>51.377511280271882</v>
      </c>
      <c r="F6" s="22">
        <f>SUM(US!K6,CAN!K6,AUS!K6,AUT!K6, BEL!K6, DEN!K6, FRA!K6,GER!K6,GRE!K6,IRE!K6,ITA!K6,LUX!K6,NL!K6,PRT!K6,CH!K6,SWE!K6,ESP!K6,UK!K6,POL!K6,RUS!K6,TUR!K6,SAU!K6,ZAF!K6,ISR!K6, JPN!K6,CHN!K6,HKG!K6,IND!K6,IDN!K6,KOR!K6,MYS!K6,PHL!K6,SGP!K6,THA!K6,BRA!K6, MEX!K6)/1000</f>
        <v>52.033588979303126</v>
      </c>
      <c r="G6" s="22">
        <f>SUM(US!L6,CAN!L6,AUS!L6,AUT!L6, BEL!L6, DEN!L6, FRA!L6,GER!L6,GRE!L6,IRE!L6,ITA!L6,LUX!L6,NL!L6,PRT!L6,CH!L6,SWE!L6,ESP!L6,UK!L6,POL!L6,RUS!L6,TUR!L6,SAU!L6,ZAF!L6,ISR!L6, JPN!L6,CHN!L6,HKG!L6,IND!L6,IDN!L6,KOR!L6,MYS!L6,PHL!L6,SGP!L6,THA!L6,BRA!L6, MEX!L6)/1000</f>
        <v>52.655901961633937</v>
      </c>
      <c r="H6" s="22">
        <f>SUM(US!M6,CAN!M6,AUS!M6,AUT!M6, BEL!M6, DEN!M6, FRA!M6,GER!M6,GRE!M6,IRE!M6,ITA!M6,LUX!M6,NL!M6,PRT!M6,CH!M6,SWE!M6,ESP!M6,UK!M6,POL!M6,RUS!M6,TUR!M6,SAU!M6,ZAF!M6,ISR!M6, JPN!M6,CHN!M6,HKG!M6,IND!M6,IDN!M6,KOR!M6,MYS!M6,PHL!M6,SGP!M6,THA!M6,BRA!M6, MEX!M6)/1000</f>
        <v>56.179375808567201</v>
      </c>
      <c r="I6" s="22">
        <f>SUM(US!N6,CAN!N6,AUS!N6,AUT!N6, BEL!N6, DEN!N6, FRA!N6,GER!N6,GRE!N6,IRE!N6,ITA!N6,LUX!N6,NL!N6,PRT!N6,CH!N6,SWE!N6,ESP!N6,UK!N6,POL!N6,RUS!N6,TUR!N6,SAU!N6,ZAF!N6,ISR!N6, JPN!N6,CHN!N6,HKG!N6,IND!N6,IDN!N6,KOR!N6,MYS!N6,PHL!N6,SGP!N6,THA!N6,BRA!N6, MEX!N6)/1000</f>
        <v>58.852921383387503</v>
      </c>
      <c r="J6" s="22">
        <f>SUM(US!O6,CAN!O6,AUS!O6,AUT!O6, BEL!O6, DEN!O6, FRA!O6,GER!O6,GRE!O6,IRE!O6,ITA!O6,LUX!O6,NL!O6,PRT!O6,CH!O6,SWE!O6,ESP!O6,UK!O6,POL!O6,RUS!O6,TUR!O6,SAU!O6,ZAF!O6,ISR!O6, JPN!O6,CHN!O6,HKG!O6,IND!O6,IDN!O6,KOR!O6,MYS!O6,PHL!O6,SGP!O6,THA!O6,BRA!O6, MEX!O6)/1000</f>
        <v>61.512809913607747</v>
      </c>
      <c r="K6" s="22">
        <f>SUM(US!P6,CAN!P6,AUS!P6,AUT!P6, BEL!P6, DEN!P6, FRA!P6,GER!P6,GRE!P6,IRE!P6,ITA!P6,LUX!P6,NL!P6,PRT!P6,CH!P6,SWE!P6,ESP!P6,UK!P6,POL!P6,RUS!P6,TUR!P6,SAU!P6,ZAF!P6,ISR!P6, JPN!P6,CHN!P6,HKG!P6,IND!P6,IDN!P6,KOR!P6,MYS!P6,PHL!P6,SGP!P6,THA!P6,BRA!P6, MEX!P6)/1000</f>
        <v>62.893542434322214</v>
      </c>
      <c r="L6" s="22">
        <f>SUM(US!Q6,CAN!Q6,AUS!Q6,AUT!Q6, BEL!Q6, DEN!Q6, FRA!Q6,GER!Q6,GRE!Q6,IRE!Q6,ITA!Q6,LUX!Q6,NL!Q6,PRT!Q6,CH!Q6,SWE!Q6,ESP!Q6,UK!Q6,POL!Q6,RUS!Q6,TUR!Q6,SAU!Q6,ZAF!Q6,ISR!Q6, JPN!Q6,CHN!Q6,HKG!Q6,IND!Q6,IDN!Q6,KOR!Q6,MYS!Q6,PHL!Q6,SGP!Q6,THA!Q6,BRA!Q6, MEX!Q6)/1000</f>
        <v>62.884826522155379</v>
      </c>
      <c r="M6" s="22">
        <f>SUM(US!R6,CAN!R6,AUS!R6,AUT!R6, BEL!R6, DEN!R6, FRA!R6,GER!R6,GRE!R6,IRE!R6,ITA!R6,LUX!R6,NL!R6,PRT!R6,CH!R6,SWE!R6,ESP!R6,UK!R6,POL!R6,RUS!R6,TUR!R6,SAU!R6,ZAF!R6,ISR!R6, JPN!R6,CHN!R6,HKG!R6,IND!R6,IDN!R6,KOR!R6,MYS!R6,PHL!R6,SGP!R6,THA!R6,BRA!R6, MEX!R6)/1000</f>
        <v>62.88603409239105</v>
      </c>
      <c r="N6" s="22">
        <f>SUM(US!S6,CAN!S6,AUS!S6,AUT!S6, BEL!S6, DEN!S6, FRA!S6,GER!S6,GRE!S6,IRE!S6,ITA!S6,LUX!S6,NL!S6,PRT!S6,CH!S6,SWE!S6,ESP!S6,UK!S6,POL!S6,RUS!S6,TUR!S6,SAU!S6,ZAF!S6,ISR!S6, JPN!S6,CHN!S6,HKG!S6,IND!S6,IDN!S6,KOR!S6,MYS!S6,PHL!S6,SGP!S6,THA!S6,BRA!S6, MEX!S6)/1000</f>
        <v>64.960077769693569</v>
      </c>
      <c r="O6" s="22">
        <f>SUM(US!T6,CAN!T6,AUS!T6,AUT!T6, BEL!T6, DEN!T6, FRA!T6,GER!T6,GRE!T6,IRE!T6,ITA!T6,LUX!T6,NL!T6,PRT!T6,CH!T6,SWE!T6,ESP!T6,UK!T6,POL!T6,RUS!T6,TUR!T6,SAU!T6,ZAF!T6,ISR!T6, JPN!T6,CHN!T6,HKG!T6,IND!T6,IDN!T6,KOR!T6,MYS!T6,PHL!T6,SGP!T6,THA!T6,BRA!T6, MEX!T6)/1000</f>
        <v>60.948622282039622</v>
      </c>
      <c r="P6" s="22">
        <f>SUM(US!U6,CAN!U6,AUS!U6,AUT!U6, BEL!U6, DEN!U6, FRA!U6,GER!U6,GRE!U6,IRE!U6,ITA!U6,LUX!U6,NL!U6,PRT!U6,CH!U6,SWE!U6,ESP!U6,UK!U6,POL!U6,RUS!U6,TUR!U6,SAU!U6,ZAF!U6,ISR!U6, JPN!U6,CHN!U6,HKG!U6,IND!U6,IDN!U6,KOR!U6,MYS!U6,PHL!U6,SGP!U6,THA!U6,BRA!U6, MEX!U6)/1000</f>
        <v>62.161290117527891</v>
      </c>
      <c r="Q6" s="22">
        <f>SUM(US!V6,CAN!V6,AUS!V6,AUT!V6, BEL!V6, DEN!V6, FRA!V6,GER!V6,GRE!V6,IRE!V6,ITA!V6,LUX!V6,NL!V6,PRT!V6,CH!V6,SWE!V6,ESP!V6,UK!V6,POL!V6,RUS!V6,TUR!V6,SAU!V6,ZAF!V6,ISR!V6, JPN!V6,CHN!V6,HKG!V6,IND!V6,IDN!V6,KOR!V6,MYS!V6,PHL!V6,SGP!V6,THA!V6,BRA!V6, MEX!V6)/1000</f>
        <v>62.550752611254318</v>
      </c>
      <c r="R6" s="22">
        <f>SUM(US!W6,CAN!W6,AUS!W6,AUT!W6, BEL!W6, DEN!W6, FRA!W6,GER!W6,GRE!W6,IRE!W6,ITA!W6,LUX!W6,NL!W6,PRT!W6,CH!W6,SWE!W6,ESP!W6,UK!W6,POL!W6,RUS!W6,TUR!W6,SAU!W6,ZAF!W6,ISR!W6, JPN!W6,CHN!W6,HKG!W6,IND!W6,IDN!W6,KOR!W6,MYS!W6,PHL!W6,SGP!W6,THA!W6,BRA!W6, MEX!W6)/1000</f>
        <v>64.161358995880022</v>
      </c>
      <c r="S6" s="22">
        <f>SUM(US!X6,CAN!X6,AUS!X6,AUT!X6, BEL!X6, DEN!X6, FRA!X6,GER!X6,GRE!X6,IRE!X6,ITA!X6,LUX!X6,NL!X6,PRT!X6,CH!X6,SWE!X6,ESP!X6,UK!X6,POL!X6,RUS!X6,TUR!X6,SAU!X6,ZAF!X6,ISR!X6, JPN!X6,CHN!X6,HKG!X6,IND!X6,IDN!X6,KOR!X6,MYS!X6,PHL!X6,SGP!X6,THA!X6,BRA!X6, MEX!X6)/1000</f>
        <v>59.636279407686423</v>
      </c>
      <c r="T6" s="22">
        <f>SUM(US!Y6,CAN!Y6,AUS!Y6,AUT!Y6, BEL!Y6, DEN!Y6, FRA!Y6,GER!Y6,GRE!Y6,IRE!Y6,ITA!Y6,LUX!Y6,NL!Y6,PRT!Y6,CH!Y6,SWE!Y6,ESP!Y6,UK!Y6,POL!Y6,RUS!Y6,TUR!Y6,SAU!Y6,ZAF!Y6,ISR!Y6, JPN!Y6,CHN!Y6,HKG!Y6,IND!Y6,IDN!Y6,KOR!Y6,MYS!Y6,PHL!Y6,SGP!Y6,THA!Y6,BRA!Y6, MEX!Y6)/1000</f>
        <v>56.64066796397865</v>
      </c>
      <c r="U6" s="22">
        <f>SUM(US!Z6,CAN!Z6,AUS!Z6,AUT!Z6, BEL!Z6, DEN!Z6, FRA!Z6,GER!Z6,GRE!Z6,IRE!Z6,ITA!Z6,LUX!Z6,NL!Z6,PRT!Z6,CH!Z6,SWE!Z6,ESP!Z6,UK!Z6,POL!Z6,RUS!Z6,TUR!Z6,SAU!Z6,ZAF!Z6,ISR!Z6, JPN!Z6,CHN!Z6,HKG!Z6,IND!Z6,IDN!Z6,KOR!Z6,MYS!Z6,PHL!Z6,SGP!Z6,THA!Z6,BRA!Z6, MEX!Z6)/1000</f>
        <v>61.508994364877154</v>
      </c>
      <c r="V6" s="22">
        <f>SUM(US!AA6,CAN!AA6,AUS!AA6,AUT!AA6, BEL!AA6, DEN!AA6, FRA!AA6,GER!AA6,GRE!AA6,IRE!AA6,ITA!AA6,LUX!AA6,NL!AA6,PRT!AA6,CH!AA6,SWE!AA6,ESP!AA6,UK!AA6,POL!AA6,RUS!AA6,TUR!AA6,SAU!AA6,ZAF!AA6,ISR!AA6, JPN!AA6,CHN!AA6,HKG!AA6,IND!AA6,IDN!AA6,KOR!AA6,MYS!AA6,PHL!AA6,SGP!AA6,THA!AA6,BRA!AA6, MEX!AA6)/1000</f>
        <v>59.78829732861864</v>
      </c>
      <c r="W6" s="11">
        <f t="shared" si="3"/>
        <v>249.82202400670187</v>
      </c>
      <c r="X6" s="8">
        <f t="shared" si="0"/>
        <v>185.66066501082184</v>
      </c>
      <c r="Y6" s="8"/>
      <c r="Z6" s="11">
        <f t="shared" si="1"/>
        <v>177.78594173654221</v>
      </c>
      <c r="AA6" s="30">
        <f t="shared" si="2"/>
        <v>-4.2414602327426887E-2</v>
      </c>
      <c r="AC6" s="11"/>
    </row>
    <row r="7" spans="1:29" s="9" customFormat="1" ht="15.75" customHeight="1" x14ac:dyDescent="0.35">
      <c r="A7" s="5" t="s">
        <v>51</v>
      </c>
      <c r="B7" s="22">
        <f>SUM(US!G7,CAN!G7,AUS!G7,AUT!G7, BEL!G7, DEN!G7, FRA!G7,GER!G7,GRE!G7,IRE!G7,ITA!G7,LUX!G7,NL!G7,PRT!G7,CH!G7,SWE!G7,ESP!G7,UK!G7,POL!G7,RUS!G7,TUR!G7,SAU!G7,ZAF!G7,ISR!G7, JPN!G7,CHN!G7,HKG!G7,IND!G7,IDN!G7,KOR!G7,MYS!G7,PHL!G7,SGP!G7,THA!G7,BRA!G7, MEX!G7)/1000</f>
        <v>24.569090332489573</v>
      </c>
      <c r="C7" s="22">
        <f>SUM(US!H7,CAN!H7,AUS!H7,AUT!H7, BEL!H7, DEN!H7, FRA!H7,GER!H7,GRE!H7,IRE!H7,ITA!H7,LUX!H7,NL!H7,PRT!H7,CH!H7,SWE!H7,ESP!H7,UK!H7,POL!H7,RUS!H7,TUR!H7,SAU!H7,ZAF!H7,ISR!H7, JPN!H7,CHN!H7,HKG!H7,IND!H7,IDN!H7,KOR!H7,MYS!H7,PHL!H7,SGP!H7,THA!H7,BRA!H7, MEX!H7)/1000</f>
        <v>25.288328416915409</v>
      </c>
      <c r="D7" s="22">
        <f>SUM(US!I7,CAN!I7,AUS!I7,AUT!I7, BEL!I7, DEN!I7, FRA!I7,GER!I7,GRE!I7,IRE!I7,ITA!I7,LUX!I7,NL!I7,PRT!I7,CH!I7,SWE!I7,ESP!I7,UK!I7,POL!I7,RUS!I7,TUR!I7,SAU!I7,ZAF!I7,ISR!I7, JPN!I7,CHN!I7,HKG!I7,IND!I7,IDN!I7,KOR!I7,MYS!I7,PHL!I7,SGP!I7,THA!I7,BRA!I7, MEX!I7)/1000</f>
        <v>24.91640845321162</v>
      </c>
      <c r="E7" s="22">
        <f>SUM(US!J7,CAN!J7,AUS!J7,AUT!J7, BEL!J7, DEN!J7, FRA!J7,GER!J7,GRE!J7,IRE!J7,ITA!J7,LUX!J7,NL!J7,PRT!J7,CH!J7,SWE!J7,ESP!J7,UK!J7,POL!J7,RUS!J7,TUR!J7,SAU!J7,ZAF!J7,ISR!J7, JPN!J7,CHN!J7,HKG!J7,IND!J7,IDN!J7,KOR!J7,MYS!J7,PHL!J7,SGP!J7,THA!J7,BRA!J7, MEX!J7)/1000</f>
        <v>28.13560324982074</v>
      </c>
      <c r="F7" s="22">
        <f>SUM(US!K7,CAN!K7,AUS!K7,AUT!K7, BEL!K7, DEN!K7, FRA!K7,GER!K7,GRE!K7,IRE!K7,ITA!K7,LUX!K7,NL!K7,PRT!K7,CH!K7,SWE!K7,ESP!K7,UK!K7,POL!K7,RUS!K7,TUR!K7,SAU!K7,ZAF!K7,ISR!K7, JPN!K7,CHN!K7,HKG!K7,IND!K7,IDN!K7,KOR!K7,MYS!K7,PHL!K7,SGP!K7,THA!K7,BRA!K7, MEX!K7)/1000</f>
        <v>27.594586049502031</v>
      </c>
      <c r="G7" s="22">
        <f>SUM(US!L7,CAN!L7,AUS!L7,AUT!L7, BEL!L7, DEN!L7, FRA!L7,GER!L7,GRE!L7,IRE!L7,ITA!L7,LUX!L7,NL!L7,PRT!L7,CH!L7,SWE!L7,ESP!L7,UK!L7,POL!L7,RUS!L7,TUR!L7,SAU!L7,ZAF!L7,ISR!L7, JPN!L7,CHN!L7,HKG!L7,IND!L7,IDN!L7,KOR!L7,MYS!L7,PHL!L7,SGP!L7,THA!L7,BRA!L7, MEX!L7)/1000</f>
        <v>23.785238334146523</v>
      </c>
      <c r="H7" s="22">
        <f>SUM(US!M7,CAN!M7,AUS!M7,AUT!M7, BEL!M7, DEN!M7, FRA!M7,GER!M7,GRE!M7,IRE!M7,ITA!M7,LUX!M7,NL!M7,PRT!M7,CH!M7,SWE!M7,ESP!M7,UK!M7,POL!M7,RUS!M7,TUR!M7,SAU!M7,ZAF!M7,ISR!M7, JPN!M7,CHN!M7,HKG!M7,IND!M7,IDN!M7,KOR!M7,MYS!M7,PHL!M7,SGP!M7,THA!M7,BRA!M7, MEX!M7)/1000</f>
        <v>25.507567186193089</v>
      </c>
      <c r="I7" s="22">
        <f>SUM(US!N7,CAN!N7,AUS!N7,AUT!N7, BEL!N7, DEN!N7, FRA!N7,GER!N7,GRE!N7,IRE!N7,ITA!N7,LUX!N7,NL!N7,PRT!N7,CH!N7,SWE!N7,ESP!N7,UK!N7,POL!N7,RUS!N7,TUR!N7,SAU!N7,ZAF!N7,ISR!N7, JPN!N7,CHN!N7,HKG!N7,IND!N7,IDN!N7,KOR!N7,MYS!N7,PHL!N7,SGP!N7,THA!N7,BRA!N7, MEX!N7)/1000</f>
        <v>27.252900550059138</v>
      </c>
      <c r="J7" s="22">
        <f>SUM(US!O7,CAN!O7,AUS!O7,AUT!O7, BEL!O7, DEN!O7, FRA!O7,GER!O7,GRE!O7,IRE!O7,ITA!O7,LUX!O7,NL!O7,PRT!O7,CH!O7,SWE!O7,ESP!O7,UK!O7,POL!O7,RUS!O7,TUR!O7,SAU!O7,ZAF!O7,ISR!O7, JPN!O7,CHN!O7,HKG!O7,IND!O7,IDN!O7,KOR!O7,MYS!O7,PHL!O7,SGP!O7,THA!O7,BRA!O7, MEX!O7)/1000</f>
        <v>28.146507371011776</v>
      </c>
      <c r="K7" s="22">
        <f>SUM(US!P7,CAN!P7,AUS!P7,AUT!P7, BEL!P7, DEN!P7, FRA!P7,GER!P7,GRE!P7,IRE!P7,ITA!P7,LUX!P7,NL!P7,PRT!P7,CH!P7,SWE!P7,ESP!P7,UK!P7,POL!P7,RUS!P7,TUR!P7,SAU!P7,ZAF!P7,ISR!P7, JPN!P7,CHN!P7,HKG!P7,IND!P7,IDN!P7,KOR!P7,MYS!P7,PHL!P7,SGP!P7,THA!P7,BRA!P7, MEX!P7)/1000</f>
        <v>29.05324073493891</v>
      </c>
      <c r="L7" s="22">
        <f>SUM(US!Q7,CAN!Q7,AUS!Q7,AUT!Q7, BEL!Q7, DEN!Q7, FRA!Q7,GER!Q7,GRE!Q7,IRE!Q7,ITA!Q7,LUX!Q7,NL!Q7,PRT!Q7,CH!Q7,SWE!Q7,ESP!Q7,UK!Q7,POL!Q7,RUS!Q7,TUR!Q7,SAU!Q7,ZAF!Q7,ISR!Q7, JPN!Q7,CHN!Q7,HKG!Q7,IND!Q7,IDN!Q7,KOR!Q7,MYS!Q7,PHL!Q7,SGP!Q7,THA!Q7,BRA!Q7, MEX!Q7)/1000</f>
        <v>29.903174026777407</v>
      </c>
      <c r="M7" s="22">
        <f>SUM(US!R7,CAN!R7,AUS!R7,AUT!R7, BEL!R7, DEN!R7, FRA!R7,GER!R7,GRE!R7,IRE!R7,ITA!R7,LUX!R7,NL!R7,PRT!R7,CH!R7,SWE!R7,ESP!R7,UK!R7,POL!R7,RUS!R7,TUR!R7,SAU!R7,ZAF!R7,ISR!R7, JPN!R7,CHN!R7,HKG!R7,IND!R7,IDN!R7,KOR!R7,MYS!R7,PHL!R7,SGP!R7,THA!R7,BRA!R7, MEX!R7)/1000</f>
        <v>30.663769842677361</v>
      </c>
      <c r="N7" s="22">
        <f>SUM(US!S7,CAN!S7,AUS!S7,AUT!S7, BEL!S7, DEN!S7, FRA!S7,GER!S7,GRE!S7,IRE!S7,ITA!S7,LUX!S7,NL!S7,PRT!S7,CH!S7,SWE!S7,ESP!S7,UK!S7,POL!S7,RUS!S7,TUR!S7,SAU!S7,ZAF!S7,ISR!S7, JPN!S7,CHN!S7,HKG!S7,IND!S7,IDN!S7,KOR!S7,MYS!S7,PHL!S7,SGP!S7,THA!S7,BRA!S7, MEX!S7)/1000</f>
        <v>30.300596402655533</v>
      </c>
      <c r="O7" s="22">
        <f>SUM(US!T7,CAN!T7,AUS!T7,AUT!T7, BEL!T7, DEN!T7, FRA!T7,GER!T7,GRE!T7,IRE!T7,ITA!T7,LUX!T7,NL!T7,PRT!T7,CH!T7,SWE!T7,ESP!T7,UK!T7,POL!T7,RUS!T7,TUR!T7,SAU!T7,ZAF!T7,ISR!T7, JPN!T7,CHN!T7,HKG!T7,IND!T7,IDN!T7,KOR!T7,MYS!T7,PHL!T7,SGP!T7,THA!T7,BRA!T7, MEX!T7)/1000</f>
        <v>28.837270539622942</v>
      </c>
      <c r="P7" s="22">
        <f>SUM(US!U7,CAN!U7,AUS!U7,AUT!U7, BEL!U7, DEN!U7, FRA!U7,GER!U7,GRE!U7,IRE!U7,ITA!U7,LUX!U7,NL!U7,PRT!U7,CH!U7,SWE!U7,ESP!U7,UK!U7,POL!U7,RUS!U7,TUR!U7,SAU!U7,ZAF!U7,ISR!U7, JPN!U7,CHN!U7,HKG!U7,IND!U7,IDN!U7,KOR!U7,MYS!U7,PHL!U7,SGP!U7,THA!U7,BRA!U7, MEX!U7)/1000</f>
        <v>29.86777442604064</v>
      </c>
      <c r="Q7" s="22">
        <f>SUM(US!V7,CAN!V7,AUS!V7,AUT!V7, BEL!V7, DEN!V7, FRA!V7,GER!V7,GRE!V7,IRE!V7,ITA!V7,LUX!V7,NL!V7,PRT!V7,CH!V7,SWE!V7,ESP!V7,UK!V7,POL!V7,RUS!V7,TUR!V7,SAU!V7,ZAF!V7,ISR!V7, JPN!V7,CHN!V7,HKG!V7,IND!V7,IDN!V7,KOR!V7,MYS!V7,PHL!V7,SGP!V7,THA!V7,BRA!V7, MEX!V7)/1000</f>
        <v>30.801626109610687</v>
      </c>
      <c r="R7" s="22">
        <f>SUM(US!W7,CAN!W7,AUS!W7,AUT!W7, BEL!W7, DEN!W7, FRA!W7,GER!W7,GRE!W7,IRE!W7,ITA!W7,LUX!W7,NL!W7,PRT!W7,CH!W7,SWE!W7,ESP!W7,UK!W7,POL!W7,RUS!W7,TUR!W7,SAU!W7,ZAF!W7,ISR!W7, JPN!W7,CHN!W7,HKG!W7,IND!W7,IDN!W7,KOR!W7,MYS!W7,PHL!W7,SGP!W7,THA!W7,BRA!W7, MEX!W7)/1000</f>
        <v>29.757360395522703</v>
      </c>
      <c r="S7" s="22">
        <f>SUM(US!X7,CAN!X7,AUS!X7,AUT!X7, BEL!X7, DEN!X7, FRA!X7,GER!X7,GRE!X7,IRE!X7,ITA!X7,LUX!X7,NL!X7,PRT!X7,CH!X7,SWE!X7,ESP!X7,UK!X7,POL!X7,RUS!X7,TUR!X7,SAU!X7,ZAF!X7,ISR!X7, JPN!X7,CHN!X7,HKG!X7,IND!X7,IDN!X7,KOR!X7,MYS!X7,PHL!X7,SGP!X7,THA!X7,BRA!X7, MEX!X7)/1000</f>
        <v>27.413434162445586</v>
      </c>
      <c r="T7" s="22">
        <f>SUM(US!Y7,CAN!Y7,AUS!Y7,AUT!Y7, BEL!Y7, DEN!Y7, FRA!Y7,GER!Y7,GRE!Y7,IRE!Y7,ITA!Y7,LUX!Y7,NL!Y7,PRT!Y7,CH!Y7,SWE!Y7,ESP!Y7,UK!Y7,POL!Y7,RUS!Y7,TUR!Y7,SAU!Y7,ZAF!Y7,ISR!Y7, JPN!Y7,CHN!Y7,HKG!Y7,IND!Y7,IDN!Y7,KOR!Y7,MYS!Y7,PHL!Y7,SGP!Y7,THA!Y7,BRA!Y7, MEX!Y7)/1000</f>
        <v>22.914273488687563</v>
      </c>
      <c r="U7" s="22">
        <f>SUM(US!Z7,CAN!Z7,AUS!Z7,AUT!Z7, BEL!Z7, DEN!Z7, FRA!Z7,GER!Z7,GRE!Z7,IRE!Z7,ITA!Z7,LUX!Z7,NL!Z7,PRT!Z7,CH!Z7,SWE!Z7,ESP!Z7,UK!Z7,POL!Z7,RUS!Z7,TUR!Z7,SAU!Z7,ZAF!Z7,ISR!Z7, JPN!Z7,CHN!Z7,HKG!Z7,IND!Z7,IDN!Z7,KOR!Z7,MYS!Z7,PHL!Z7,SGP!Z7,THA!Z7,BRA!Z7, MEX!Z7)/1000</f>
        <v>25.036361143667303</v>
      </c>
      <c r="V7" s="22">
        <f>SUM(US!AA7,CAN!AA7,AUS!AA7,AUT!AA7, BEL!AA7, DEN!AA7, FRA!AA7,GER!AA7,GRE!AA7,IRE!AA7,ITA!AA7,LUX!AA7,NL!AA7,PRT!AA7,CH!AA7,SWE!AA7,ESP!AA7,UK!AA7,POL!AA7,RUS!AA7,TUR!AA7,SAU!AA7,ZAF!AA7,ISR!AA7, JPN!AA7,CHN!AA7,HKG!AA7,IND!AA7,IDN!AA7,KOR!AA7,MYS!AA7,PHL!AA7,SGP!AA7,THA!AA7,BRA!AA7, MEX!AA7)/1000</f>
        <v>22.932913000314286</v>
      </c>
      <c r="W7" s="11">
        <f t="shared" si="3"/>
        <v>119.26403147079697</v>
      </c>
      <c r="X7" s="8">
        <f t="shared" si="0"/>
        <v>89.506671075274269</v>
      </c>
      <c r="Y7" s="8"/>
      <c r="Z7" s="11">
        <f t="shared" si="1"/>
        <v>75.36406879480046</v>
      </c>
      <c r="AA7" s="30">
        <f t="shared" si="2"/>
        <v>-0.15800612524825119</v>
      </c>
      <c r="AC7" s="11"/>
    </row>
    <row r="8" spans="1:29" s="9" customFormat="1" ht="15.75" customHeight="1" x14ac:dyDescent="0.35">
      <c r="A8" s="5" t="s">
        <v>52</v>
      </c>
      <c r="B8" s="22">
        <f>SUM(US!G8,CAN!G8,AUS!G8,AUT!G8, BEL!G8, DEN!G8, FRA!G8,GER!G8,GRE!G8,IRE!G8,ITA!G8,LUX!G8,NL!G8,PRT!G8,CH!G8,SWE!G8,ESP!G8,UK!G8,POL!G8,RUS!G8,TUR!G8,SAU!G8,ZAF!G8,ISR!G8, JPN!G8,CHN!G8,HKG!G8,IND!G8,IDN!G8,KOR!G8,MYS!G8,PHL!G8,SGP!G8,THA!G8,BRA!G8, MEX!G8)/1000</f>
        <v>193.71817185782456</v>
      </c>
      <c r="C8" s="22">
        <f>SUM(US!H8,CAN!H8,AUS!H8,AUT!H8, BEL!H8, DEN!H8, FRA!H8,GER!H8,GRE!H8,IRE!H8,ITA!H8,LUX!H8,NL!H8,PRT!H8,CH!H8,SWE!H8,ESP!H8,UK!H8,POL!H8,RUS!H8,TUR!H8,SAU!H8,ZAF!H8,ISR!H8, JPN!H8,CHN!H8,HKG!H8,IND!H8,IDN!H8,KOR!H8,MYS!H8,PHL!H8,SGP!H8,THA!H8,BRA!H8, MEX!H8)/1000</f>
        <v>179.78168521389526</v>
      </c>
      <c r="D8" s="22">
        <f>SUM(US!I8,CAN!I8,AUS!I8,AUT!I8, BEL!I8, DEN!I8, FRA!I8,GER!I8,GRE!I8,IRE!I8,ITA!I8,LUX!I8,NL!I8,PRT!I8,CH!I8,SWE!I8,ESP!I8,UK!I8,POL!I8,RUS!I8,TUR!I8,SAU!I8,ZAF!I8,ISR!I8, JPN!I8,CHN!I8,HKG!I8,IND!I8,IDN!I8,KOR!I8,MYS!I8,PHL!I8,SGP!I8,THA!I8,BRA!I8, MEX!I8)/1000</f>
        <v>191.88803392153727</v>
      </c>
      <c r="E8" s="22">
        <f>SUM(US!J8,CAN!J8,AUS!J8,AUT!J8, BEL!J8, DEN!J8, FRA!J8,GER!J8,GRE!J8,IRE!J8,ITA!J8,LUX!J8,NL!J8,PRT!J8,CH!J8,SWE!J8,ESP!J8,UK!J8,POL!J8,RUS!J8,TUR!J8,SAU!J8,ZAF!J8,ISR!J8, JPN!J8,CHN!J8,HKG!J8,IND!J8,IDN!J8,KOR!J8,MYS!J8,PHL!J8,SGP!J8,THA!J8,BRA!J8, MEX!J8)/1000</f>
        <v>197.12509089863514</v>
      </c>
      <c r="F8" s="22">
        <f>SUM(US!K8,CAN!K8,AUS!K8,AUT!K8, BEL!K8, DEN!K8, FRA!K8,GER!K8,GRE!K8,IRE!K8,ITA!K8,LUX!K8,NL!K8,PRT!K8,CH!K8,SWE!K8,ESP!K8,UK!K8,POL!K8,RUS!K8,TUR!K8,SAU!K8,ZAF!K8,ISR!K8, JPN!K8,CHN!K8,HKG!K8,IND!K8,IDN!K8,KOR!K8,MYS!K8,PHL!K8,SGP!K8,THA!K8,BRA!K8, MEX!K8)/1000</f>
        <v>189.86691242169977</v>
      </c>
      <c r="G8" s="22">
        <f>SUM(US!L8,CAN!L8,AUS!L8,AUT!L8, BEL!L8, DEN!L8, FRA!L8,GER!L8,GRE!L8,IRE!L8,ITA!L8,LUX!L8,NL!L8,PRT!L8,CH!L8,SWE!L8,ESP!L8,UK!L8,POL!L8,RUS!L8,TUR!L8,SAU!L8,ZAF!L8,ISR!L8, JPN!L8,CHN!L8,HKG!L8,IND!L8,IDN!L8,KOR!L8,MYS!L8,PHL!L8,SGP!L8,THA!L8,BRA!L8, MEX!L8)/1000</f>
        <v>191.91196234588364</v>
      </c>
      <c r="H8" s="22">
        <f>SUM(US!M8,CAN!M8,AUS!M8,AUT!M8, BEL!M8, DEN!M8, FRA!M8,GER!M8,GRE!M8,IRE!M8,ITA!M8,LUX!M8,NL!M8,PRT!M8,CH!M8,SWE!M8,ESP!M8,UK!M8,POL!M8,RUS!M8,TUR!M8,SAU!M8,ZAF!M8,ISR!M8, JPN!M8,CHN!M8,HKG!M8,IND!M8,IDN!M8,KOR!M8,MYS!M8,PHL!M8,SGP!M8,THA!M8,BRA!M8, MEX!M8)/1000</f>
        <v>204.06239922066015</v>
      </c>
      <c r="I8" s="22">
        <f>SUM(US!N8,CAN!N8,AUS!N8,AUT!N8, BEL!N8, DEN!N8, FRA!N8,GER!N8,GRE!N8,IRE!N8,ITA!N8,LUX!N8,NL!N8,PRT!N8,CH!N8,SWE!N8,ESP!N8,UK!N8,POL!N8,RUS!N8,TUR!N8,SAU!N8,ZAF!N8,ISR!N8, JPN!N8,CHN!N8,HKG!N8,IND!N8,IDN!N8,KOR!N8,MYS!N8,PHL!N8,SGP!N8,THA!N8,BRA!N8, MEX!N8)/1000</f>
        <v>217.89683038306862</v>
      </c>
      <c r="J8" s="22">
        <f>SUM(US!O8,CAN!O8,AUS!O8,AUT!O8, BEL!O8, DEN!O8, FRA!O8,GER!O8,GRE!O8,IRE!O8,ITA!O8,LUX!O8,NL!O8,PRT!O8,CH!O8,SWE!O8,ESP!O8,UK!O8,POL!O8,RUS!O8,TUR!O8,SAU!O8,ZAF!O8,ISR!O8, JPN!O8,CHN!O8,HKG!O8,IND!O8,IDN!O8,KOR!O8,MYS!O8,PHL!O8,SGP!O8,THA!O8,BRA!O8, MEX!O8)/1000</f>
        <v>216.84303730671394</v>
      </c>
      <c r="K8" s="22">
        <f>SUM(US!P8,CAN!P8,AUS!P8,AUT!P8, BEL!P8, DEN!P8, FRA!P8,GER!P8,GRE!P8,IRE!P8,ITA!P8,LUX!P8,NL!P8,PRT!P8,CH!P8,SWE!P8,ESP!P8,UK!P8,POL!P8,RUS!P8,TUR!P8,SAU!P8,ZAF!P8,ISR!P8, JPN!P8,CHN!P8,HKG!P8,IND!P8,IDN!P8,KOR!P8,MYS!P8,PHL!P8,SGP!P8,THA!P8,BRA!P8, MEX!P8)/1000</f>
        <v>224.28852530418152</v>
      </c>
      <c r="L8" s="22">
        <f>SUM(US!Q8,CAN!Q8,AUS!Q8,AUT!Q8, BEL!Q8, DEN!Q8, FRA!Q8,GER!Q8,GRE!Q8,IRE!Q8,ITA!Q8,LUX!Q8,NL!Q8,PRT!Q8,CH!Q8,SWE!Q8,ESP!Q8,UK!Q8,POL!Q8,RUS!Q8,TUR!Q8,SAU!Q8,ZAF!Q8,ISR!Q8, JPN!Q8,CHN!Q8,HKG!Q8,IND!Q8,IDN!Q8,KOR!Q8,MYS!Q8,PHL!Q8,SGP!Q8,THA!Q8,BRA!Q8, MEX!Q8)/1000</f>
        <v>233.8376587226856</v>
      </c>
      <c r="M8" s="22">
        <f>SUM(US!R8,CAN!R8,AUS!R8,AUT!R8, BEL!R8, DEN!R8, FRA!R8,GER!R8,GRE!R8,IRE!R8,ITA!R8,LUX!R8,NL!R8,PRT!R8,CH!R8,SWE!R8,ESP!R8,UK!R8,POL!R8,RUS!R8,TUR!R8,SAU!R8,ZAF!R8,ISR!R8, JPN!R8,CHN!R8,HKG!R8,IND!R8,IDN!R8,KOR!R8,MYS!R8,PHL!R8,SGP!R8,THA!R8,BRA!R8, MEX!R8)/1000</f>
        <v>238.85148408868801</v>
      </c>
      <c r="N8" s="22">
        <f>SUM(US!S8,CAN!S8,AUS!S8,AUT!S8, BEL!S8, DEN!S8, FRA!S8,GER!S8,GRE!S8,IRE!S8,ITA!S8,LUX!S8,NL!S8,PRT!S8,CH!S8,SWE!S8,ESP!S8,UK!S8,POL!S8,RUS!S8,TUR!S8,SAU!S8,ZAF!S8,ISR!S8, JPN!S8,CHN!S8,HKG!S8,IND!S8,IDN!S8,KOR!S8,MYS!S8,PHL!S8,SGP!S8,THA!S8,BRA!S8, MEX!S8)/1000</f>
        <v>230.27671212710774</v>
      </c>
      <c r="O8" s="22">
        <f>SUM(US!T8,CAN!T8,AUS!T8,AUT!T8, BEL!T8, DEN!T8, FRA!T8,GER!T8,GRE!T8,IRE!T8,ITA!T8,LUX!T8,NL!T8,PRT!T8,CH!T8,SWE!T8,ESP!T8,UK!T8,POL!T8,RUS!T8,TUR!T8,SAU!T8,ZAF!T8,ISR!T8, JPN!T8,CHN!T8,HKG!T8,IND!T8,IDN!T8,KOR!T8,MYS!T8,PHL!T8,SGP!T8,THA!T8,BRA!T8, MEX!T8)/1000</f>
        <v>221.44841379371121</v>
      </c>
      <c r="P8" s="22">
        <f>SUM(US!U8,CAN!U8,AUS!U8,AUT!U8, BEL!U8, DEN!U8, FRA!U8,GER!U8,GRE!U8,IRE!U8,ITA!U8,LUX!U8,NL!U8,PRT!U8,CH!U8,SWE!U8,ESP!U8,UK!U8,POL!U8,RUS!U8,TUR!U8,SAU!U8,ZAF!U8,ISR!U8, JPN!U8,CHN!U8,HKG!U8,IND!U8,IDN!U8,KOR!U8,MYS!U8,PHL!U8,SGP!U8,THA!U8,BRA!U8, MEX!U8)/1000</f>
        <v>230.4688165998889</v>
      </c>
      <c r="Q8" s="22">
        <f>SUM(US!V8,CAN!V8,AUS!V8,AUT!V8, BEL!V8, DEN!V8, FRA!V8,GER!V8,GRE!V8,IRE!V8,ITA!V8,LUX!V8,NL!V8,PRT!V8,CH!V8,SWE!V8,ESP!V8,UK!V8,POL!V8,RUS!V8,TUR!V8,SAU!V8,ZAF!V8,ISR!V8, JPN!V8,CHN!V8,HKG!V8,IND!V8,IDN!V8,KOR!V8,MYS!V8,PHL!V8,SGP!V8,THA!V8,BRA!V8, MEX!V8)/1000</f>
        <v>235.52168532386963</v>
      </c>
      <c r="R8" s="22">
        <f>SUM(US!W8,CAN!W8,AUS!W8,AUT!W8, BEL!W8, DEN!W8, FRA!W8,GER!W8,GRE!W8,IRE!W8,ITA!W8,LUX!W8,NL!W8,PRT!W8,CH!W8,SWE!W8,ESP!W8,UK!W8,POL!W8,RUS!W8,TUR!W8,SAU!W8,ZAF!W8,ISR!W8, JPN!W8,CHN!W8,HKG!W8,IND!W8,IDN!W8,KOR!W8,MYS!W8,PHL!W8,SGP!W8,THA!W8,BRA!W8, MEX!W8)/1000</f>
        <v>225.81435769629294</v>
      </c>
      <c r="S8" s="22">
        <f>SUM(US!X8,CAN!X8,AUS!X8,AUT!X8, BEL!X8, DEN!X8, FRA!X8,GER!X8,GRE!X8,IRE!X8,ITA!X8,LUX!X8,NL!X8,PRT!X8,CH!X8,SWE!X8,ESP!X8,UK!X8,POL!X8,RUS!X8,TUR!X8,SAU!X8,ZAF!X8,ISR!X8, JPN!X8,CHN!X8,HKG!X8,IND!X8,IDN!X8,KOR!X8,MYS!X8,PHL!X8,SGP!X8,THA!X8,BRA!X8, MEX!X8)/1000</f>
        <v>203.9720622081972</v>
      </c>
      <c r="T8" s="22">
        <f>SUM(US!Y8,CAN!Y8,AUS!Y8,AUT!Y8, BEL!Y8, DEN!Y8, FRA!Y8,GER!Y8,GRE!Y8,IRE!Y8,ITA!Y8,LUX!Y8,NL!Y8,PRT!Y8,CH!Y8,SWE!Y8,ESP!Y8,UK!Y8,POL!Y8,RUS!Y8,TUR!Y8,SAU!Y8,ZAF!Y8,ISR!Y8, JPN!Y8,CHN!Y8,HKG!Y8,IND!Y8,IDN!Y8,KOR!Y8,MYS!Y8,PHL!Y8,SGP!Y8,THA!Y8,BRA!Y8, MEX!Y8)/1000</f>
        <v>162.08498784640909</v>
      </c>
      <c r="U8" s="22">
        <f>SUM(US!Z8,CAN!Z8,AUS!Z8,AUT!Z8, BEL!Z8, DEN!Z8, FRA!Z8,GER!Z8,GRE!Z8,IRE!Z8,ITA!Z8,LUX!Z8,NL!Z8,PRT!Z8,CH!Z8,SWE!Z8,ESP!Z8,UK!Z8,POL!Z8,RUS!Z8,TUR!Z8,SAU!Z8,ZAF!Z8,ISR!Z8, JPN!Z8,CHN!Z8,HKG!Z8,IND!Z8,IDN!Z8,KOR!Z8,MYS!Z8,PHL!Z8,SGP!Z8,THA!Z8,BRA!Z8, MEX!Z8)/1000</f>
        <v>182.42446152605504</v>
      </c>
      <c r="V8" s="22">
        <f>SUM(US!AA8,CAN!AA8,AUS!AA8,AUT!AA8, BEL!AA8, DEN!AA8, FRA!AA8,GER!AA8,GRE!AA8,IRE!AA8,ITA!AA8,LUX!AA8,NL!AA8,PRT!AA8,CH!AA8,SWE!AA8,ESP!AA8,UK!AA8,POL!AA8,RUS!AA8,TUR!AA8,SAU!AA8,ZAF!AA8,ISR!AA8, JPN!AA8,CHN!AA8,HKG!AA8,IND!AA8,IDN!AA8,KOR!AA8,MYS!AA8,PHL!AA8,SGP!AA8,THA!AA8,BRA!AA8, MEX!AA8)/1000</f>
        <v>181.05741261484746</v>
      </c>
      <c r="W8" s="11">
        <f t="shared" si="3"/>
        <v>913.25327341376271</v>
      </c>
      <c r="X8" s="8">
        <f t="shared" si="0"/>
        <v>687.43891571746974</v>
      </c>
      <c r="Y8" s="8"/>
      <c r="Z8" s="11">
        <f t="shared" si="1"/>
        <v>548.48151158066139</v>
      </c>
      <c r="AA8" s="30">
        <f t="shared" si="2"/>
        <v>-0.20213782048079221</v>
      </c>
      <c r="AC8" s="11"/>
    </row>
    <row r="9" spans="1:29" s="9" customFormat="1" ht="15.75" customHeight="1" x14ac:dyDescent="0.35">
      <c r="A9" s="5" t="s">
        <v>53</v>
      </c>
      <c r="B9" s="22">
        <f>SUM(US!G9,CAN!G9,AUS!G9,AUT!G9, BEL!G9, DEN!G9, FRA!G9,GER!G9,GRE!G9,IRE!G9,ITA!G9,LUX!G9,NL!G9,PRT!G9,CH!G9,SWE!G9,ESP!G9,UK!G9,POL!G9,RUS!G9,TUR!G9,SAU!G9,ZAF!G9,ISR!G9, JPN!G9,CHN!G9,HKG!G9,IND!G9,IDN!G9,KOR!G9,MYS!G9,PHL!G9,SGP!G9,THA!G9,BRA!G9, MEX!G9)/1000</f>
        <v>24.381538145605518</v>
      </c>
      <c r="C9" s="22">
        <f>SUM(US!H9,CAN!H9,AUS!H9,AUT!H9, BEL!H9, DEN!H9, FRA!H9,GER!H9,GRE!H9,IRE!H9,ITA!H9,LUX!H9,NL!H9,PRT!H9,CH!H9,SWE!H9,ESP!H9,UK!H9,POL!H9,RUS!H9,TUR!H9,SAU!H9,ZAF!H9,ISR!H9, JPN!H9,CHN!H9,HKG!H9,IND!H9,IDN!H9,KOR!H9,MYS!H9,PHL!H9,SGP!H9,THA!H9,BRA!H9, MEX!H9)/1000</f>
        <v>24.97875634203638</v>
      </c>
      <c r="D9" s="22">
        <f>SUM(US!I9,CAN!I9,AUS!I9,AUT!I9, BEL!I9, DEN!I9, FRA!I9,GER!I9,GRE!I9,IRE!I9,ITA!I9,LUX!I9,NL!I9,PRT!I9,CH!I9,SWE!I9,ESP!I9,UK!I9,POL!I9,RUS!I9,TUR!I9,SAU!I9,ZAF!I9,ISR!I9, JPN!I9,CHN!I9,HKG!I9,IND!I9,IDN!I9,KOR!I9,MYS!I9,PHL!I9,SGP!I9,THA!I9,BRA!I9, MEX!I9)/1000</f>
        <v>27.963431001486345</v>
      </c>
      <c r="E9" s="22">
        <f>SUM(US!J9,CAN!J9,AUS!J9,AUT!J9, BEL!J9, DEN!J9, FRA!J9,GER!J9,GRE!J9,IRE!J9,ITA!J9,LUX!J9,NL!J9,PRT!J9,CH!J9,SWE!J9,ESP!J9,UK!J9,POL!J9,RUS!J9,TUR!J9,SAU!J9,ZAF!J9,ISR!J9, JPN!J9,CHN!J9,HKG!J9,IND!J9,IDN!J9,KOR!J9,MYS!J9,PHL!J9,SGP!J9,THA!J9,BRA!J9, MEX!J9)/1000</f>
        <v>30.626119387554812</v>
      </c>
      <c r="F9" s="22">
        <f>SUM(US!K9,CAN!K9,AUS!K9,AUT!K9, BEL!K9, DEN!K9, FRA!K9,GER!K9,GRE!K9,IRE!K9,ITA!K9,LUX!K9,NL!K9,PRT!K9,CH!K9,SWE!K9,ESP!K9,UK!K9,POL!K9,RUS!K9,TUR!K9,SAU!K9,ZAF!K9,ISR!K9, JPN!K9,CHN!K9,HKG!K9,IND!K9,IDN!K9,KOR!K9,MYS!K9,PHL!K9,SGP!K9,THA!K9,BRA!K9, MEX!K9)/1000</f>
        <v>24.079720175223361</v>
      </c>
      <c r="G9" s="22">
        <f>SUM(US!L9,CAN!L9,AUS!L9,AUT!L9, BEL!L9, DEN!L9, FRA!L9,GER!L9,GRE!L9,IRE!L9,ITA!L9,LUX!L9,NL!L9,PRT!L9,CH!L9,SWE!L9,ESP!L9,UK!L9,POL!L9,RUS!L9,TUR!L9,SAU!L9,ZAF!L9,ISR!L9, JPN!L9,CHN!L9,HKG!L9,IND!L9,IDN!L9,KOR!L9,MYS!L9,PHL!L9,SGP!L9,THA!L9,BRA!L9, MEX!L9)/1000</f>
        <v>24.982377064159305</v>
      </c>
      <c r="H9" s="22">
        <f>SUM(US!M9,CAN!M9,AUS!M9,AUT!M9, BEL!M9, DEN!M9, FRA!M9,GER!M9,GRE!M9,IRE!M9,ITA!M9,LUX!M9,NL!M9,PRT!M9,CH!M9,SWE!M9,ESP!M9,UK!M9,POL!M9,RUS!M9,TUR!M9,SAU!M9,ZAF!M9,ISR!M9, JPN!M9,CHN!M9,HKG!M9,IND!M9,IDN!M9,KOR!M9,MYS!M9,PHL!M9,SGP!M9,THA!M9,BRA!M9, MEX!M9)/1000</f>
        <v>28.591855703439801</v>
      </c>
      <c r="I9" s="22">
        <f>SUM(US!N9,CAN!N9,AUS!N9,AUT!N9, BEL!N9, DEN!N9, FRA!N9,GER!N9,GRE!N9,IRE!N9,ITA!N9,LUX!N9,NL!N9,PRT!N9,CH!N9,SWE!N9,ESP!N9,UK!N9,POL!N9,RUS!N9,TUR!N9,SAU!N9,ZAF!N9,ISR!N9, JPN!N9,CHN!N9,HKG!N9,IND!N9,IDN!N9,KOR!N9,MYS!N9,PHL!N9,SGP!N9,THA!N9,BRA!N9, MEX!N9)/1000</f>
        <v>31.181897022788686</v>
      </c>
      <c r="J9" s="22">
        <f>SUM(US!O9,CAN!O9,AUS!O9,AUT!O9, BEL!O9, DEN!O9, FRA!O9,GER!O9,GRE!O9,IRE!O9,ITA!O9,LUX!O9,NL!O9,PRT!O9,CH!O9,SWE!O9,ESP!O9,UK!O9,POL!O9,RUS!O9,TUR!O9,SAU!O9,ZAF!O9,ISR!O9, JPN!O9,CHN!O9,HKG!O9,IND!O9,IDN!O9,KOR!O9,MYS!O9,PHL!O9,SGP!O9,THA!O9,BRA!O9, MEX!O9)/1000</f>
        <v>25.964336313239709</v>
      </c>
      <c r="K9" s="22">
        <f>SUM(US!P9,CAN!P9,AUS!P9,AUT!P9, BEL!P9, DEN!P9, FRA!P9,GER!P9,GRE!P9,IRE!P9,ITA!P9,LUX!P9,NL!P9,PRT!P9,CH!P9,SWE!P9,ESP!P9,UK!P9,POL!P9,RUS!P9,TUR!P9,SAU!P9,ZAF!P9,ISR!P9, JPN!P9,CHN!P9,HKG!P9,IND!P9,IDN!P9,KOR!P9,MYS!P9,PHL!P9,SGP!P9,THA!P9,BRA!P9, MEX!P9)/1000</f>
        <v>28.515360367736875</v>
      </c>
      <c r="L9" s="22">
        <f>SUM(US!Q9,CAN!Q9,AUS!Q9,AUT!Q9, BEL!Q9, DEN!Q9, FRA!Q9,GER!Q9,GRE!Q9,IRE!Q9,ITA!Q9,LUX!Q9,NL!Q9,PRT!Q9,CH!Q9,SWE!Q9,ESP!Q9,UK!Q9,POL!Q9,RUS!Q9,TUR!Q9,SAU!Q9,ZAF!Q9,ISR!Q9, JPN!Q9,CHN!Q9,HKG!Q9,IND!Q9,IDN!Q9,KOR!Q9,MYS!Q9,PHL!Q9,SGP!Q9,THA!Q9,BRA!Q9, MEX!Q9)/1000</f>
        <v>32.061329522899634</v>
      </c>
      <c r="M9" s="22">
        <f>SUM(US!R9,CAN!R9,AUS!R9,AUT!R9, BEL!R9, DEN!R9, FRA!R9,GER!R9,GRE!R9,IRE!R9,ITA!R9,LUX!R9,NL!R9,PRT!R9,CH!R9,SWE!R9,ESP!R9,UK!R9,POL!R9,RUS!R9,TUR!R9,SAU!R9,ZAF!R9,ISR!R9, JPN!R9,CHN!R9,HKG!R9,IND!R9,IDN!R9,KOR!R9,MYS!R9,PHL!R9,SGP!R9,THA!R9,BRA!R9, MEX!R9)/1000</f>
        <v>33.414829174004744</v>
      </c>
      <c r="N9" s="22">
        <f>SUM(US!S9,CAN!S9,AUS!S9,AUT!S9, BEL!S9, DEN!S9, FRA!S9,GER!S9,GRE!S9,IRE!S9,ITA!S9,LUX!S9,NL!S9,PRT!S9,CH!S9,SWE!S9,ESP!S9,UK!S9,POL!S9,RUS!S9,TUR!S9,SAU!S9,ZAF!S9,ISR!S9, JPN!S9,CHN!S9,HKG!S9,IND!S9,IDN!S9,KOR!S9,MYS!S9,PHL!S9,SGP!S9,THA!S9,BRA!S9, MEX!S9)/1000</f>
        <v>26.910122323081524</v>
      </c>
      <c r="O9" s="22">
        <f>SUM(US!T9,CAN!T9,AUS!T9,AUT!T9, BEL!T9, DEN!T9, FRA!T9,GER!T9,GRE!T9,IRE!T9,ITA!T9,LUX!T9,NL!T9,PRT!T9,CH!T9,SWE!T9,ESP!T9,UK!T9,POL!T9,RUS!T9,TUR!T9,SAU!T9,ZAF!T9,ISR!T9, JPN!T9,CHN!T9,HKG!T9,IND!T9,IDN!T9,KOR!T9,MYS!T9,PHL!T9,SGP!T9,THA!T9,BRA!T9, MEX!T9)/1000</f>
        <v>28.701530913748311</v>
      </c>
      <c r="P9" s="22">
        <f>SUM(US!U9,CAN!U9,AUS!U9,AUT!U9, BEL!U9, DEN!U9, FRA!U9,GER!U9,GRE!U9,IRE!U9,ITA!U9,LUX!U9,NL!U9,PRT!U9,CH!U9,SWE!U9,ESP!U9,UK!U9,POL!U9,RUS!U9,TUR!U9,SAU!U9,ZAF!U9,ISR!U9, JPN!U9,CHN!U9,HKG!U9,IND!U9,IDN!U9,KOR!U9,MYS!U9,PHL!U9,SGP!U9,THA!U9,BRA!U9, MEX!U9)/1000</f>
        <v>32.293656493373909</v>
      </c>
      <c r="Q9" s="22">
        <f>SUM(US!V9,CAN!V9,AUS!V9,AUT!V9, BEL!V9, DEN!V9, FRA!V9,GER!V9,GRE!V9,IRE!V9,ITA!V9,LUX!V9,NL!V9,PRT!V9,CH!V9,SWE!V9,ESP!V9,UK!V9,POL!V9,RUS!V9,TUR!V9,SAU!V9,ZAF!V9,ISR!V9, JPN!V9,CHN!V9,HKG!V9,IND!V9,IDN!V9,KOR!V9,MYS!V9,PHL!V9,SGP!V9,THA!V9,BRA!V9, MEX!V9)/1000</f>
        <v>33.305414759232001</v>
      </c>
      <c r="R9" s="22">
        <f>SUM(US!W9,CAN!W9,AUS!W9,AUT!W9, BEL!W9, DEN!W9, FRA!W9,GER!W9,GRE!W9,IRE!W9,ITA!W9,LUX!W9,NL!W9,PRT!W9,CH!W9,SWE!W9,ESP!W9,UK!W9,POL!W9,RUS!W9,TUR!W9,SAU!W9,ZAF!W9,ISR!W9, JPN!W9,CHN!W9,HKG!W9,IND!W9,IDN!W9,KOR!W9,MYS!W9,PHL!W9,SGP!W9,THA!W9,BRA!W9, MEX!W9)/1000</f>
        <v>27.698861531494057</v>
      </c>
      <c r="S9" s="22">
        <f>SUM(US!X9,CAN!X9,AUS!X9,AUT!X9, BEL!X9, DEN!X9, FRA!X9,GER!X9,GRE!X9,IRE!X9,ITA!X9,LUX!X9,NL!X9,PRT!X9,CH!X9,SWE!X9,ESP!X9,UK!X9,POL!X9,RUS!X9,TUR!X9,SAU!X9,ZAF!X9,ISR!X9, JPN!X9,CHN!X9,HKG!X9,IND!X9,IDN!X9,KOR!X9,MYS!X9,PHL!X9,SGP!X9,THA!X9,BRA!X9, MEX!X9)/1000</f>
        <v>21.522417225733594</v>
      </c>
      <c r="T9" s="22">
        <f>SUM(US!Y9,CAN!Y9,AUS!Y9,AUT!Y9, BEL!Y9, DEN!Y9, FRA!Y9,GER!Y9,GRE!Y9,IRE!Y9,ITA!Y9,LUX!Y9,NL!Y9,PRT!Y9,CH!Y9,SWE!Y9,ESP!Y9,UK!Y9,POL!Y9,RUS!Y9,TUR!Y9,SAU!Y9,ZAF!Y9,ISR!Y9, JPN!Y9,CHN!Y9,HKG!Y9,IND!Y9,IDN!Y9,KOR!Y9,MYS!Y9,PHL!Y9,SGP!Y9,THA!Y9,BRA!Y9, MEX!Y9)/1000</f>
        <v>3.5063239263982791</v>
      </c>
      <c r="U9" s="22">
        <f>SUM(US!Z9,CAN!Z9,AUS!Z9,AUT!Z9, BEL!Z9, DEN!Z9, FRA!Z9,GER!Z9,GRE!Z9,IRE!Z9,ITA!Z9,LUX!Z9,NL!Z9,PRT!Z9,CH!Z9,SWE!Z9,ESP!Z9,UK!Z9,POL!Z9,RUS!Z9,TUR!Z9,SAU!Z9,ZAF!Z9,ISR!Z9, JPN!Z9,CHN!Z9,HKG!Z9,IND!Z9,IDN!Z9,KOR!Z9,MYS!Z9,PHL!Z9,SGP!Z9,THA!Z9,BRA!Z9, MEX!Z9)/1000</f>
        <v>5.2455654880992135</v>
      </c>
      <c r="V9" s="22">
        <f>SUM(US!AA9,CAN!AA9,AUS!AA9,AUT!AA9, BEL!AA9, DEN!AA9, FRA!AA9,GER!AA9,GRE!AA9,IRE!AA9,ITA!AA9,LUX!AA9,NL!AA9,PRT!AA9,CH!AA9,SWE!AA9,ESP!AA9,UK!AA9,POL!AA9,RUS!AA9,TUR!AA9,SAU!AA9,ZAF!AA9,ISR!AA9, JPN!AA9,CHN!AA9,HKG!AA9,IND!AA9,IDN!AA9,KOR!AA9,MYS!AA9,PHL!AA9,SGP!AA9,THA!AA9,BRA!AA9, MEX!AA9)/1000</f>
        <v>4.6228981499076136</v>
      </c>
      <c r="W9" s="17">
        <f t="shared" si="3"/>
        <v>121.99946369784828</v>
      </c>
      <c r="X9" s="8">
        <f t="shared" si="0"/>
        <v>94.300602166354224</v>
      </c>
      <c r="Y9" s="8"/>
      <c r="Z9" s="11">
        <f t="shared" si="1"/>
        <v>30.274306640231085</v>
      </c>
      <c r="AA9" s="30">
        <f t="shared" si="2"/>
        <v>-0.67895956181886674</v>
      </c>
      <c r="AC9" s="11"/>
    </row>
    <row r="10" spans="1:29" s="9" customFormat="1" ht="15.75" customHeight="1" x14ac:dyDescent="0.35">
      <c r="A10" s="5" t="s">
        <v>54</v>
      </c>
      <c r="B10" s="22">
        <f>SUM(US!G10,CAN!G10,AUS!G10,AUT!G10, BEL!G10, DEN!G10, FRA!G10,GER!G10,GRE!G10,IRE!G10,ITA!G10,LUX!G10,NL!G10,PRT!G10,CH!G10,SWE!G10,ESP!G10,UK!G10,POL!G10,RUS!G10,TUR!G10,SAU!G10,ZAF!G10,ISR!G10, JPN!G10,CHN!G10,HKG!G10,IND!G10,IDN!G10,KOR!G10,MYS!G10,PHL!G10,SGP!G10,THA!G10,BRA!G10, MEX!G10)/1000</f>
        <v>58.134554091000034</v>
      </c>
      <c r="C10" s="22">
        <f>SUM(US!H10,CAN!H10,AUS!H10,AUT!H10, BEL!H10, DEN!H10, FRA!H10,GER!H10,GRE!H10,IRE!H10,ITA!H10,LUX!H10,NL!H10,PRT!H10,CH!H10,SWE!H10,ESP!H10,UK!H10,POL!H10,RUS!H10,TUR!H10,SAU!H10,ZAF!H10,ISR!H10, JPN!H10,CHN!H10,HKG!H10,IND!H10,IDN!H10,KOR!H10,MYS!H10,PHL!H10,SGP!H10,THA!H10,BRA!H10, MEX!H10)/1000</f>
        <v>61.411466809141672</v>
      </c>
      <c r="D10" s="22">
        <f>SUM(US!I10,CAN!I10,AUS!I10,AUT!I10, BEL!I10, DEN!I10, FRA!I10,GER!I10,GRE!I10,IRE!I10,ITA!I10,LUX!I10,NL!I10,PRT!I10,CH!I10,SWE!I10,ESP!I10,UK!I10,POL!I10,RUS!I10,TUR!I10,SAU!I10,ZAF!I10,ISR!I10, JPN!I10,CHN!I10,HKG!I10,IND!I10,IDN!I10,KOR!I10,MYS!I10,PHL!I10,SGP!I10,THA!I10,BRA!I10, MEX!I10)/1000</f>
        <v>62.304660264942271</v>
      </c>
      <c r="E10" s="22">
        <f>SUM(US!J10,CAN!J10,AUS!J10,AUT!J10, BEL!J10, DEN!J10, FRA!J10,GER!J10,GRE!J10,IRE!J10,ITA!J10,LUX!J10,NL!J10,PRT!J10,CH!J10,SWE!J10,ESP!J10,UK!J10,POL!J10,RUS!J10,TUR!J10,SAU!J10,ZAF!J10,ISR!J10, JPN!J10,CHN!J10,HKG!J10,IND!J10,IDN!J10,KOR!J10,MYS!J10,PHL!J10,SGP!J10,THA!J10,BRA!J10, MEX!J10)/1000</f>
        <v>62.477194605600403</v>
      </c>
      <c r="F10" s="22">
        <f>SUM(US!K10,CAN!K10,AUS!K10,AUT!K10, BEL!K10, DEN!K10, FRA!K10,GER!K10,GRE!K10,IRE!K10,ITA!K10,LUX!K10,NL!K10,PRT!K10,CH!K10,SWE!K10,ESP!K10,UK!K10,POL!K10,RUS!K10,TUR!K10,SAU!K10,ZAF!K10,ISR!K10, JPN!K10,CHN!K10,HKG!K10,IND!K10,IDN!K10,KOR!K10,MYS!K10,PHL!K10,SGP!K10,THA!K10,BRA!K10, MEX!K10)/1000</f>
        <v>64.597058597759101</v>
      </c>
      <c r="G10" s="22">
        <f>SUM(US!L10,CAN!L10,AUS!L10,AUT!L10, BEL!L10, DEN!L10, FRA!L10,GER!L10,GRE!L10,IRE!L10,ITA!L10,LUX!L10,NL!L10,PRT!L10,CH!L10,SWE!L10,ESP!L10,UK!L10,POL!L10,RUS!L10,TUR!L10,SAU!L10,ZAF!L10,ISR!L10, JPN!L10,CHN!L10,HKG!L10,IND!L10,IDN!L10,KOR!L10,MYS!L10,PHL!L10,SGP!L10,THA!L10,BRA!L10, MEX!L10)/1000</f>
        <v>65.585139263550829</v>
      </c>
      <c r="H10" s="22">
        <f>SUM(US!M10,CAN!M10,AUS!M10,AUT!M10, BEL!M10, DEN!M10, FRA!M10,GER!M10,GRE!M10,IRE!M10,ITA!M10,LUX!M10,NL!M10,PRT!M10,CH!M10,SWE!M10,ESP!M10,UK!M10,POL!M10,RUS!M10,TUR!M10,SAU!M10,ZAF!M10,ISR!M10, JPN!M10,CHN!M10,HKG!M10,IND!M10,IDN!M10,KOR!M10,MYS!M10,PHL!M10,SGP!M10,THA!M10,BRA!M10, MEX!M10)/1000</f>
        <v>68.21883607273827</v>
      </c>
      <c r="I10" s="22">
        <f>SUM(US!N10,CAN!N10,AUS!N10,AUT!N10, BEL!N10, DEN!N10, FRA!N10,GER!N10,GRE!N10,IRE!N10,ITA!N10,LUX!N10,NL!N10,PRT!N10,CH!N10,SWE!N10,ESP!N10,UK!N10,POL!N10,RUS!N10,TUR!N10,SAU!N10,ZAF!N10,ISR!N10, JPN!N10,CHN!N10,HKG!N10,IND!N10,IDN!N10,KOR!N10,MYS!N10,PHL!N10,SGP!N10,THA!N10,BRA!N10, MEX!N10)/1000</f>
        <v>71.382923409550557</v>
      </c>
      <c r="J10" s="22">
        <f>SUM(US!O10,CAN!O10,AUS!O10,AUT!O10, BEL!O10, DEN!O10, FRA!O10,GER!O10,GRE!O10,IRE!O10,ITA!O10,LUX!O10,NL!O10,PRT!O10,CH!O10,SWE!O10,ESP!O10,UK!O10,POL!O10,RUS!O10,TUR!O10,SAU!O10,ZAF!O10,ISR!O10, JPN!O10,CHN!O10,HKG!O10,IND!O10,IDN!O10,KOR!O10,MYS!O10,PHL!O10,SGP!O10,THA!O10,BRA!O10, MEX!O10)/1000</f>
        <v>75.649583819289688</v>
      </c>
      <c r="K10" s="22">
        <f>SUM(US!P10,CAN!P10,AUS!P10,AUT!P10, BEL!P10, DEN!P10, FRA!P10,GER!P10,GRE!P10,IRE!P10,ITA!P10,LUX!P10,NL!P10,PRT!P10,CH!P10,SWE!P10,ESP!P10,UK!P10,POL!P10,RUS!P10,TUR!P10,SAU!P10,ZAF!P10,ISR!P10, JPN!P10,CHN!P10,HKG!P10,IND!P10,IDN!P10,KOR!P10,MYS!P10,PHL!P10,SGP!P10,THA!P10,BRA!P10, MEX!P10)/1000</f>
        <v>77.604023671619785</v>
      </c>
      <c r="L10" s="22">
        <f>SUM(US!Q10,CAN!Q10,AUS!Q10,AUT!Q10, BEL!Q10, DEN!Q10, FRA!Q10,GER!Q10,GRE!Q10,IRE!Q10,ITA!Q10,LUX!Q10,NL!Q10,PRT!Q10,CH!Q10,SWE!Q10,ESP!Q10,UK!Q10,POL!Q10,RUS!Q10,TUR!Q10,SAU!Q10,ZAF!Q10,ISR!Q10, JPN!Q10,CHN!Q10,HKG!Q10,IND!Q10,IDN!Q10,KOR!Q10,MYS!Q10,PHL!Q10,SGP!Q10,THA!Q10,BRA!Q10, MEX!Q10)/1000</f>
        <v>78.969493339889766</v>
      </c>
      <c r="M10" s="22">
        <f>SUM(US!R10,CAN!R10,AUS!R10,AUT!R10, BEL!R10, DEN!R10, FRA!R10,GER!R10,GRE!R10,IRE!R10,ITA!R10,LUX!R10,NL!R10,PRT!R10,CH!R10,SWE!R10,ESP!R10,UK!R10,POL!R10,RUS!R10,TUR!R10,SAU!R10,ZAF!R10,ISR!R10, JPN!R10,CHN!R10,HKG!R10,IND!R10,IDN!R10,KOR!R10,MYS!R10,PHL!R10,SGP!R10,THA!R10,BRA!R10, MEX!R10)/1000</f>
        <v>78.398056242225294</v>
      </c>
      <c r="N10" s="22">
        <f>SUM(US!S10,CAN!S10,AUS!S10,AUT!S10, BEL!S10, DEN!S10, FRA!S10,GER!S10,GRE!S10,IRE!S10,ITA!S10,LUX!S10,NL!S10,PRT!S10,CH!S10,SWE!S10,ESP!S10,UK!S10,POL!S10,RUS!S10,TUR!S10,SAU!S10,ZAF!S10,ISR!S10, JPN!S10,CHN!S10,HKG!S10,IND!S10,IDN!S10,KOR!S10,MYS!S10,PHL!S10,SGP!S10,THA!S10,BRA!S10, MEX!S10)/1000</f>
        <v>80.698681609963415</v>
      </c>
      <c r="O10" s="22">
        <f>SUM(US!T10,CAN!T10,AUS!T10,AUT!T10, BEL!T10, DEN!T10, FRA!T10,GER!T10,GRE!T10,IRE!T10,ITA!T10,LUX!T10,NL!T10,PRT!T10,CH!T10,SWE!T10,ESP!T10,UK!T10,POL!T10,RUS!T10,TUR!T10,SAU!T10,ZAF!T10,ISR!T10, JPN!T10,CHN!T10,HKG!T10,IND!T10,IDN!T10,KOR!T10,MYS!T10,PHL!T10,SGP!T10,THA!T10,BRA!T10, MEX!T10)/1000</f>
        <v>77.836608031075301</v>
      </c>
      <c r="P10" s="22">
        <f>SUM(US!U10,CAN!U10,AUS!U10,AUT!U10, BEL!U10, DEN!U10, FRA!U10,GER!U10,GRE!U10,IRE!U10,ITA!U10,LUX!U10,NL!U10,PRT!U10,CH!U10,SWE!U10,ESP!U10,UK!U10,POL!U10,RUS!U10,TUR!U10,SAU!U10,ZAF!U10,ISR!U10, JPN!U10,CHN!U10,HKG!U10,IND!U10,IDN!U10,KOR!U10,MYS!U10,PHL!U10,SGP!U10,THA!U10,BRA!U10, MEX!U10)/1000</f>
        <v>78.27006349444477</v>
      </c>
      <c r="Q10" s="22">
        <f>SUM(US!V10,CAN!V10,AUS!V10,AUT!V10, BEL!V10, DEN!V10, FRA!V10,GER!V10,GRE!V10,IRE!V10,ITA!V10,LUX!V10,NL!V10,PRT!V10,CH!V10,SWE!V10,ESP!V10,UK!V10,POL!V10,RUS!V10,TUR!V10,SAU!V10,ZAF!V10,ISR!V10, JPN!V10,CHN!V10,HKG!V10,IND!V10,IDN!V10,KOR!V10,MYS!V10,PHL!V10,SGP!V10,THA!V10,BRA!V10, MEX!V10)/1000</f>
        <v>77.402406278766748</v>
      </c>
      <c r="R10" s="22">
        <f>SUM(US!W10,CAN!W10,AUS!W10,AUT!W10, BEL!W10, DEN!W10, FRA!W10,GER!W10,GRE!W10,IRE!W10,ITA!W10,LUX!W10,NL!W10,PRT!W10,CH!W10,SWE!W10,ESP!W10,UK!W10,POL!W10,RUS!W10,TUR!W10,SAU!W10,ZAF!W10,ISR!W10, JPN!W10,CHN!W10,HKG!W10,IND!W10,IDN!W10,KOR!W10,MYS!W10,PHL!W10,SGP!W10,THA!W10,BRA!W10, MEX!W10)/1000</f>
        <v>78.794504822471936</v>
      </c>
      <c r="S10" s="22">
        <f>SUM(US!X10,CAN!X10,AUS!X10,AUT!X10, BEL!X10, DEN!X10, FRA!X10,GER!X10,GRE!X10,IRE!X10,ITA!X10,LUX!X10,NL!X10,PRT!X10,CH!X10,SWE!X10,ESP!X10,UK!X10,POL!X10,RUS!X10,TUR!X10,SAU!X10,ZAF!X10,ISR!X10, JPN!X10,CHN!X10,HKG!X10,IND!X10,IDN!X10,KOR!X10,MYS!X10,PHL!X10,SGP!X10,THA!X10,BRA!X10, MEX!X10)/1000</f>
        <v>74.310908206331874</v>
      </c>
      <c r="T10" s="22">
        <f>SUM(US!Y10,CAN!Y10,AUS!Y10,AUT!Y10, BEL!Y10, DEN!Y10, FRA!Y10,GER!Y10,GRE!Y10,IRE!Y10,ITA!Y10,LUX!Y10,NL!Y10,PRT!Y10,CH!Y10,SWE!Y10,ESP!Y10,UK!Y10,POL!Y10,RUS!Y10,TUR!Y10,SAU!Y10,ZAF!Y10,ISR!Y10, JPN!Y10,CHN!Y10,HKG!Y10,IND!Y10,IDN!Y10,KOR!Y10,MYS!Y10,PHL!Y10,SGP!Y10,THA!Y10,BRA!Y10, MEX!Y10)/1000</f>
        <v>67.145607245274803</v>
      </c>
      <c r="U10" s="22">
        <f>SUM(US!Z10,CAN!Z10,AUS!Z10,AUT!Z10, BEL!Z10, DEN!Z10, FRA!Z10,GER!Z10,GRE!Z10,IRE!Z10,ITA!Z10,LUX!Z10,NL!Z10,PRT!Z10,CH!Z10,SWE!Z10,ESP!Z10,UK!Z10,POL!Z10,RUS!Z10,TUR!Z10,SAU!Z10,ZAF!Z10,ISR!Z10, JPN!Z10,CHN!Z10,HKG!Z10,IND!Z10,IDN!Z10,KOR!Z10,MYS!Z10,PHL!Z10,SGP!Z10,THA!Z10,BRA!Z10, MEX!Z10)/1000</f>
        <v>72.909958336898825</v>
      </c>
      <c r="V10" s="22">
        <f>SUM(US!AA10,CAN!AA10,AUS!AA10,AUT!AA10, BEL!AA10, DEN!AA10, FRA!AA10,GER!AA10,GRE!AA10,IRE!AA10,ITA!AA10,LUX!AA10,NL!AA10,PRT!AA10,CH!AA10,SWE!AA10,ESP!AA10,UK!AA10,POL!AA10,RUS!AA10,TUR!AA10,SAU!AA10,ZAF!AA10,ISR!AA10, JPN!AA10,CHN!AA10,HKG!AA10,IND!AA10,IDN!AA10,KOR!AA10,MYS!AA10,PHL!AA10,SGP!AA10,THA!AA10,BRA!AA10, MEX!AA10)/1000</f>
        <v>72.870030050021484</v>
      </c>
      <c r="W10" s="11">
        <f t="shared" si="3"/>
        <v>312.30358262675878</v>
      </c>
      <c r="X10" s="8">
        <f t="shared" si="0"/>
        <v>233.50907780428685</v>
      </c>
      <c r="Y10" s="8"/>
      <c r="Z10" s="11">
        <f t="shared" si="1"/>
        <v>214.36647378850549</v>
      </c>
      <c r="AA10" s="30">
        <f t="shared" si="2"/>
        <v>-8.1977986448242168E-2</v>
      </c>
      <c r="AC10" s="11"/>
    </row>
    <row r="11" spans="1:29" s="9" customFormat="1" ht="15.75" customHeight="1" x14ac:dyDescent="0.35">
      <c r="A11" s="5" t="s">
        <v>55</v>
      </c>
      <c r="B11" s="22">
        <f>SUM(US!G11,CAN!G11,AUS!G11,AUT!G11, BEL!G11, DEN!G11, FRA!G11,GER!G11,GRE!G11,IRE!G11,ITA!G11,LUX!G11,NL!G11,PRT!G11,CH!G11,SWE!G11,ESP!G11,UK!G11,POL!G11,RUS!G11,TUR!G11,SAU!G11,ZAF!G11,ISR!G11, JPN!G11,CHN!G11,HKG!G11,IND!G11,IDN!G11,KOR!G11,MYS!G11,PHL!G11,SGP!G11,THA!G11,BRA!G11, MEX!G11)/1000</f>
        <v>28.464454756740587</v>
      </c>
      <c r="C11" s="22">
        <f>SUM(US!H11,CAN!H11,AUS!H11,AUT!H11, BEL!H11, DEN!H11, FRA!H11,GER!H11,GRE!H11,IRE!H11,ITA!H11,LUX!H11,NL!H11,PRT!H11,CH!H11,SWE!H11,ESP!H11,UK!H11,POL!H11,RUS!H11,TUR!H11,SAU!H11,ZAF!H11,ISR!H11, JPN!H11,CHN!H11,HKG!H11,IND!H11,IDN!H11,KOR!H11,MYS!H11,PHL!H11,SGP!H11,THA!H11,BRA!H11, MEX!H11)/1000</f>
        <v>30.703877049614256</v>
      </c>
      <c r="D11" s="22">
        <f>SUM(US!I11,CAN!I11,AUS!I11,AUT!I11, BEL!I11, DEN!I11, FRA!I11,GER!I11,GRE!I11,IRE!I11,ITA!I11,LUX!I11,NL!I11,PRT!I11,CH!I11,SWE!I11,ESP!I11,UK!I11,POL!I11,RUS!I11,TUR!I11,SAU!I11,ZAF!I11,ISR!I11, JPN!I11,CHN!I11,HKG!I11,IND!I11,IDN!I11,KOR!I11,MYS!I11,PHL!I11,SGP!I11,THA!I11,BRA!I11, MEX!I11)/1000</f>
        <v>30.373397347224454</v>
      </c>
      <c r="E11" s="22">
        <f>SUM(US!J11,CAN!J11,AUS!J11,AUT!J11, BEL!J11, DEN!J11, FRA!J11,GER!J11,GRE!J11,IRE!J11,ITA!J11,LUX!J11,NL!J11,PRT!J11,CH!J11,SWE!J11,ESP!J11,UK!J11,POL!J11,RUS!J11,TUR!J11,SAU!J11,ZAF!J11,ISR!J11, JPN!J11,CHN!J11,HKG!J11,IND!J11,IDN!J11,KOR!J11,MYS!J11,PHL!J11,SGP!J11,THA!J11,BRA!J11, MEX!J11)/1000</f>
        <v>32.862403997504913</v>
      </c>
      <c r="F11" s="22">
        <f>SUM(US!K11,CAN!K11,AUS!K11,AUT!K11, BEL!K11, DEN!K11, FRA!K11,GER!K11,GRE!K11,IRE!K11,ITA!K11,LUX!K11,NL!K11,PRT!K11,CH!K11,SWE!K11,ESP!K11,UK!K11,POL!K11,RUS!K11,TUR!K11,SAU!K11,ZAF!K11,ISR!K11, JPN!K11,CHN!K11,HKG!K11,IND!K11,IDN!K11,KOR!K11,MYS!K11,PHL!K11,SGP!K11,THA!K11,BRA!K11, MEX!K11)/1000</f>
        <v>32.340682755832631</v>
      </c>
      <c r="G11" s="22">
        <f>SUM(US!L11,CAN!L11,AUS!L11,AUT!L11, BEL!L11, DEN!L11, FRA!L11,GER!L11,GRE!L11,IRE!L11,ITA!L11,LUX!L11,NL!L11,PRT!L11,CH!L11,SWE!L11,ESP!L11,UK!L11,POL!L11,RUS!L11,TUR!L11,SAU!L11,ZAF!L11,ISR!L11, JPN!L11,CHN!L11,HKG!L11,IND!L11,IDN!L11,KOR!L11,MYS!L11,PHL!L11,SGP!L11,THA!L11,BRA!L11, MEX!L11)/1000</f>
        <v>25.830507821882406</v>
      </c>
      <c r="H11" s="22">
        <f>SUM(US!M11,CAN!M11,AUS!M11,AUT!M11, BEL!M11, DEN!M11, FRA!M11,GER!M11,GRE!M11,IRE!M11,ITA!M11,LUX!M11,NL!M11,PRT!M11,CH!M11,SWE!M11,ESP!M11,UK!M11,POL!M11,RUS!M11,TUR!M11,SAU!M11,ZAF!M11,ISR!M11, JPN!M11,CHN!M11,HKG!M11,IND!M11,IDN!M11,KOR!M11,MYS!M11,PHL!M11,SGP!M11,THA!M11,BRA!M11, MEX!M11)/1000</f>
        <v>27.028202056135534</v>
      </c>
      <c r="I11" s="22">
        <f>SUM(US!N11,CAN!N11,AUS!N11,AUT!N11, BEL!N11, DEN!N11, FRA!N11,GER!N11,GRE!N11,IRE!N11,ITA!N11,LUX!N11,NL!N11,PRT!N11,CH!N11,SWE!N11,ESP!N11,UK!N11,POL!N11,RUS!N11,TUR!N11,SAU!N11,ZAF!N11,ISR!N11, JPN!N11,CHN!N11,HKG!N11,IND!N11,IDN!N11,KOR!N11,MYS!N11,PHL!N11,SGP!N11,THA!N11,BRA!N11, MEX!N11)/1000</f>
        <v>28.582979012657084</v>
      </c>
      <c r="J11" s="22">
        <f>SUM(US!O11,CAN!O11,AUS!O11,AUT!O11, BEL!O11, DEN!O11, FRA!O11,GER!O11,GRE!O11,IRE!O11,ITA!O11,LUX!O11,NL!O11,PRT!O11,CH!O11,SWE!O11,ESP!O11,UK!O11,POL!O11,RUS!O11,TUR!O11,SAU!O11,ZAF!O11,ISR!O11, JPN!O11,CHN!O11,HKG!O11,IND!O11,IDN!O11,KOR!O11,MYS!O11,PHL!O11,SGP!O11,THA!O11,BRA!O11, MEX!O11)/1000</f>
        <v>29.524515905574521</v>
      </c>
      <c r="K11" s="22">
        <f>SUM(US!P11,CAN!P11,AUS!P11,AUT!P11, BEL!P11, DEN!P11, FRA!P11,GER!P11,GRE!P11,IRE!P11,ITA!P11,LUX!P11,NL!P11,PRT!P11,CH!P11,SWE!P11,ESP!P11,UK!P11,POL!P11,RUS!P11,TUR!P11,SAU!P11,ZAF!P11,ISR!P11, JPN!P11,CHN!P11,HKG!P11,IND!P11,IDN!P11,KOR!P11,MYS!P11,PHL!P11,SGP!P11,THA!P11,BRA!P11, MEX!P11)/1000</f>
        <v>30.91528713287633</v>
      </c>
      <c r="L11" s="22">
        <f>SUM(US!Q11,CAN!Q11,AUS!Q11,AUT!Q11, BEL!Q11, DEN!Q11, FRA!Q11,GER!Q11,GRE!Q11,IRE!Q11,ITA!Q11,LUX!Q11,NL!Q11,PRT!Q11,CH!Q11,SWE!Q11,ESP!Q11,UK!Q11,POL!Q11,RUS!Q11,TUR!Q11,SAU!Q11,ZAF!Q11,ISR!Q11, JPN!Q11,CHN!Q11,HKG!Q11,IND!Q11,IDN!Q11,KOR!Q11,MYS!Q11,PHL!Q11,SGP!Q11,THA!Q11,BRA!Q11, MEX!Q11)/1000</f>
        <v>30.887508474561468</v>
      </c>
      <c r="M11" s="22">
        <f>SUM(US!R11,CAN!R11,AUS!R11,AUT!R11, BEL!R11, DEN!R11, FRA!R11,GER!R11,GRE!R11,IRE!R11,ITA!R11,LUX!R11,NL!R11,PRT!R11,CH!R11,SWE!R11,ESP!R11,UK!R11,POL!R11,RUS!R11,TUR!R11,SAU!R11,ZAF!R11,ISR!R11, JPN!R11,CHN!R11,HKG!R11,IND!R11,IDN!R11,KOR!R11,MYS!R11,PHL!R11,SGP!R11,THA!R11,BRA!R11, MEX!R11)/1000</f>
        <v>30.267906574002613</v>
      </c>
      <c r="N11" s="22">
        <f>SUM(US!S11,CAN!S11,AUS!S11,AUT!S11, BEL!S11, DEN!S11, FRA!S11,GER!S11,GRE!S11,IRE!S11,ITA!S11,LUX!S11,NL!S11,PRT!S11,CH!S11,SWE!S11,ESP!S11,UK!S11,POL!S11,RUS!S11,TUR!S11,SAU!S11,ZAF!S11,ISR!S11, JPN!S11,CHN!S11,HKG!S11,IND!S11,IDN!S11,KOR!S11,MYS!S11,PHL!S11,SGP!S11,THA!S11,BRA!S11, MEX!S11)/1000</f>
        <v>30.741637681021917</v>
      </c>
      <c r="O11" s="22">
        <f>SUM(US!T11,CAN!T11,AUS!T11,AUT!T11, BEL!T11, DEN!T11, FRA!T11,GER!T11,GRE!T11,IRE!T11,ITA!T11,LUX!T11,NL!T11,PRT!T11,CH!T11,SWE!T11,ESP!T11,UK!T11,POL!T11,RUS!T11,TUR!T11,SAU!T11,ZAF!T11,ISR!T11, JPN!T11,CHN!T11,HKG!T11,IND!T11,IDN!T11,KOR!T11,MYS!T11,PHL!T11,SGP!T11,THA!T11,BRA!T11, MEX!T11)/1000</f>
        <v>28.523814956887261</v>
      </c>
      <c r="P11" s="22">
        <f>SUM(US!U11,CAN!U11,AUS!U11,AUT!U11, BEL!U11, DEN!U11, FRA!U11,GER!U11,GRE!U11,IRE!U11,ITA!U11,LUX!U11,NL!U11,PRT!U11,CH!U11,SWE!U11,ESP!U11,UK!U11,POL!U11,RUS!U11,TUR!U11,SAU!U11,ZAF!U11,ISR!U11, JPN!U11,CHN!U11,HKG!U11,IND!U11,IDN!U11,KOR!U11,MYS!U11,PHL!U11,SGP!U11,THA!U11,BRA!U11, MEX!U11)/1000</f>
        <v>29.54219924085923</v>
      </c>
      <c r="Q11" s="22">
        <f>SUM(US!V11,CAN!V11,AUS!V11,AUT!V11, BEL!V11, DEN!V11, FRA!V11,GER!V11,GRE!V11,IRE!V11,ITA!V11,LUX!V11,NL!V11,PRT!V11,CH!V11,SWE!V11,ESP!V11,UK!V11,POL!V11,RUS!V11,TUR!V11,SAU!V11,ZAF!V11,ISR!V11, JPN!V11,CHN!V11,HKG!V11,IND!V11,IDN!V11,KOR!V11,MYS!V11,PHL!V11,SGP!V11,THA!V11,BRA!V11, MEX!V11)/1000</f>
        <v>29.717431349361114</v>
      </c>
      <c r="R11" s="22">
        <f>SUM(US!W11,CAN!W11,AUS!W11,AUT!W11, BEL!W11, DEN!W11, FRA!W11,GER!W11,GRE!W11,IRE!W11,ITA!W11,LUX!W11,NL!W11,PRT!W11,CH!W11,SWE!W11,ESP!W11,UK!W11,POL!W11,RUS!W11,TUR!W11,SAU!W11,ZAF!W11,ISR!W11, JPN!W11,CHN!W11,HKG!W11,IND!W11,IDN!W11,KOR!W11,MYS!W11,PHL!W11,SGP!W11,THA!W11,BRA!W11, MEX!W11)/1000</f>
        <v>29.439700793201325</v>
      </c>
      <c r="S11" s="22">
        <f>SUM(US!X11,CAN!X11,AUS!X11,AUT!X11, BEL!X11, DEN!X11, FRA!X11,GER!X11,GRE!X11,IRE!X11,ITA!X11,LUX!X11,NL!X11,PRT!X11,CH!X11,SWE!X11,ESP!X11,UK!X11,POL!X11,RUS!X11,TUR!X11,SAU!X11,ZAF!X11,ISR!X11, JPN!X11,CHN!X11,HKG!X11,IND!X11,IDN!X11,KOR!X11,MYS!X11,PHL!X11,SGP!X11,THA!X11,BRA!X11, MEX!X11)/1000</f>
        <v>27.72450598445128</v>
      </c>
      <c r="T11" s="22">
        <f>SUM(US!Y11,CAN!Y11,AUS!Y11,AUT!Y11, BEL!Y11, DEN!Y11, FRA!Y11,GER!Y11,GRE!Y11,IRE!Y11,ITA!Y11,LUX!Y11,NL!Y11,PRT!Y11,CH!Y11,SWE!Y11,ESP!Y11,UK!Y11,POL!Y11,RUS!Y11,TUR!Y11,SAU!Y11,ZAF!Y11,ISR!Y11, JPN!Y11,CHN!Y11,HKG!Y11,IND!Y11,IDN!Y11,KOR!Y11,MYS!Y11,PHL!Y11,SGP!Y11,THA!Y11,BRA!Y11, MEX!Y11)/1000</f>
        <v>22.971476963948078</v>
      </c>
      <c r="U11" s="22">
        <f>SUM(US!Z11,CAN!Z11,AUS!Z11,AUT!Z11, BEL!Z11, DEN!Z11, FRA!Z11,GER!Z11,GRE!Z11,IRE!Z11,ITA!Z11,LUX!Z11,NL!Z11,PRT!Z11,CH!Z11,SWE!Z11,ESP!Z11,UK!Z11,POL!Z11,RUS!Z11,TUR!Z11,SAU!Z11,ZAF!Z11,ISR!Z11, JPN!Z11,CHN!Z11,HKG!Z11,IND!Z11,IDN!Z11,KOR!Z11,MYS!Z11,PHL!Z11,SGP!Z11,THA!Z11,BRA!Z11, MEX!Z11)/1000</f>
        <v>24.626180362135216</v>
      </c>
      <c r="V11" s="22">
        <f>SUM(US!AA11,CAN!AA11,AUS!AA11,AUT!AA11, BEL!AA11, DEN!AA11, FRA!AA11,GER!AA11,GRE!AA11,IRE!AA11,ITA!AA11,LUX!AA11,NL!AA11,PRT!AA11,CH!AA11,SWE!AA11,ESP!AA11,UK!AA11,POL!AA11,RUS!AA11,TUR!AA11,SAU!AA11,ZAF!AA11,ISR!AA11, JPN!AA11,CHN!AA11,HKG!AA11,IND!AA11,IDN!AA11,KOR!AA11,MYS!AA11,PHL!AA11,SGP!AA11,THA!AA11,BRA!AA11, MEX!AA11)/1000</f>
        <v>20.864708441385002</v>
      </c>
      <c r="W11" s="11">
        <f t="shared" si="3"/>
        <v>117.22314634030893</v>
      </c>
      <c r="X11" s="8">
        <f t="shared" si="0"/>
        <v>87.783445547107604</v>
      </c>
      <c r="Y11" s="8"/>
      <c r="Z11" s="11">
        <f t="shared" si="1"/>
        <v>75.322163310534577</v>
      </c>
      <c r="AA11" s="30">
        <f t="shared" si="2"/>
        <v>-0.14195480889259326</v>
      </c>
      <c r="AC11" s="11"/>
    </row>
    <row r="12" spans="1:29" s="9" customFormat="1" ht="15.75" customHeight="1" x14ac:dyDescent="0.35">
      <c r="A12" s="5" t="s">
        <v>56</v>
      </c>
      <c r="B12" s="22">
        <f>SUM(US!G12,CAN!G12,AUS!G12,AUT!G12, BEL!G12, DEN!G12, FRA!G12,GER!G12,GRE!G12,IRE!G12,ITA!G12,LUX!G12,NL!G12,PRT!G12,CH!G12,SWE!G12,ESP!G12,UK!G12,POL!G12,RUS!G12,TUR!G12,SAU!G12,ZAF!G12,ISR!G12, JPN!G12,CHN!G12,HKG!G12,IND!G12,IDN!G12,KOR!G12,MYS!G12,PHL!G12,SGP!G12,THA!G12,BRA!G12, MEX!G12)/1000</f>
        <v>215.57364951830513</v>
      </c>
      <c r="C12" s="22">
        <f>SUM(US!H12,CAN!H12,AUS!H12,AUT!H12, BEL!H12, DEN!H12, FRA!H12,GER!H12,GRE!H12,IRE!H12,ITA!H12,LUX!H12,NL!H12,PRT!H12,CH!H12,SWE!H12,ESP!H12,UK!H12,POL!H12,RUS!H12,TUR!H12,SAU!H12,ZAF!H12,ISR!H12, JPN!H12,CHN!H12,HKG!H12,IND!H12,IDN!H12,KOR!H12,MYS!H12,PHL!H12,SGP!H12,THA!H12,BRA!H12, MEX!H12)/1000</f>
        <v>203.65483334514553</v>
      </c>
      <c r="D12" s="22">
        <f>SUM(US!I12,CAN!I12,AUS!I12,AUT!I12, BEL!I12, DEN!I12, FRA!I12,GER!I12,GRE!I12,IRE!I12,ITA!I12,LUX!I12,NL!I12,PRT!I12,CH!I12,SWE!I12,ESP!I12,UK!I12,POL!I12,RUS!I12,TUR!I12,SAU!I12,ZAF!I12,ISR!I12, JPN!I12,CHN!I12,HKG!I12,IND!I12,IDN!I12,KOR!I12,MYS!I12,PHL!I12,SGP!I12,THA!I12,BRA!I12, MEX!I12)/1000</f>
        <v>237.39716303738891</v>
      </c>
      <c r="E12" s="22">
        <f>SUM(US!J12,CAN!J12,AUS!J12,AUT!J12, BEL!J12, DEN!J12, FRA!J12,GER!J12,GRE!J12,IRE!J12,ITA!J12,LUX!J12,NL!J12,PRT!J12,CH!J12,SWE!J12,ESP!J12,UK!J12,POL!J12,RUS!J12,TUR!J12,SAU!J12,ZAF!J12,ISR!J12, JPN!J12,CHN!J12,HKG!J12,IND!J12,IDN!J12,KOR!J12,MYS!J12,PHL!J12,SGP!J12,THA!J12,BRA!J12, MEX!J12)/1000</f>
        <v>287.43218889048865</v>
      </c>
      <c r="F12" s="22">
        <f>SUM(US!K12,CAN!K12,AUS!K12,AUT!K12, BEL!K12, DEN!K12, FRA!K12,GER!K12,GRE!K12,IRE!K12,ITA!K12,LUX!K12,NL!K12,PRT!K12,CH!K12,SWE!K12,ESP!K12,UK!K12,POL!K12,RUS!K12,TUR!K12,SAU!K12,ZAF!K12,ISR!K12, JPN!K12,CHN!K12,HKG!K12,IND!K12,IDN!K12,KOR!K12,MYS!K12,PHL!K12,SGP!K12,THA!K12,BRA!K12, MEX!K12)/1000</f>
        <v>219.46990341147267</v>
      </c>
      <c r="G12" s="22">
        <f>SUM(US!L12,CAN!L12,AUS!L12,AUT!L12, BEL!L12, DEN!L12, FRA!L12,GER!L12,GRE!L12,IRE!L12,ITA!L12,LUX!L12,NL!L12,PRT!L12,CH!L12,SWE!L12,ESP!L12,UK!L12,POL!L12,RUS!L12,TUR!L12,SAU!L12,ZAF!L12,ISR!L12, JPN!L12,CHN!L12,HKG!L12,IND!L12,IDN!L12,KOR!L12,MYS!L12,PHL!L12,SGP!L12,THA!L12,BRA!L12, MEX!L12)/1000</f>
        <v>207.94181319172569</v>
      </c>
      <c r="H12" s="22">
        <f>SUM(US!M12,CAN!M12,AUS!M12,AUT!M12, BEL!M12, DEN!M12, FRA!M12,GER!M12,GRE!M12,IRE!M12,ITA!M12,LUX!M12,NL!M12,PRT!M12,CH!M12,SWE!M12,ESP!M12,UK!M12,POL!M12,RUS!M12,TUR!M12,SAU!M12,ZAF!M12,ISR!M12, JPN!M12,CHN!M12,HKG!M12,IND!M12,IDN!M12,KOR!M12,MYS!M12,PHL!M12,SGP!M12,THA!M12,BRA!M12, MEX!M12)/1000</f>
        <v>247.58569852409221</v>
      </c>
      <c r="I12" s="22">
        <f>SUM(US!N12,CAN!N12,AUS!N12,AUT!N12, BEL!N12, DEN!N12, FRA!N12,GER!N12,GRE!N12,IRE!N12,ITA!N12,LUX!N12,NL!N12,PRT!N12,CH!N12,SWE!N12,ESP!N12,UK!N12,POL!N12,RUS!N12,TUR!N12,SAU!N12,ZAF!N12,ISR!N12, JPN!N12,CHN!N12,HKG!N12,IND!N12,IDN!N12,KOR!N12,MYS!N12,PHL!N12,SGP!N12,THA!N12,BRA!N12, MEX!N12)/1000</f>
        <v>314.4502697003108</v>
      </c>
      <c r="J12" s="22">
        <f>SUM(US!O12,CAN!O12,AUS!O12,AUT!O12, BEL!O12, DEN!O12, FRA!O12,GER!O12,GRE!O12,IRE!O12,ITA!O12,LUX!O12,NL!O12,PRT!O12,CH!O12,SWE!O12,ESP!O12,UK!O12,POL!O12,RUS!O12,TUR!O12,SAU!O12,ZAF!O12,ISR!O12, JPN!O12,CHN!O12,HKG!O12,IND!O12,IDN!O12,KOR!O12,MYS!O12,PHL!O12,SGP!O12,THA!O12,BRA!O12, MEX!O12)/1000</f>
        <v>240.5759745350376</v>
      </c>
      <c r="K12" s="22">
        <f>SUM(US!P12,CAN!P12,AUS!P12,AUT!P12, BEL!P12, DEN!P12, FRA!P12,GER!P12,GRE!P12,IRE!P12,ITA!P12,LUX!P12,NL!P12,PRT!P12,CH!P12,SWE!P12,ESP!P12,UK!P12,POL!P12,RUS!P12,TUR!P12,SAU!P12,ZAF!P12,ISR!P12, JPN!P12,CHN!P12,HKG!P12,IND!P12,IDN!P12,KOR!P12,MYS!P12,PHL!P12,SGP!P12,THA!P12,BRA!P12, MEX!P12)/1000</f>
        <v>243.19770820421115</v>
      </c>
      <c r="L12" s="22">
        <f>SUM(US!Q12,CAN!Q12,AUS!Q12,AUT!Q12, BEL!Q12, DEN!Q12, FRA!Q12,GER!Q12,GRE!Q12,IRE!Q12,ITA!Q12,LUX!Q12,NL!Q12,PRT!Q12,CH!Q12,SWE!Q12,ESP!Q12,UK!Q12,POL!Q12,RUS!Q12,TUR!Q12,SAU!Q12,ZAF!Q12,ISR!Q12, JPN!Q12,CHN!Q12,HKG!Q12,IND!Q12,IDN!Q12,KOR!Q12,MYS!Q12,PHL!Q12,SGP!Q12,THA!Q12,BRA!Q12, MEX!Q12)/1000</f>
        <v>274.65791104768715</v>
      </c>
      <c r="M12" s="22">
        <f>SUM(US!R12,CAN!R12,AUS!R12,AUT!R12, BEL!R12, DEN!R12, FRA!R12,GER!R12,GRE!R12,IRE!R12,ITA!R12,LUX!R12,NL!R12,PRT!R12,CH!R12,SWE!R12,ESP!R12,UK!R12,POL!R12,RUS!R12,TUR!R12,SAU!R12,ZAF!R12,ISR!R12, JPN!R12,CHN!R12,HKG!R12,IND!R12,IDN!R12,KOR!R12,MYS!R12,PHL!R12,SGP!R12,THA!R12,BRA!R12, MEX!R12)/1000</f>
        <v>323.48828920178141</v>
      </c>
      <c r="N12" s="22">
        <f>SUM(US!S12,CAN!S12,AUS!S12,AUT!S12, BEL!S12, DEN!S12, FRA!S12,GER!S12,GRE!S12,IRE!S12,ITA!S12,LUX!S12,NL!S12,PRT!S12,CH!S12,SWE!S12,ESP!S12,UK!S12,POL!S12,RUS!S12,TUR!S12,SAU!S12,ZAF!S12,ISR!S12, JPN!S12,CHN!S12,HKG!S12,IND!S12,IDN!S12,KOR!S12,MYS!S12,PHL!S12,SGP!S12,THA!S12,BRA!S12, MEX!S12)/1000</f>
        <v>250.56424565480592</v>
      </c>
      <c r="O12" s="22">
        <f>SUM(US!T12,CAN!T12,AUS!T12,AUT!T12, BEL!T12, DEN!T12, FRA!T12,GER!T12,GRE!T12,IRE!T12,ITA!T12,LUX!T12,NL!T12,PRT!T12,CH!T12,SWE!T12,ESP!T12,UK!T12,POL!T12,RUS!T12,TUR!T12,SAU!T12,ZAF!T12,ISR!T12, JPN!T12,CHN!T12,HKG!T12,IND!T12,IDN!T12,KOR!T12,MYS!T12,PHL!T12,SGP!T12,THA!T12,BRA!T12, MEX!T12)/1000</f>
        <v>236.97339736163528</v>
      </c>
      <c r="P12" s="22">
        <f>SUM(US!U12,CAN!U12,AUS!U12,AUT!U12, BEL!U12, DEN!U12, FRA!U12,GER!U12,GRE!U12,IRE!U12,ITA!U12,LUX!U12,NL!U12,PRT!U12,CH!U12,SWE!U12,ESP!U12,UK!U12,POL!U12,RUS!U12,TUR!U12,SAU!U12,ZAF!U12,ISR!U12, JPN!U12,CHN!U12,HKG!U12,IND!U12,IDN!U12,KOR!U12,MYS!U12,PHL!U12,SGP!U12,THA!U12,BRA!U12, MEX!U12)/1000</f>
        <v>276.07760710734732</v>
      </c>
      <c r="Q12" s="22">
        <f>SUM(US!V12,CAN!V12,AUS!V12,AUT!V12, BEL!V12, DEN!V12, FRA!V12,GER!V12,GRE!V12,IRE!V12,ITA!V12,LUX!V12,NL!V12,PRT!V12,CH!V12,SWE!V12,ESP!V12,UK!V12,POL!V12,RUS!V12,TUR!V12,SAU!V12,ZAF!V12,ISR!V12, JPN!V12,CHN!V12,HKG!V12,IND!V12,IDN!V12,KOR!V12,MYS!V12,PHL!V12,SGP!V12,THA!V12,BRA!V12, MEX!V12)/1000</f>
        <v>328.40605939664835</v>
      </c>
      <c r="R12" s="22">
        <f>SUM(US!W12,CAN!W12,AUS!W12,AUT!W12, BEL!W12, DEN!W12, FRA!W12,GER!W12,GRE!W12,IRE!W12,ITA!W12,LUX!W12,NL!W12,PRT!W12,CH!W12,SWE!W12,ESP!W12,UK!W12,POL!W12,RUS!W12,TUR!W12,SAU!W12,ZAF!W12,ISR!W12, JPN!W12,CHN!W12,HKG!W12,IND!W12,IDN!W12,KOR!W12,MYS!W12,PHL!W12,SGP!W12,THA!W12,BRA!W12, MEX!W12)/1000</f>
        <v>257.88296295405246</v>
      </c>
      <c r="S12" s="22">
        <f>SUM(US!X12,CAN!X12,AUS!X12,AUT!X12, BEL!X12, DEN!X12, FRA!X12,GER!X12,GRE!X12,IRE!X12,ITA!X12,LUX!X12,NL!X12,PRT!X12,CH!X12,SWE!X12,ESP!X12,UK!X12,POL!X12,RUS!X12,TUR!X12,SAU!X12,ZAF!X12,ISR!X12, JPN!X12,CHN!X12,HKG!X12,IND!X12,IDN!X12,KOR!X12,MYS!X12,PHL!X12,SGP!X12,THA!X12,BRA!X12, MEX!X12)/1000</f>
        <v>176.57235346855299</v>
      </c>
      <c r="T12" s="22">
        <f>SUM(US!Y12,CAN!Y12,AUS!Y12,AUT!Y12, BEL!Y12, DEN!Y12, FRA!Y12,GER!Y12,GRE!Y12,IRE!Y12,ITA!Y12,LUX!Y12,NL!Y12,PRT!Y12,CH!Y12,SWE!Y12,ESP!Y12,UK!Y12,POL!Y12,RUS!Y12,TUR!Y12,SAU!Y12,ZAF!Y12,ISR!Y12, JPN!Y12,CHN!Y12,HKG!Y12,IND!Y12,IDN!Y12,KOR!Y12,MYS!Y12,PHL!Y12,SGP!Y12,THA!Y12,BRA!Y12, MEX!Y12)/1000</f>
        <v>52.165718190195626</v>
      </c>
      <c r="U12" s="22">
        <f>SUM(US!Z12,CAN!Z12,AUS!Z12,AUT!Z12, BEL!Z12, DEN!Z12, FRA!Z12,GER!Z12,GRE!Z12,IRE!Z12,ITA!Z12,LUX!Z12,NL!Z12,PRT!Z12,CH!Z12,SWE!Z12,ESP!Z12,UK!Z12,POL!Z12,RUS!Z12,TUR!Z12,SAU!Z12,ZAF!Z12,ISR!Z12, JPN!Z12,CHN!Z12,HKG!Z12,IND!Z12,IDN!Z12,KOR!Z12,MYS!Z12,PHL!Z12,SGP!Z12,THA!Z12,BRA!Z12, MEX!Z12)/1000</f>
        <v>104.63026660097289</v>
      </c>
      <c r="V12" s="22">
        <f>SUM(US!AA12,CAN!AA12,AUS!AA12,AUT!AA12, BEL!AA12, DEN!AA12, FRA!AA12,GER!AA12,GRE!AA12,IRE!AA12,ITA!AA12,LUX!AA12,NL!AA12,PRT!AA12,CH!AA12,SWE!AA12,ESP!AA12,UK!AA12,POL!AA12,RUS!AA12,TUR!AA12,SAU!AA12,ZAF!AA12,ISR!AA12, JPN!AA12,CHN!AA12,HKG!AA12,IND!AA12,IDN!AA12,KOR!AA12,MYS!AA12,PHL!AA12,SGP!AA12,THA!AA12,BRA!AA12, MEX!AA12)/1000</f>
        <v>71.77873869850896</v>
      </c>
      <c r="W12" s="17">
        <f t="shared" si="3"/>
        <v>1099.3400268196833</v>
      </c>
      <c r="X12" s="8">
        <f t="shared" si="0"/>
        <v>841.45706386563097</v>
      </c>
      <c r="Y12" s="8"/>
      <c r="Z12" s="11">
        <f t="shared" si="1"/>
        <v>333.3683382597215</v>
      </c>
      <c r="AA12" s="30">
        <f t="shared" si="2"/>
        <v>-0.60382014415775842</v>
      </c>
      <c r="AC12" s="11"/>
    </row>
    <row r="13" spans="1:29" s="9" customFormat="1" ht="15.75" customHeight="1" x14ac:dyDescent="0.35">
      <c r="A13" s="5" t="s">
        <v>57</v>
      </c>
      <c r="B13" s="22">
        <f>SUM(US!G13,CAN!G13,AUS!G13,AUT!G13, BEL!G13, DEN!G13, FRA!G13,GER!G13,GRE!G13,IRE!G13,ITA!G13,LUX!G13,NL!G13,PRT!G13,CH!G13,SWE!G13,ESP!G13,UK!G13,POL!G13,RUS!G13,TUR!G13,SAU!G13,ZAF!G13,ISR!G13, JPN!G13,CHN!G13,HKG!G13,IND!G13,IDN!G13,KOR!G13,MYS!G13,PHL!G13,SGP!G13,THA!G13,BRA!G13, MEX!G13)/1000</f>
        <v>26.310137184968792</v>
      </c>
      <c r="C13" s="22">
        <f>SUM(US!H13,CAN!H13,AUS!H13,AUT!H13, BEL!H13, DEN!H13, FRA!H13,GER!H13,GRE!H13,IRE!H13,ITA!H13,LUX!H13,NL!H13,PRT!H13,CH!H13,SWE!H13,ESP!H13,UK!H13,POL!H13,RUS!H13,TUR!H13,SAU!H13,ZAF!H13,ISR!H13, JPN!H13,CHN!H13,HKG!H13,IND!H13,IDN!H13,KOR!H13,MYS!H13,PHL!H13,SGP!H13,THA!H13,BRA!H13, MEX!H13)/1000</f>
        <v>23.500332301253227</v>
      </c>
      <c r="D13" s="22">
        <f>SUM(US!I13,CAN!I13,AUS!I13,AUT!I13, BEL!I13, DEN!I13, FRA!I13,GER!I13,GRE!I13,IRE!I13,ITA!I13,LUX!I13,NL!I13,PRT!I13,CH!I13,SWE!I13,ESP!I13,UK!I13,POL!I13,RUS!I13,TUR!I13,SAU!I13,ZAF!I13,ISR!I13, JPN!I13,CHN!I13,HKG!I13,IND!I13,IDN!I13,KOR!I13,MYS!I13,PHL!I13,SGP!I13,THA!I13,BRA!I13, MEX!I13)/1000</f>
        <v>26.23445964796138</v>
      </c>
      <c r="E13" s="22">
        <f>SUM(US!J13,CAN!J13,AUS!J13,AUT!J13, BEL!J13, DEN!J13, FRA!J13,GER!J13,GRE!J13,IRE!J13,ITA!J13,LUX!J13,NL!J13,PRT!J13,CH!J13,SWE!J13,ESP!J13,UK!J13,POL!J13,RUS!J13,TUR!J13,SAU!J13,ZAF!J13,ISR!J13, JPN!J13,CHN!J13,HKG!J13,IND!J13,IDN!J13,KOR!J13,MYS!J13,PHL!J13,SGP!J13,THA!J13,BRA!J13, MEX!J13)/1000</f>
        <v>26.025040234727207</v>
      </c>
      <c r="F13" s="22">
        <f>SUM(US!K13,CAN!K13,AUS!K13,AUT!K13, BEL!K13, DEN!K13, FRA!K13,GER!K13,GRE!K13,IRE!K13,ITA!K13,LUX!K13,NL!K13,PRT!K13,CH!K13,SWE!K13,ESP!K13,UK!K13,POL!K13,RUS!K13,TUR!K13,SAU!K13,ZAF!K13,ISR!K13, JPN!K13,CHN!K13,HKG!K13,IND!K13,IDN!K13,KOR!K13,MYS!K13,PHL!K13,SGP!K13,THA!K13,BRA!K13, MEX!K13)/1000</f>
        <v>25.983650935822059</v>
      </c>
      <c r="G13" s="22">
        <f>SUM(US!L13,CAN!L13,AUS!L13,AUT!L13, BEL!L13, DEN!L13, FRA!L13,GER!L13,GRE!L13,IRE!L13,ITA!L13,LUX!L13,NL!L13,PRT!L13,CH!L13,SWE!L13,ESP!L13,UK!L13,POL!L13,RUS!L13,TUR!L13,SAU!L13,ZAF!L13,ISR!L13, JPN!L13,CHN!L13,HKG!L13,IND!L13,IDN!L13,KOR!L13,MYS!L13,PHL!L13,SGP!L13,THA!L13,BRA!L13, MEX!L13)/1000</f>
        <v>22.869197209892668</v>
      </c>
      <c r="H13" s="22">
        <f>SUM(US!M13,CAN!M13,AUS!M13,AUT!M13, BEL!M13, DEN!M13, FRA!M13,GER!M13,GRE!M13,IRE!M13,ITA!M13,LUX!M13,NL!M13,PRT!M13,CH!M13,SWE!M13,ESP!M13,UK!M13,POL!M13,RUS!M13,TUR!M13,SAU!M13,ZAF!M13,ISR!M13, JPN!M13,CHN!M13,HKG!M13,IND!M13,IDN!M13,KOR!M13,MYS!M13,PHL!M13,SGP!M13,THA!M13,BRA!M13, MEX!M13)/1000</f>
        <v>25.662158294122303</v>
      </c>
      <c r="I13" s="22">
        <f>SUM(US!N13,CAN!N13,AUS!N13,AUT!N13, BEL!N13, DEN!N13, FRA!N13,GER!N13,GRE!N13,IRE!N13,ITA!N13,LUX!N13,NL!N13,PRT!N13,CH!N13,SWE!N13,ESP!N13,UK!N13,POL!N13,RUS!N13,TUR!N13,SAU!N13,ZAF!N13,ISR!N13, JPN!N13,CHN!N13,HKG!N13,IND!N13,IDN!N13,KOR!N13,MYS!N13,PHL!N13,SGP!N13,THA!N13,BRA!N13, MEX!N13)/1000</f>
        <v>26.781879507468215</v>
      </c>
      <c r="J13" s="22">
        <f>SUM(US!O13,CAN!O13,AUS!O13,AUT!O13, BEL!O13, DEN!O13, FRA!O13,GER!O13,GRE!O13,IRE!O13,ITA!O13,LUX!O13,NL!O13,PRT!O13,CH!O13,SWE!O13,ESP!O13,UK!O13,POL!O13,RUS!O13,TUR!O13,SAU!O13,ZAF!O13,ISR!O13, JPN!O13,CHN!O13,HKG!O13,IND!O13,IDN!O13,KOR!O13,MYS!O13,PHL!O13,SGP!O13,THA!O13,BRA!O13, MEX!O13)/1000</f>
        <v>26.68139540958963</v>
      </c>
      <c r="K13" s="22">
        <f>SUM(US!P13,CAN!P13,AUS!P13,AUT!P13, BEL!P13, DEN!P13, FRA!P13,GER!P13,GRE!P13,IRE!P13,ITA!P13,LUX!P13,NL!P13,PRT!P13,CH!P13,SWE!P13,ESP!P13,UK!P13,POL!P13,RUS!P13,TUR!P13,SAU!P13,ZAF!P13,ISR!P13, JPN!P13,CHN!P13,HKG!P13,IND!P13,IDN!P13,KOR!P13,MYS!P13,PHL!P13,SGP!P13,THA!P13,BRA!P13, MEX!P13)/1000</f>
        <v>25.889207804437458</v>
      </c>
      <c r="L13" s="22">
        <f>SUM(US!Q13,CAN!Q13,AUS!Q13,AUT!Q13, BEL!Q13, DEN!Q13, FRA!Q13,GER!Q13,GRE!Q13,IRE!Q13,ITA!Q13,LUX!Q13,NL!Q13,PRT!Q13,CH!Q13,SWE!Q13,ESP!Q13,UK!Q13,POL!Q13,RUS!Q13,TUR!Q13,SAU!Q13,ZAF!Q13,ISR!Q13, JPN!Q13,CHN!Q13,HKG!Q13,IND!Q13,IDN!Q13,KOR!Q13,MYS!Q13,PHL!Q13,SGP!Q13,THA!Q13,BRA!Q13, MEX!Q13)/1000</f>
        <v>27.160204395739637</v>
      </c>
      <c r="M13" s="22">
        <f>SUM(US!R13,CAN!R13,AUS!R13,AUT!R13, BEL!R13, DEN!R13, FRA!R13,GER!R13,GRE!R13,IRE!R13,ITA!R13,LUX!R13,NL!R13,PRT!R13,CH!R13,SWE!R13,ESP!R13,UK!R13,POL!R13,RUS!R13,TUR!R13,SAU!R13,ZAF!R13,ISR!R13, JPN!R13,CHN!R13,HKG!R13,IND!R13,IDN!R13,KOR!R13,MYS!R13,PHL!R13,SGP!R13,THA!R13,BRA!R13, MEX!R13)/1000</f>
        <v>27.26002179623325</v>
      </c>
      <c r="N13" s="22">
        <f>SUM(US!S13,CAN!S13,AUS!S13,AUT!S13, BEL!S13, DEN!S13, FRA!S13,GER!S13,GRE!S13,IRE!S13,ITA!S13,LUX!S13,NL!S13,PRT!S13,CH!S13,SWE!S13,ESP!S13,UK!S13,POL!S13,RUS!S13,TUR!S13,SAU!S13,ZAF!S13,ISR!S13, JPN!S13,CHN!S13,HKG!S13,IND!S13,IDN!S13,KOR!S13,MYS!S13,PHL!S13,SGP!S13,THA!S13,BRA!S13, MEX!S13)/1000</f>
        <v>26.925338435836252</v>
      </c>
      <c r="O13" s="22">
        <f>SUM(US!T13,CAN!T13,AUS!T13,AUT!T13, BEL!T13, DEN!T13, FRA!T13,GER!T13,GRE!T13,IRE!T13,ITA!T13,LUX!T13,NL!T13,PRT!T13,CH!T13,SWE!T13,ESP!T13,UK!T13,POL!T13,RUS!T13,TUR!T13,SAU!T13,ZAF!T13,ISR!T13, JPN!T13,CHN!T13,HKG!T13,IND!T13,IDN!T13,KOR!T13,MYS!T13,PHL!T13,SGP!T13,THA!T13,BRA!T13, MEX!T13)/1000</f>
        <v>24.711860441009513</v>
      </c>
      <c r="P13" s="22">
        <f>SUM(US!U13,CAN!U13,AUS!U13,AUT!U13, BEL!U13, DEN!U13, FRA!U13,GER!U13,GRE!U13,IRE!U13,ITA!U13,LUX!U13,NL!U13,PRT!U13,CH!U13,SWE!U13,ESP!U13,UK!U13,POL!U13,RUS!U13,TUR!U13,SAU!U13,ZAF!U13,ISR!U13, JPN!U13,CHN!U13,HKG!U13,IND!U13,IDN!U13,KOR!U13,MYS!U13,PHL!U13,SGP!U13,THA!U13,BRA!U13, MEX!U13)/1000</f>
        <v>27.290212664244542</v>
      </c>
      <c r="Q13" s="22">
        <f>SUM(US!V13,CAN!V13,AUS!V13,AUT!V13, BEL!V13, DEN!V13, FRA!V13,GER!V13,GRE!V13,IRE!V13,ITA!V13,LUX!V13,NL!V13,PRT!V13,CH!V13,SWE!V13,ESP!V13,UK!V13,POL!V13,RUS!V13,TUR!V13,SAU!V13,ZAF!V13,ISR!V13, JPN!V13,CHN!V13,HKG!V13,IND!V13,IDN!V13,KOR!V13,MYS!V13,PHL!V13,SGP!V13,THA!V13,BRA!V13, MEX!V13)/1000</f>
        <v>27.780522030625896</v>
      </c>
      <c r="R13" s="22">
        <f>SUM(US!W13,CAN!W13,AUS!W13,AUT!W13, BEL!W13, DEN!W13, FRA!W13,GER!W13,GRE!W13,IRE!W13,ITA!W13,LUX!W13,NL!W13,PRT!W13,CH!W13,SWE!W13,ESP!W13,UK!W13,POL!W13,RUS!W13,TUR!W13,SAU!W13,ZAF!W13,ISR!W13, JPN!W13,CHN!W13,HKG!W13,IND!W13,IDN!W13,KOR!W13,MYS!W13,PHL!W13,SGP!W13,THA!W13,BRA!W13, MEX!W13)/1000</f>
        <v>28.142568125147726</v>
      </c>
      <c r="S13" s="22">
        <f>SUM(US!X13,CAN!X13,AUS!X13,AUT!X13, BEL!X13, DEN!X13, FRA!X13,GER!X13,GRE!X13,IRE!X13,ITA!X13,LUX!X13,NL!X13,PRT!X13,CH!X13,SWE!X13,ESP!X13,UK!X13,POL!X13,RUS!X13,TUR!X13,SAU!X13,ZAF!X13,ISR!X13, JPN!X13,CHN!X13,HKG!X13,IND!X13,IDN!X13,KOR!X13,MYS!X13,PHL!X13,SGP!X13,THA!X13,BRA!X13, MEX!X13)/1000</f>
        <v>19.232872971636521</v>
      </c>
      <c r="T13" s="22">
        <f>SUM(US!Y13,CAN!Y13,AUS!Y13,AUT!Y13, BEL!Y13, DEN!Y13, FRA!Y13,GER!Y13,GRE!Y13,IRE!Y13,ITA!Y13,LUX!Y13,NL!Y13,PRT!Y13,CH!Y13,SWE!Y13,ESP!Y13,UK!Y13,POL!Y13,RUS!Y13,TUR!Y13,SAU!Y13,ZAF!Y13,ISR!Y13, JPN!Y13,CHN!Y13,HKG!Y13,IND!Y13,IDN!Y13,KOR!Y13,MYS!Y13,PHL!Y13,SGP!Y13,THA!Y13,BRA!Y13, MEX!Y13)/1000</f>
        <v>5.7193919776298117</v>
      </c>
      <c r="U13" s="22">
        <f>SUM(US!Z13,CAN!Z13,AUS!Z13,AUT!Z13, BEL!Z13, DEN!Z13, FRA!Z13,GER!Z13,GRE!Z13,IRE!Z13,ITA!Z13,LUX!Z13,NL!Z13,PRT!Z13,CH!Z13,SWE!Z13,ESP!Z13,UK!Z13,POL!Z13,RUS!Z13,TUR!Z13,SAU!Z13,ZAF!Z13,ISR!Z13, JPN!Z13,CHN!Z13,HKG!Z13,IND!Z13,IDN!Z13,KOR!Z13,MYS!Z13,PHL!Z13,SGP!Z13,THA!Z13,BRA!Z13, MEX!Z13)/1000</f>
        <v>8.0368223763855902</v>
      </c>
      <c r="V13" s="22">
        <f>SUM(US!AA13,CAN!AA13,AUS!AA13,AUT!AA13, BEL!AA13, DEN!AA13, FRA!AA13,GER!AA13,GRE!AA13,IRE!AA13,ITA!AA13,LUX!AA13,NL!AA13,PRT!AA13,CH!AA13,SWE!AA13,ESP!AA13,UK!AA13,POL!AA13,RUS!AA13,TUR!AA13,SAU!AA13,ZAF!AA13,ISR!AA13, JPN!AA13,CHN!AA13,HKG!AA13,IND!AA13,IDN!AA13,KOR!AA13,MYS!AA13,PHL!AA13,SGP!AA13,THA!AA13,BRA!AA13, MEX!AA13)/1000</f>
        <v>7.3679983609941342</v>
      </c>
      <c r="W13" s="11">
        <f t="shared" si="3"/>
        <v>107.92516326102768</v>
      </c>
      <c r="X13" s="8">
        <f t="shared" si="0"/>
        <v>79.782595135879944</v>
      </c>
      <c r="Y13" s="8"/>
      <c r="Z13" s="11">
        <f t="shared" si="1"/>
        <v>32.989087325651923</v>
      </c>
      <c r="AA13" s="30">
        <f t="shared" si="2"/>
        <v>-0.58651273163692785</v>
      </c>
      <c r="AC13" s="11"/>
    </row>
    <row r="14" spans="1:29" s="9" customFormat="1" ht="15.75" customHeight="1" x14ac:dyDescent="0.35">
      <c r="A14" s="5" t="s">
        <v>58</v>
      </c>
      <c r="B14" s="22">
        <f>SUM(US!G14,CAN!G14,AUS!G14,AUT!G14, BEL!G14, DEN!G14, FRA!G14,GER!G14,GRE!G14,IRE!G14,ITA!G14,LUX!G14,NL!G14,PRT!G14,CH!G14,SWE!G14,ESP!G14,UK!G14,POL!G14,RUS!G14,TUR!G14,SAU!G14,ZAF!G14,ISR!G14, JPN!G14,CHN!G14,HKG!G14,IND!G14,IDN!G14,KOR!G14,MYS!G14,PHL!G14,SGP!G14,THA!G14,BRA!G14, MEX!G14)/1000</f>
        <v>124.66397532862769</v>
      </c>
      <c r="C14" s="22">
        <f>SUM(US!H14,CAN!H14,AUS!H14,AUT!H14, BEL!H14, DEN!H14, FRA!H14,GER!H14,GRE!H14,IRE!H14,ITA!H14,LUX!H14,NL!H14,PRT!H14,CH!H14,SWE!H14,ESP!H14,UK!H14,POL!H14,RUS!H14,TUR!H14,SAU!H14,ZAF!H14,ISR!H14, JPN!H14,CHN!H14,HKG!H14,IND!H14,IDN!H14,KOR!H14,MYS!H14,PHL!H14,SGP!H14,THA!H14,BRA!H14, MEX!H14)/1000</f>
        <v>123.13670383255311</v>
      </c>
      <c r="D14" s="22">
        <f>SUM(US!I14,CAN!I14,AUS!I14,AUT!I14, BEL!I14, DEN!I14, FRA!I14,GER!I14,GRE!I14,IRE!I14,ITA!I14,LUX!I14,NL!I14,PRT!I14,CH!I14,SWE!I14,ESP!I14,UK!I14,POL!I14,RUS!I14,TUR!I14,SAU!I14,ZAF!I14,ISR!I14, JPN!I14,CHN!I14,HKG!I14,IND!I14,IDN!I14,KOR!I14,MYS!I14,PHL!I14,SGP!I14,THA!I14,BRA!I14, MEX!I14)/1000</f>
        <v>142.1782758788722</v>
      </c>
      <c r="E14" s="22">
        <f>SUM(US!J14,CAN!J14,AUS!J14,AUT!J14, BEL!J14, DEN!J14, FRA!J14,GER!J14,GRE!J14,IRE!J14,ITA!J14,LUX!J14,NL!J14,PRT!J14,CH!J14,SWE!J14,ESP!J14,UK!J14,POL!J14,RUS!J14,TUR!J14,SAU!J14,ZAF!J14,ISR!J14, JPN!J14,CHN!J14,HKG!J14,IND!J14,IDN!J14,KOR!J14,MYS!J14,PHL!J14,SGP!J14,THA!J14,BRA!J14, MEX!J14)/1000</f>
        <v>183.42996340655529</v>
      </c>
      <c r="F14" s="22">
        <f>SUM(US!K14,CAN!K14,AUS!K14,AUT!K14, BEL!K14, DEN!K14, FRA!K14,GER!K14,GRE!K14,IRE!K14,ITA!K14,LUX!K14,NL!K14,PRT!K14,CH!K14,SWE!K14,ESP!K14,UK!K14,POL!K14,RUS!K14,TUR!K14,SAU!K14,ZAF!K14,ISR!K14, JPN!K14,CHN!K14,HKG!K14,IND!K14,IDN!K14,KOR!K14,MYS!K14,PHL!K14,SGP!K14,THA!K14,BRA!K14, MEX!K14)/1000</f>
        <v>129.231163231919</v>
      </c>
      <c r="G14" s="22">
        <f>SUM(US!L14,CAN!L14,AUS!L14,AUT!L14, BEL!L14, DEN!L14, FRA!L14,GER!L14,GRE!L14,IRE!L14,ITA!L14,LUX!L14,NL!L14,PRT!L14,CH!L14,SWE!L14,ESP!L14,UK!L14,POL!L14,RUS!L14,TUR!L14,SAU!L14,ZAF!L14,ISR!L14, JPN!L14,CHN!L14,HKG!L14,IND!L14,IDN!L14,KOR!L14,MYS!L14,PHL!L14,SGP!L14,THA!L14,BRA!L14, MEX!L14)/1000</f>
        <v>127.91697676101744</v>
      </c>
      <c r="H14" s="22">
        <f>SUM(US!M14,CAN!M14,AUS!M14,AUT!M14, BEL!M14, DEN!M14, FRA!M14,GER!M14,GRE!M14,IRE!M14,ITA!M14,LUX!M14,NL!M14,PRT!M14,CH!M14,SWE!M14,ESP!M14,UK!M14,POL!M14,RUS!M14,TUR!M14,SAU!M14,ZAF!M14,ISR!M14, JPN!M14,CHN!M14,HKG!M14,IND!M14,IDN!M14,KOR!M14,MYS!M14,PHL!M14,SGP!M14,THA!M14,BRA!M14, MEX!M14)/1000</f>
        <v>155.83928007702454</v>
      </c>
      <c r="I14" s="22">
        <f>SUM(US!N14,CAN!N14,AUS!N14,AUT!N14, BEL!N14, DEN!N14, FRA!N14,GER!N14,GRE!N14,IRE!N14,ITA!N14,LUX!N14,NL!N14,PRT!N14,CH!N14,SWE!N14,ESP!N14,UK!N14,POL!N14,RUS!N14,TUR!N14,SAU!N14,ZAF!N14,ISR!N14, JPN!N14,CHN!N14,HKG!N14,IND!N14,IDN!N14,KOR!N14,MYS!N14,PHL!N14,SGP!N14,THA!N14,BRA!N14, MEX!N14)/1000</f>
        <v>206.28527827326954</v>
      </c>
      <c r="J14" s="22">
        <f>SUM(US!O14,CAN!O14,AUS!O14,AUT!O14, BEL!O14, DEN!O14, FRA!O14,GER!O14,GRE!O14,IRE!O14,ITA!O14,LUX!O14,NL!O14,PRT!O14,CH!O14,SWE!O14,ESP!O14,UK!O14,POL!O14,RUS!O14,TUR!O14,SAU!O14,ZAF!O14,ISR!O14, JPN!O14,CHN!O14,HKG!O14,IND!O14,IDN!O14,KOR!O14,MYS!O14,PHL!O14,SGP!O14,THA!O14,BRA!O14, MEX!O14)/1000</f>
        <v>148.09130961478795</v>
      </c>
      <c r="K14" s="22">
        <f>SUM(US!P14,CAN!P14,AUS!P14,AUT!P14, BEL!P14, DEN!P14, FRA!P14,GER!P14,GRE!P14,IRE!P14,ITA!P14,LUX!P14,NL!P14,PRT!P14,CH!P14,SWE!P14,ESP!P14,UK!P14,POL!P14,RUS!P14,TUR!P14,SAU!P14,ZAF!P14,ISR!P14, JPN!P14,CHN!P14,HKG!P14,IND!P14,IDN!P14,KOR!P14,MYS!P14,PHL!P14,SGP!P14,THA!P14,BRA!P14, MEX!P14)/1000</f>
        <v>151.99198681452566</v>
      </c>
      <c r="L14" s="22">
        <f>SUM(US!Q14,CAN!Q14,AUS!Q14,AUT!Q14, BEL!Q14, DEN!Q14, FRA!Q14,GER!Q14,GRE!Q14,IRE!Q14,ITA!Q14,LUX!Q14,NL!Q14,PRT!Q14,CH!Q14,SWE!Q14,ESP!Q14,UK!Q14,POL!Q14,RUS!Q14,TUR!Q14,SAU!Q14,ZAF!Q14,ISR!Q14, JPN!Q14,CHN!Q14,HKG!Q14,IND!Q14,IDN!Q14,KOR!Q14,MYS!Q14,PHL!Q14,SGP!Q14,THA!Q14,BRA!Q14, MEX!Q14)/1000</f>
        <v>172.74269756572554</v>
      </c>
      <c r="M14" s="22">
        <f>SUM(US!R14,CAN!R14,AUS!R14,AUT!R14, BEL!R14, DEN!R14, FRA!R14,GER!R14,GRE!R14,IRE!R14,ITA!R14,LUX!R14,NL!R14,PRT!R14,CH!R14,SWE!R14,ESP!R14,UK!R14,POL!R14,RUS!R14,TUR!R14,SAU!R14,ZAF!R14,ISR!R14, JPN!R14,CHN!R14,HKG!R14,IND!R14,IDN!R14,KOR!R14,MYS!R14,PHL!R14,SGP!R14,THA!R14,BRA!R14, MEX!R14)/1000</f>
        <v>213.02537739407811</v>
      </c>
      <c r="N14" s="22">
        <f>SUM(US!S14,CAN!S14,AUS!S14,AUT!S14, BEL!S14, DEN!S14, FRA!S14,GER!S14,GRE!S14,IRE!S14,ITA!S14,LUX!S14,NL!S14,PRT!S14,CH!S14,SWE!S14,ESP!S14,UK!S14,POL!S14,RUS!S14,TUR!S14,SAU!S14,ZAF!S14,ISR!S14, JPN!S14,CHN!S14,HKG!S14,IND!S14,IDN!S14,KOR!S14,MYS!S14,PHL!S14,SGP!S14,THA!S14,BRA!S14, MEX!S14)/1000</f>
        <v>154.71855276595568</v>
      </c>
      <c r="O14" s="22">
        <f>SUM(US!T14,CAN!T14,AUS!T14,AUT!T14, BEL!T14, DEN!T14, FRA!T14,GER!T14,GRE!T14,IRE!T14,ITA!T14,LUX!T14,NL!T14,PRT!T14,CH!T14,SWE!T14,ESP!T14,UK!T14,POL!T14,RUS!T14,TUR!T14,SAU!T14,ZAF!T14,ISR!T14, JPN!T14,CHN!T14,HKG!T14,IND!T14,IDN!T14,KOR!T14,MYS!T14,PHL!T14,SGP!T14,THA!T14,BRA!T14, MEX!T14)/1000</f>
        <v>149.75694604310507</v>
      </c>
      <c r="P14" s="22">
        <f>SUM(US!U14,CAN!U14,AUS!U14,AUT!U14, BEL!U14, DEN!U14, FRA!U14,GER!U14,GRE!U14,IRE!U14,ITA!U14,LUX!U14,NL!U14,PRT!U14,CH!U14,SWE!U14,ESP!U14,UK!U14,POL!U14,RUS!U14,TUR!U14,SAU!U14,ZAF!U14,ISR!U14, JPN!U14,CHN!U14,HKG!U14,IND!U14,IDN!U14,KOR!U14,MYS!U14,PHL!U14,SGP!U14,THA!U14,BRA!U14, MEX!U14)/1000</f>
        <v>175.31814703826674</v>
      </c>
      <c r="Q14" s="22">
        <f>SUM(US!V14,CAN!V14,AUS!V14,AUT!V14, BEL!V14, DEN!V14, FRA!V14,GER!V14,GRE!V14,IRE!V14,ITA!V14,LUX!V14,NL!V14,PRT!V14,CH!V14,SWE!V14,ESP!V14,UK!V14,POL!V14,RUS!V14,TUR!V14,SAU!V14,ZAF!V14,ISR!V14, JPN!V14,CHN!V14,HKG!V14,IND!V14,IDN!V14,KOR!V14,MYS!V14,PHL!V14,SGP!V14,THA!V14,BRA!V14, MEX!V14)/1000</f>
        <v>219.18861017625215</v>
      </c>
      <c r="R14" s="22">
        <f>SUM(US!W14,CAN!W14,AUS!W14,AUT!W14, BEL!W14, DEN!W14, FRA!W14,GER!W14,GRE!W14,IRE!W14,ITA!W14,LUX!W14,NL!W14,PRT!W14,CH!W14,SWE!W14,ESP!W14,UK!W14,POL!W14,RUS!W14,TUR!W14,SAU!W14,ZAF!W14,ISR!W14, JPN!W14,CHN!W14,HKG!W14,IND!W14,IDN!W14,KOR!W14,MYS!W14,PHL!W14,SGP!W14,THA!W14,BRA!W14, MEX!W14)/1000</f>
        <v>161.30195143044315</v>
      </c>
      <c r="S14" s="22">
        <f>SUM(US!X14,CAN!X14,AUS!X14,AUT!X14, BEL!X14, DEN!X14, FRA!X14,GER!X14,GRE!X14,IRE!X14,ITA!X14,LUX!X14,NL!X14,PRT!X14,CH!X14,SWE!X14,ESP!X14,UK!X14,POL!X14,RUS!X14,TUR!X14,SAU!X14,ZAF!X14,ISR!X14, JPN!X14,CHN!X14,HKG!X14,IND!X14,IDN!X14,KOR!X14,MYS!X14,PHL!X14,SGP!X14,THA!X14,BRA!X14, MEX!X14)/1000</f>
        <v>115.9173918394179</v>
      </c>
      <c r="T14" s="22">
        <f>SUM(US!Y14,CAN!Y14,AUS!Y14,AUT!Y14, BEL!Y14, DEN!Y14, FRA!Y14,GER!Y14,GRE!Y14,IRE!Y14,ITA!Y14,LUX!Y14,NL!Y14,PRT!Y14,CH!Y14,SWE!Y14,ESP!Y14,UK!Y14,POL!Y14,RUS!Y14,TUR!Y14,SAU!Y14,ZAF!Y14,ISR!Y14, JPN!Y14,CHN!Y14,HKG!Y14,IND!Y14,IDN!Y14,KOR!Y14,MYS!Y14,PHL!Y14,SGP!Y14,THA!Y14,BRA!Y14, MEX!Y14)/1000</f>
        <v>30.699403836375804</v>
      </c>
      <c r="U14" s="22">
        <f>SUM(US!Z14,CAN!Z14,AUS!Z14,AUT!Z14, BEL!Z14, DEN!Z14, FRA!Z14,GER!Z14,GRE!Z14,IRE!Z14,ITA!Z14,LUX!Z14,NL!Z14,PRT!Z14,CH!Z14,SWE!Z14,ESP!Z14,UK!Z14,POL!Z14,RUS!Z14,TUR!Z14,SAU!Z14,ZAF!Z14,ISR!Z14, JPN!Z14,CHN!Z14,HKG!Z14,IND!Z14,IDN!Z14,KOR!Z14,MYS!Z14,PHL!Z14,SGP!Z14,THA!Z14,BRA!Z14, MEX!Z14)/1000</f>
        <v>67.608205292943268</v>
      </c>
      <c r="V14" s="22">
        <f>SUM(US!AA14,CAN!AA14,AUS!AA14,AUT!AA14, BEL!AA14, DEN!AA14, FRA!AA14,GER!AA14,GRE!AA14,IRE!AA14,ITA!AA14,LUX!AA14,NL!AA14,PRT!AA14,CH!AA14,SWE!AA14,ESP!AA14,UK!AA14,POL!AA14,RUS!AA14,TUR!AA14,SAU!AA14,ZAF!AA14,ISR!AA14, JPN!AA14,CHN!AA14,HKG!AA14,IND!AA14,IDN!AA14,KOR!AA14,MYS!AA14,PHL!AA14,SGP!AA14,THA!AA14,BRA!AA14, MEX!AA14)/1000</f>
        <v>38.13563770689035</v>
      </c>
      <c r="W14" s="11">
        <f t="shared" si="3"/>
        <v>705.56565468806718</v>
      </c>
      <c r="X14" s="8">
        <f t="shared" ref="X14:X15" si="4">SUM(O14:Q14)</f>
        <v>544.263703257624</v>
      </c>
      <c r="Y14" s="8"/>
      <c r="Z14" s="11">
        <f t="shared" ref="Z14:Z15" si="5">SUM(S14:U14)</f>
        <v>214.22500096873696</v>
      </c>
      <c r="AA14" s="30">
        <f t="shared" ref="AA14:AA15" si="6">Z14/X14-1</f>
        <v>-0.6063948419001316</v>
      </c>
      <c r="AC14" s="11"/>
    </row>
    <row r="15" spans="1:29" s="9" customFormat="1" ht="15.75" customHeight="1" x14ac:dyDescent="0.35">
      <c r="A15" s="5" t="s">
        <v>59</v>
      </c>
      <c r="B15" s="22">
        <f>SUM(US!G15,CAN!G15,AUS!G15,AUT!G15, BEL!G15, DEN!G15, FRA!G15,GER!G15,GRE!G15,IRE!G15,ITA!G15,LUX!G15,NL!G15,PRT!G15,CH!G15,SWE!G15,ESP!G15,UK!G15,POL!G15,RUS!G15,TUR!G15,SAU!G15,ZAF!G15,ISR!G15, JPN!G15,CHN!G15,HKG!G15,IND!G15,IDN!G15,KOR!G15,MYS!G15,PHL!G15,SGP!G15,THA!G15,BRA!G15, MEX!G15)/1000</f>
        <v>225.6724161803003</v>
      </c>
      <c r="C15" s="22">
        <f>SUM(US!H15,CAN!H15,AUS!H15,AUT!H15, BEL!H15, DEN!H15, FRA!H15,GER!H15,GRE!H15,IRE!H15,ITA!H15,LUX!H15,NL!H15,PRT!H15,CH!H15,SWE!H15,ESP!H15,UK!H15,POL!H15,RUS!H15,TUR!H15,SAU!H15,ZAF!H15,ISR!H15, JPN!H15,CHN!H15,HKG!H15,IND!H15,IDN!H15,KOR!H15,MYS!H15,PHL!H15,SGP!H15,THA!H15,BRA!H15, MEX!H15)/1000</f>
        <v>213.84332779234393</v>
      </c>
      <c r="D15" s="22">
        <f>SUM(US!I15,CAN!I15,AUS!I15,AUT!I15, BEL!I15, DEN!I15, FRA!I15,GER!I15,GRE!I15,IRE!I15,ITA!I15,LUX!I15,NL!I15,PRT!I15,CH!I15,SWE!I15,ESP!I15,UK!I15,POL!I15,RUS!I15,TUR!I15,SAU!I15,ZAF!I15,ISR!I15, JPN!I15,CHN!I15,HKG!I15,IND!I15,IDN!I15,KOR!I15,MYS!I15,PHL!I15,SGP!I15,THA!I15,BRA!I15, MEX!I15)/1000</f>
        <v>243.50609158240246</v>
      </c>
      <c r="E15" s="22">
        <f>SUM(US!J15,CAN!J15,AUS!J15,AUT!J15, BEL!J15, DEN!J15, FRA!J15,GER!J15,GRE!J15,IRE!J15,ITA!J15,LUX!J15,NL!J15,PRT!J15,CH!J15,SWE!J15,ESP!J15,UK!J15,POL!J15,RUS!J15,TUR!J15,SAU!J15,ZAF!J15,ISR!J15, JPN!J15,CHN!J15,HKG!J15,IND!J15,IDN!J15,KOR!J15,MYS!J15,PHL!J15,SGP!J15,THA!J15,BRA!J15, MEX!J15)/1000</f>
        <v>290.50179408705804</v>
      </c>
      <c r="F15" s="22">
        <f>SUM(US!K15,CAN!K15,AUS!K15,AUT!K15, BEL!K15, DEN!K15, FRA!K15,GER!K15,GRE!K15,IRE!K15,ITA!K15,LUX!K15,NL!K15,PRT!K15,CH!K15,SWE!K15,ESP!K15,UK!K15,POL!K15,RUS!K15,TUR!K15,SAU!K15,ZAF!K15,ISR!K15, JPN!K15,CHN!K15,HKG!K15,IND!K15,IDN!K15,KOR!K15,MYS!K15,PHL!K15,SGP!K15,THA!K15,BRA!K15, MEX!K15)/1000</f>
        <v>239.86273196684294</v>
      </c>
      <c r="G15" s="22">
        <f>SUM(US!L15,CAN!L15,AUS!L15,AUT!L15, BEL!L15, DEN!L15, FRA!L15,GER!L15,GRE!L15,IRE!L15,ITA!L15,LUX!L15,NL!L15,PRT!L15,CH!L15,SWE!L15,ESP!L15,UK!L15,POL!L15,RUS!L15,TUR!L15,SAU!L15,ZAF!L15,ISR!L15, JPN!L15,CHN!L15,HKG!L15,IND!L15,IDN!L15,KOR!L15,MYS!L15,PHL!L15,SGP!L15,THA!L15,BRA!L15, MEX!L15)/1000</f>
        <v>227.02850029193385</v>
      </c>
      <c r="H15" s="22">
        <f>SUM(US!M15,CAN!M15,AUS!M15,AUT!M15, BEL!M15, DEN!M15, FRA!M15,GER!M15,GRE!M15,IRE!M15,ITA!M15,LUX!M15,NL!M15,PRT!M15,CH!M15,SWE!M15,ESP!M15,UK!M15,POL!M15,RUS!M15,TUR!M15,SAU!M15,ZAF!M15,ISR!M15, JPN!M15,CHN!M15,HKG!M15,IND!M15,IDN!M15,KOR!M15,MYS!M15,PHL!M15,SGP!M15,THA!M15,BRA!M15, MEX!M15)/1000</f>
        <v>271.2399294423177</v>
      </c>
      <c r="I15" s="22">
        <f>SUM(US!N15,CAN!N15,AUS!N15,AUT!N15, BEL!N15, DEN!N15, FRA!N15,GER!N15,GRE!N15,IRE!N15,ITA!N15,LUX!N15,NL!N15,PRT!N15,CH!N15,SWE!N15,ESP!N15,UK!N15,POL!N15,RUS!N15,TUR!N15,SAU!N15,ZAF!N15,ISR!N15, JPN!N15,CHN!N15,HKG!N15,IND!N15,IDN!N15,KOR!N15,MYS!N15,PHL!N15,SGP!N15,THA!N15,BRA!N15, MEX!N15)/1000</f>
        <v>312.43822056899552</v>
      </c>
      <c r="J15" s="22">
        <f>SUM(US!O15,CAN!O15,AUS!O15,AUT!O15, BEL!O15, DEN!O15, FRA!O15,GER!O15,GRE!O15,IRE!O15,ITA!O15,LUX!O15,NL!O15,PRT!O15,CH!O15,SWE!O15,ESP!O15,UK!O15,POL!O15,RUS!O15,TUR!O15,SAU!O15,ZAF!O15,ISR!O15, JPN!O15,CHN!O15,HKG!O15,IND!O15,IDN!O15,KOR!O15,MYS!O15,PHL!O15,SGP!O15,THA!O15,BRA!O15, MEX!O15)/1000</f>
        <v>254.42521951309652</v>
      </c>
      <c r="K15" s="22">
        <f>SUM(US!P15,CAN!P15,AUS!P15,AUT!P15, BEL!P15, DEN!P15, FRA!P15,GER!P15,GRE!P15,IRE!P15,ITA!P15,LUX!P15,NL!P15,PRT!P15,CH!P15,SWE!P15,ESP!P15,UK!P15,POL!P15,RUS!P15,TUR!P15,SAU!P15,ZAF!P15,ISR!P15, JPN!P15,CHN!P15,HKG!P15,IND!P15,IDN!P15,KOR!P15,MYS!P15,PHL!P15,SGP!P15,THA!P15,BRA!P15, MEX!P15)/1000</f>
        <v>262.6604267096983</v>
      </c>
      <c r="L15" s="22">
        <f>SUM(US!Q15,CAN!Q15,AUS!Q15,AUT!Q15, BEL!Q15, DEN!Q15, FRA!Q15,GER!Q15,GRE!Q15,IRE!Q15,ITA!Q15,LUX!Q15,NL!Q15,PRT!Q15,CH!Q15,SWE!Q15,ESP!Q15,UK!Q15,POL!Q15,RUS!Q15,TUR!Q15,SAU!Q15,ZAF!Q15,ISR!Q15, JPN!Q15,CHN!Q15,HKG!Q15,IND!Q15,IDN!Q15,KOR!Q15,MYS!Q15,PHL!Q15,SGP!Q15,THA!Q15,BRA!Q15, MEX!Q15)/1000</f>
        <v>287.39894766056415</v>
      </c>
      <c r="M15" s="22">
        <f>SUM(US!R15,CAN!R15,AUS!R15,AUT!R15, BEL!R15, DEN!R15, FRA!R15,GER!R15,GRE!R15,IRE!R15,ITA!R15,LUX!R15,NL!R15,PRT!R15,CH!R15,SWE!R15,ESP!R15,UK!R15,POL!R15,RUS!R15,TUR!R15,SAU!R15,ZAF!R15,ISR!R15, JPN!R15,CHN!R15,HKG!R15,IND!R15,IDN!R15,KOR!R15,MYS!R15,PHL!R15,SGP!R15,THA!R15,BRA!R15, MEX!R15)/1000</f>
        <v>330.41993476383965</v>
      </c>
      <c r="N15" s="22">
        <f>SUM(US!S15,CAN!S15,AUS!S15,AUT!S15, BEL!S15, DEN!S15, FRA!S15,GER!S15,GRE!S15,IRE!S15,ITA!S15,LUX!S15,NL!S15,PRT!S15,CH!S15,SWE!S15,ESP!S15,UK!S15,POL!S15,RUS!S15,TUR!S15,SAU!S15,ZAF!S15,ISR!S15, JPN!S15,CHN!S15,HKG!S15,IND!S15,IDN!S15,KOR!S15,MYS!S15,PHL!S15,SGP!S15,THA!S15,BRA!S15, MEX!S15)/1000</f>
        <v>262.22949590643583</v>
      </c>
      <c r="O15" s="22">
        <f>SUM(US!T15,CAN!T15,AUS!T15,AUT!T15, BEL!T15, DEN!T15, FRA!T15,GER!T15,GRE!T15,IRE!T15,ITA!T15,LUX!T15,NL!T15,PRT!T15,CH!T15,SWE!T15,ESP!T15,UK!T15,POL!T15,RUS!T15,TUR!T15,SAU!T15,ZAF!T15,ISR!T15, JPN!T15,CHN!T15,HKG!T15,IND!T15,IDN!T15,KOR!T15,MYS!T15,PHL!T15,SGP!T15,THA!T15,BRA!T15, MEX!T15)/1000</f>
        <v>251.94465320577089</v>
      </c>
      <c r="P15" s="22">
        <f>SUM(US!U15,CAN!U15,AUS!U15,AUT!U15, BEL!U15, DEN!U15, FRA!U15,GER!U15,GRE!U15,IRE!U15,ITA!U15,LUX!U15,NL!U15,PRT!U15,CH!U15,SWE!U15,ESP!U15,UK!U15,POL!U15,RUS!U15,TUR!U15,SAU!U15,ZAF!U15,ISR!U15, JPN!U15,CHN!U15,HKG!U15,IND!U15,IDN!U15,KOR!U15,MYS!U15,PHL!U15,SGP!U15,THA!U15,BRA!U15, MEX!U15)/1000</f>
        <v>285.3991853156237</v>
      </c>
      <c r="Q15" s="22">
        <f>SUM(US!V15,CAN!V15,AUS!V15,AUT!V15, BEL!V15, DEN!V15, FRA!V15,GER!V15,GRE!V15,IRE!V15,ITA!V15,LUX!V15,NL!V15,PRT!V15,CH!V15,SWE!V15,ESP!V15,UK!V15,POL!V15,RUS!V15,TUR!V15,SAU!V15,ZAF!V15,ISR!V15, JPN!V15,CHN!V15,HKG!V15,IND!V15,IDN!V15,KOR!V15,MYS!V15,PHL!V15,SGP!V15,THA!V15,BRA!V15, MEX!V15)/1000</f>
        <v>330.22329555148326</v>
      </c>
      <c r="R15" s="22">
        <f>SUM(US!W15,CAN!W15,AUS!W15,AUT!W15, BEL!W15, DEN!W15, FRA!W15,GER!W15,GRE!W15,IRE!W15,ITA!W15,LUX!W15,NL!W15,PRT!W15,CH!W15,SWE!W15,ESP!W15,UK!W15,POL!W15,RUS!W15,TUR!W15,SAU!W15,ZAF!W15,ISR!W15, JPN!W15,CHN!W15,HKG!W15,IND!W15,IDN!W15,KOR!W15,MYS!W15,PHL!W15,SGP!W15,THA!W15,BRA!W15, MEX!W15)/1000</f>
        <v>264.68912752281756</v>
      </c>
      <c r="S15" s="22">
        <f>SUM(US!X15,CAN!X15,AUS!X15,AUT!X15, BEL!X15, DEN!X15, FRA!X15,GER!X15,GRE!X15,IRE!X15,ITA!X15,LUX!X15,NL!X15,PRT!X15,CH!X15,SWE!X15,ESP!X15,UK!X15,POL!X15,RUS!X15,TUR!X15,SAU!X15,ZAF!X15,ISR!X15, JPN!X15,CHN!X15,HKG!X15,IND!X15,IDN!X15,KOR!X15,MYS!X15,PHL!X15,SGP!X15,THA!X15,BRA!X15, MEX!X15)/1000</f>
        <v>194.81433787811204</v>
      </c>
      <c r="T15" s="22">
        <f>SUM(US!Y15,CAN!Y15,AUS!Y15,AUT!Y15, BEL!Y15, DEN!Y15, FRA!Y15,GER!Y15,GRE!Y15,IRE!Y15,ITA!Y15,LUX!Y15,NL!Y15,PRT!Y15,CH!Y15,SWE!Y15,ESP!Y15,UK!Y15,POL!Y15,RUS!Y15,TUR!Y15,SAU!Y15,ZAF!Y15,ISR!Y15, JPN!Y15,CHN!Y15,HKG!Y15,IND!Y15,IDN!Y15,KOR!Y15,MYS!Y15,PHL!Y15,SGP!Y15,THA!Y15,BRA!Y15, MEX!Y15)/1000</f>
        <v>58.194611213831237</v>
      </c>
      <c r="U15" s="22">
        <f>SUM(US!Z15,CAN!Z15,AUS!Z15,AUT!Z15, BEL!Z15, DEN!Z15, FRA!Z15,GER!Z15,GRE!Z15,IRE!Z15,ITA!Z15,LUX!Z15,NL!Z15,PRT!Z15,CH!Z15,SWE!Z15,ESP!Z15,UK!Z15,POL!Z15,RUS!Z15,TUR!Z15,SAU!Z15,ZAF!Z15,ISR!Z15, JPN!Z15,CHN!Z15,HKG!Z15,IND!Z15,IDN!Z15,KOR!Z15,MYS!Z15,PHL!Z15,SGP!Z15,THA!Z15,BRA!Z15, MEX!Z15)/1000</f>
        <v>109.54698853189352</v>
      </c>
      <c r="V15" s="22">
        <f>SUM(US!AA15,CAN!AA15,AUS!AA15,AUT!AA15, BEL!AA15, DEN!AA15, FRA!AA15,GER!AA15,GRE!AA15,IRE!AA15,ITA!AA15,LUX!AA15,NL!AA15,PRT!AA15,CH!AA15,SWE!AA15,ESP!AA15,UK!AA15,POL!AA15,RUS!AA15,TUR!AA15,SAU!AA15,ZAF!AA15,ISR!AA15, JPN!AA15,CHN!AA15,HKG!AA15,IND!AA15,IDN!AA15,KOR!AA15,MYS!AA15,PHL!AA15,SGP!AA15,THA!AA15,BRA!AA15, MEX!AA15)/1000</f>
        <v>77.784561078255351</v>
      </c>
      <c r="W15" s="17">
        <f t="shared" si="3"/>
        <v>1132.2562615956954</v>
      </c>
      <c r="X15" s="8">
        <f t="shared" si="4"/>
        <v>867.56713407287782</v>
      </c>
      <c r="Y15" s="8"/>
      <c r="Z15" s="11">
        <f t="shared" si="5"/>
        <v>362.55593762383683</v>
      </c>
      <c r="AA15" s="30">
        <f t="shared" si="6"/>
        <v>-0.58210042383488769</v>
      </c>
      <c r="AC15" s="11"/>
    </row>
    <row r="16" spans="1:29" s="9" customFormat="1" ht="15.75" customHeight="1" x14ac:dyDescent="0.35">
      <c r="A16" s="5" t="s">
        <v>60</v>
      </c>
      <c r="B16" s="22">
        <f>SUM(US!G16,CAN!G16,AUS!G16,AUT!G16, BEL!G16, DEN!G16, FRA!G16,GER!G16,GRE!G16,IRE!G16,ITA!G16,LUX!G16,NL!G16,PRT!G16,CH!G16,SWE!G16,ESP!G16,UK!G16,POL!G16,RUS!G16,TUR!G16,SAU!G16,ZAF!G16,ISR!G16, JPN!G16,CHN!G16,HKG!G16,IND!G16,IDN!G16,KOR!G16,MYS!G16,PHL!G16,SGP!G16,THA!G16,BRA!G16, MEX!G16)/1000</f>
        <v>20.411616371441841</v>
      </c>
      <c r="C16" s="22">
        <f>SUM(US!H16,CAN!H16,AUS!H16,AUT!H16, BEL!H16, DEN!H16, FRA!H16,GER!H16,GRE!H16,IRE!H16,ITA!H16,LUX!H16,NL!H16,PRT!H16,CH!H16,SWE!H16,ESP!H16,UK!H16,POL!H16,RUS!H16,TUR!H16,SAU!H16,ZAF!H16,ISR!H16, JPN!H16,CHN!H16,HKG!H16,IND!H16,IDN!H16,KOR!H16,MYS!H16,PHL!H16,SGP!H16,THA!H16,BRA!H16, MEX!H16)/1000</f>
        <v>19.471522511321119</v>
      </c>
      <c r="D16" s="22">
        <f>SUM(US!I16,CAN!I16,AUS!I16,AUT!I16, BEL!I16, DEN!I16, FRA!I16,GER!I16,GRE!I16,IRE!I16,ITA!I16,LUX!I16,NL!I16,PRT!I16,CH!I16,SWE!I16,ESP!I16,UK!I16,POL!I16,RUS!I16,TUR!I16,SAU!I16,ZAF!I16,ISR!I16, JPN!I16,CHN!I16,HKG!I16,IND!I16,IDN!I16,KOR!I16,MYS!I16,PHL!I16,SGP!I16,THA!I16,BRA!I16, MEX!I16)/1000</f>
        <v>21.462638761798537</v>
      </c>
      <c r="E16" s="22">
        <f>SUM(US!J16,CAN!J16,AUS!J16,AUT!J16, BEL!J16, DEN!J16, FRA!J16,GER!J16,GRE!J16,IRE!J16,ITA!J16,LUX!J16,NL!J16,PRT!J16,CH!J16,SWE!J16,ESP!J16,UK!J16,POL!J16,RUS!J16,TUR!J16,SAU!J16,ZAF!J16,ISR!J16, JPN!J16,CHN!J16,HKG!J16,IND!J16,IDN!J16,KOR!J16,MYS!J16,PHL!J16,SGP!J16,THA!J16,BRA!J16, MEX!J16)/1000</f>
        <v>20.865331108153683</v>
      </c>
      <c r="F16" s="22">
        <f>SUM(US!K16,CAN!K16,AUS!K16,AUT!K16, BEL!K16, DEN!K16, FRA!K16,GER!K16,GRE!K16,IRE!K16,ITA!K16,LUX!K16,NL!K16,PRT!K16,CH!K16,SWE!K16,ESP!K16,UK!K16,POL!K16,RUS!K16,TUR!K16,SAU!K16,ZAF!K16,ISR!K16, JPN!K16,CHN!K16,HKG!K16,IND!K16,IDN!K16,KOR!K16,MYS!K16,PHL!K16,SGP!K16,THA!K16,BRA!K16, MEX!K16)/1000</f>
        <v>20.121592624359103</v>
      </c>
      <c r="G16" s="22">
        <f>SUM(US!L16,CAN!L16,AUS!L16,AUT!L16, BEL!L16, DEN!L16, FRA!L16,GER!L16,GRE!L16,IRE!L16,ITA!L16,LUX!L16,NL!L16,PRT!L16,CH!L16,SWE!L16,ESP!L16,UK!L16,POL!L16,RUS!L16,TUR!L16,SAU!L16,ZAF!L16,ISR!L16, JPN!L16,CHN!L16,HKG!L16,IND!L16,IDN!L16,KOR!L16,MYS!L16,PHL!L16,SGP!L16,THA!L16,BRA!L16, MEX!L16)/1000</f>
        <v>19.979244671291386</v>
      </c>
      <c r="H16" s="22">
        <f>SUM(US!M16,CAN!M16,AUS!M16,AUT!M16, BEL!M16, DEN!M16, FRA!M16,GER!M16,GRE!M16,IRE!M16,ITA!M16,LUX!M16,NL!M16,PRT!M16,CH!M16,SWE!M16,ESP!M16,UK!M16,POL!M16,RUS!M16,TUR!M16,SAU!M16,ZAF!M16,ISR!M16, JPN!M16,CHN!M16,HKG!M16,IND!M16,IDN!M16,KOR!M16,MYS!M16,PHL!M16,SGP!M16,THA!M16,BRA!M16, MEX!M16)/1000</f>
        <v>22.512454418919685</v>
      </c>
      <c r="I16" s="22">
        <f>SUM(US!N16,CAN!N16,AUS!N16,AUT!N16, BEL!N16, DEN!N16, FRA!N16,GER!N16,GRE!N16,IRE!N16,ITA!N16,LUX!N16,NL!N16,PRT!N16,CH!N16,SWE!N16,ESP!N16,UK!N16,POL!N16,RUS!N16,TUR!N16,SAU!N16,ZAF!N16,ISR!N16, JPN!N16,CHN!N16,HKG!N16,IND!N16,IDN!N16,KOR!N16,MYS!N16,PHL!N16,SGP!N16,THA!N16,BRA!N16, MEX!N16)/1000</f>
        <v>22.259875570385148</v>
      </c>
      <c r="J16" s="22">
        <f>SUM(US!O16,CAN!O16,AUS!O16,AUT!O16, BEL!O16, DEN!O16, FRA!O16,GER!O16,GRE!O16,IRE!O16,ITA!O16,LUX!O16,NL!O16,PRT!O16,CH!O16,SWE!O16,ESP!O16,UK!O16,POL!O16,RUS!O16,TUR!O16,SAU!O16,ZAF!O16,ISR!O16, JPN!O16,CHN!O16,HKG!O16,IND!O16,IDN!O16,KOR!O16,MYS!O16,PHL!O16,SGP!O16,THA!O16,BRA!O16, MEX!O16)/1000</f>
        <v>22.265815369749966</v>
      </c>
      <c r="K16" s="22">
        <f>SUM(US!P16,CAN!P16,AUS!P16,AUT!P16, BEL!P16, DEN!P16, FRA!P16,GER!P16,GRE!P16,IRE!P16,ITA!P16,LUX!P16,NL!P16,PRT!P16,CH!P16,SWE!P16,ESP!P16,UK!P16,POL!P16,RUS!P16,TUR!P16,SAU!P16,ZAF!P16,ISR!P16, JPN!P16,CHN!P16,HKG!P16,IND!P16,IDN!P16,KOR!P16,MYS!P16,PHL!P16,SGP!P16,THA!P16,BRA!P16, MEX!P16)/1000</f>
        <v>21.712241331830661</v>
      </c>
      <c r="L16" s="22">
        <f>SUM(US!Q16,CAN!Q16,AUS!Q16,AUT!Q16, BEL!Q16, DEN!Q16, FRA!Q16,GER!Q16,GRE!Q16,IRE!Q16,ITA!Q16,LUX!Q16,NL!Q16,PRT!Q16,CH!Q16,SWE!Q16,ESP!Q16,UK!Q16,POL!Q16,RUS!Q16,TUR!Q16,SAU!Q16,ZAF!Q16,ISR!Q16, JPN!Q16,CHN!Q16,HKG!Q16,IND!Q16,IDN!Q16,KOR!Q16,MYS!Q16,PHL!Q16,SGP!Q16,THA!Q16,BRA!Q16, MEX!Q16)/1000</f>
        <v>24.079445199085765</v>
      </c>
      <c r="M16" s="22">
        <f>SUM(US!R16,CAN!R16,AUS!R16,AUT!R16, BEL!R16, DEN!R16, FRA!R16,GER!R16,GRE!R16,IRE!R16,ITA!R16,LUX!R16,NL!R16,PRT!R16,CH!R16,SWE!R16,ESP!R16,UK!R16,POL!R16,RUS!R16,TUR!R16,SAU!R16,ZAF!R16,ISR!R16, JPN!R16,CHN!R16,HKG!R16,IND!R16,IDN!R16,KOR!R16,MYS!R16,PHL!R16,SGP!R16,THA!R16,BRA!R16, MEX!R16)/1000</f>
        <v>21.998138846912948</v>
      </c>
      <c r="N16" s="22">
        <f>SUM(US!S16,CAN!S16,AUS!S16,AUT!S16, BEL!S16, DEN!S16, FRA!S16,GER!S16,GRE!S16,IRE!S16,ITA!S16,LUX!S16,NL!S16,PRT!S16,CH!S16,SWE!S16,ESP!S16,UK!S16,POL!S16,RUS!S16,TUR!S16,SAU!S16,ZAF!S16,ISR!S16, JPN!S16,CHN!S16,HKG!S16,IND!S16,IDN!S16,KOR!S16,MYS!S16,PHL!S16,SGP!S16,THA!S16,BRA!S16, MEX!S16)/1000</f>
        <v>22.258835898795841</v>
      </c>
      <c r="O16" s="22">
        <f>SUM(US!T16,CAN!T16,AUS!T16,AUT!T16, BEL!T16, DEN!T16, FRA!T16,GER!T16,GRE!T16,IRE!T16,ITA!T16,LUX!T16,NL!T16,PRT!T16,CH!T16,SWE!T16,ESP!T16,UK!T16,POL!T16,RUS!T16,TUR!T16,SAU!T16,ZAF!T16,ISR!T16, JPN!T16,CHN!T16,HKG!T16,IND!T16,IDN!T16,KOR!T16,MYS!T16,PHL!T16,SGP!T16,THA!T16,BRA!T16, MEX!T16)/1000</f>
        <v>22.543714947814532</v>
      </c>
      <c r="P16" s="22">
        <f>SUM(US!U16,CAN!U16,AUS!U16,AUT!U16, BEL!U16, DEN!U16, FRA!U16,GER!U16,GRE!U16,IRE!U16,ITA!U16,LUX!U16,NL!U16,PRT!U16,CH!U16,SWE!U16,ESP!U16,UK!U16,POL!U16,RUS!U16,TUR!U16,SAU!U16,ZAF!U16,ISR!U16, JPN!U16,CHN!U16,HKG!U16,IND!U16,IDN!U16,KOR!U16,MYS!U16,PHL!U16,SGP!U16,THA!U16,BRA!U16, MEX!U16)/1000</f>
        <v>24.231115971137999</v>
      </c>
      <c r="Q16" s="22">
        <f>SUM(US!V16,CAN!V16,AUS!V16,AUT!V16, BEL!V16, DEN!V16, FRA!V16,GER!V16,GRE!V16,IRE!V16,ITA!V16,LUX!V16,NL!V16,PRT!V16,CH!V16,SWE!V16,ESP!V16,UK!V16,POL!V16,RUS!V16,TUR!V16,SAU!V16,ZAF!V16,ISR!V16, JPN!V16,CHN!V16,HKG!V16,IND!V16,IDN!V16,KOR!V16,MYS!V16,PHL!V16,SGP!V16,THA!V16,BRA!V16, MEX!V16)/1000</f>
        <v>22.801946469174499</v>
      </c>
      <c r="R16" s="22">
        <f>SUM(US!W16,CAN!W16,AUS!W16,AUT!W16, BEL!W16, DEN!W16, FRA!W16,GER!W16,GRE!W16,IRE!W16,ITA!W16,LUX!W16,NL!W16,PRT!W16,CH!W16,SWE!W16,ESP!W16,UK!W16,POL!W16,RUS!W16,TUR!W16,SAU!W16,ZAF!W16,ISR!W16, JPN!W16,CHN!W16,HKG!W16,IND!W16,IDN!W16,KOR!W16,MYS!W16,PHL!W16,SGP!W16,THA!W16,BRA!W16, MEX!W16)/1000</f>
        <v>21.453430715065974</v>
      </c>
      <c r="S16" s="22">
        <f>SUM(US!X16,CAN!X16,AUS!X16,AUT!X16, BEL!X16, DEN!X16, FRA!X16,GER!X16,GRE!X16,IRE!X16,ITA!X16,LUX!X16,NL!X16,PRT!X16,CH!X16,SWE!X16,ESP!X16,UK!X16,POL!X16,RUS!X16,TUR!X16,SAU!X16,ZAF!X16,ISR!X16, JPN!X16,CHN!X16,HKG!X16,IND!X16,IDN!X16,KOR!X16,MYS!X16,PHL!X16,SGP!X16,THA!X16,BRA!X16, MEX!X16)/1000</f>
        <v>16.086519527417519</v>
      </c>
      <c r="T16" s="22">
        <f>SUM(US!Y16,CAN!Y16,AUS!Y16,AUT!Y16, BEL!Y16, DEN!Y16, FRA!Y16,GER!Y16,GRE!Y16,IRE!Y16,ITA!Y16,LUX!Y16,NL!Y16,PRT!Y16,CH!Y16,SWE!Y16,ESP!Y16,UK!Y16,POL!Y16,RUS!Y16,TUR!Y16,SAU!Y16,ZAF!Y16,ISR!Y16, JPN!Y16,CHN!Y16,HKG!Y16,IND!Y16,IDN!Y16,KOR!Y16,MYS!Y16,PHL!Y16,SGP!Y16,THA!Y16,BRA!Y16, MEX!Y16)/1000</f>
        <v>5.3279997294813795</v>
      </c>
      <c r="U16" s="22">
        <f>SUM(US!Z16,CAN!Z16,AUS!Z16,AUT!Z16, BEL!Z16, DEN!Z16, FRA!Z16,GER!Z16,GRE!Z16,IRE!Z16,ITA!Z16,LUX!Z16,NL!Z16,PRT!Z16,CH!Z16,SWE!Z16,ESP!Z16,UK!Z16,POL!Z16,RUS!Z16,TUR!Z16,SAU!Z16,ZAF!Z16,ISR!Z16, JPN!Z16,CHN!Z16,HKG!Z16,IND!Z16,IDN!Z16,KOR!Z16,MYS!Z16,PHL!Z16,SGP!Z16,THA!Z16,BRA!Z16, MEX!Z16)/1000</f>
        <v>7.9290382517821332</v>
      </c>
      <c r="V16" s="22">
        <f>SUM(US!AA16,CAN!AA16,AUS!AA16,AUT!AA16, BEL!AA16, DEN!AA16, FRA!AA16,GER!AA16,GRE!AA16,IRE!AA16,ITA!AA16,LUX!AA16,NL!AA16,PRT!AA16,CH!AA16,SWE!AA16,ESP!AA16,UK!AA16,POL!AA16,RUS!AA16,TUR!AA16,SAU!AA16,ZAF!AA16,ISR!AA16, JPN!AA16,CHN!AA16,HKG!AA16,IND!AA16,IDN!AA16,KOR!AA16,MYS!AA16,PHL!AA16,SGP!AA16,THA!AA16,BRA!AA16, MEX!AA16)/1000</f>
        <v>5.0238701608178093</v>
      </c>
      <c r="W16" s="11">
        <f t="shared" si="3"/>
        <v>91.030208103193004</v>
      </c>
      <c r="X16" s="8">
        <f t="shared" ref="X16:X17" si="7">SUM(O16:Q16)</f>
        <v>69.576777388127027</v>
      </c>
      <c r="Y16" s="8"/>
      <c r="Z16" s="11">
        <f t="shared" ref="Z16:Z17" si="8">SUM(S16:U16)</f>
        <v>29.34355750868103</v>
      </c>
      <c r="AA16" s="30">
        <f t="shared" ref="AA16:AA17" si="9">Z16/X16-1</f>
        <v>-0.57825644402886101</v>
      </c>
      <c r="AC16" s="11"/>
    </row>
    <row r="17" spans="1:29" s="9" customFormat="1" ht="15.75" customHeight="1" x14ac:dyDescent="0.35">
      <c r="A17" s="5" t="s">
        <v>61</v>
      </c>
      <c r="B17" s="22">
        <f>SUM(US!G17,CAN!G17,AUS!G17,AUT!G17, BEL!G17, DEN!G17, FRA!G17,GER!G17,GRE!G17,IRE!G17,ITA!G17,LUX!G17,NL!G17,PRT!G17,CH!G17,SWE!G17,ESP!G17,UK!G17,POL!G17,RUS!G17,TUR!G17,SAU!G17,ZAF!G17,ISR!G17, JPN!G17,CHN!G17,HKG!G17,IND!G17,IDN!G17,KOR!G17,MYS!G17,PHL!G17,SGP!G17,THA!G17,BRA!G17, MEX!G17)/1000</f>
        <v>73.536461543405707</v>
      </c>
      <c r="C17" s="22">
        <f>SUM(US!H17,CAN!H17,AUS!H17,AUT!H17, BEL!H17, DEN!H17, FRA!H17,GER!H17,GRE!H17,IRE!H17,ITA!H17,LUX!H17,NL!H17,PRT!H17,CH!H17,SWE!H17,ESP!H17,UK!H17,POL!H17,RUS!H17,TUR!H17,SAU!H17,ZAF!H17,ISR!H17, JPN!H17,CHN!H17,HKG!H17,IND!H17,IDN!H17,KOR!H17,MYS!H17,PHL!H17,SGP!H17,THA!H17,BRA!H17, MEX!H17)/1000</f>
        <v>71.913235634110833</v>
      </c>
      <c r="D17" s="22">
        <f>SUM(US!I17,CAN!I17,AUS!I17,AUT!I17, BEL!I17, DEN!I17, FRA!I17,GER!I17,GRE!I17,IRE!I17,ITA!I17,LUX!I17,NL!I17,PRT!I17,CH!I17,SWE!I17,ESP!I17,UK!I17,POL!I17,RUS!I17,TUR!I17,SAU!I17,ZAF!I17,ISR!I17, JPN!I17,CHN!I17,HKG!I17,IND!I17,IDN!I17,KOR!I17,MYS!I17,PHL!I17,SGP!I17,THA!I17,BRA!I17, MEX!I17)/1000</f>
        <v>88.444599625652856</v>
      </c>
      <c r="E17" s="22">
        <f>SUM(US!J17,CAN!J17,AUS!J17,AUT!J17, BEL!J17, DEN!J17, FRA!J17,GER!J17,GRE!J17,IRE!J17,ITA!J17,LUX!J17,NL!J17,PRT!J17,CH!J17,SWE!J17,ESP!J17,UK!J17,POL!J17,RUS!J17,TUR!J17,SAU!J17,ZAF!J17,ISR!J17, JPN!J17,CHN!J17,HKG!J17,IND!J17,IDN!J17,KOR!J17,MYS!J17,PHL!J17,SGP!J17,THA!J17,BRA!J17, MEX!J17)/1000</f>
        <v>105.30021953250991</v>
      </c>
      <c r="F17" s="22">
        <f>SUM(US!K17,CAN!K17,AUS!K17,AUT!K17, BEL!K17, DEN!K17, FRA!K17,GER!K17,GRE!K17,IRE!K17,ITA!K17,LUX!K17,NL!K17,PRT!K17,CH!K17,SWE!K17,ESP!K17,UK!K17,POL!K17,RUS!K17,TUR!K17,SAU!K17,ZAF!K17,ISR!K17, JPN!K17,CHN!K17,HKG!K17,IND!K17,IDN!K17,KOR!K17,MYS!K17,PHL!K17,SGP!K17,THA!K17,BRA!K17, MEX!K17)/1000</f>
        <v>78.627150261938127</v>
      </c>
      <c r="G17" s="22">
        <f>SUM(US!L17,CAN!L17,AUS!L17,AUT!L17, BEL!L17, DEN!L17, FRA!L17,GER!L17,GRE!L17,IRE!L17,ITA!L17,LUX!L17,NL!L17,PRT!L17,CH!L17,SWE!L17,ESP!L17,UK!L17,POL!L17,RUS!L17,TUR!L17,SAU!L17,ZAF!L17,ISR!L17, JPN!L17,CHN!L17,HKG!L17,IND!L17,IDN!L17,KOR!L17,MYS!L17,PHL!L17,SGP!L17,THA!L17,BRA!L17, MEX!L17)/1000</f>
        <v>76.709412516728293</v>
      </c>
      <c r="H17" s="22">
        <f>SUM(US!M17,CAN!M17,AUS!M17,AUT!M17, BEL!M17, DEN!M17, FRA!M17,GER!M17,GRE!M17,IRE!M17,ITA!M17,LUX!M17,NL!M17,PRT!M17,CH!M17,SWE!M17,ESP!M17,UK!M17,POL!M17,RUS!M17,TUR!M17,SAU!M17,ZAF!M17,ISR!M17, JPN!M17,CHN!M17,HKG!M17,IND!M17,IDN!M17,KOR!M17,MYS!M17,PHL!M17,SGP!M17,THA!M17,BRA!M17, MEX!M17)/1000</f>
        <v>96.800286610816769</v>
      </c>
      <c r="I17" s="22">
        <f>SUM(US!N17,CAN!N17,AUS!N17,AUT!N17, BEL!N17, DEN!N17, FRA!N17,GER!N17,GRE!N17,IRE!N17,ITA!N17,LUX!N17,NL!N17,PRT!N17,CH!N17,SWE!N17,ESP!N17,UK!N17,POL!N17,RUS!N17,TUR!N17,SAU!N17,ZAF!N17,ISR!N17, JPN!N17,CHN!N17,HKG!N17,IND!N17,IDN!N17,KOR!N17,MYS!N17,PHL!N17,SGP!N17,THA!N17,BRA!N17, MEX!N17)/1000</f>
        <v>119.80305829081766</v>
      </c>
      <c r="J17" s="22">
        <f>SUM(US!O17,CAN!O17,AUS!O17,AUT!O17, BEL!O17, DEN!O17, FRA!O17,GER!O17,GRE!O17,IRE!O17,ITA!O17,LUX!O17,NL!O17,PRT!O17,CH!O17,SWE!O17,ESP!O17,UK!O17,POL!O17,RUS!O17,TUR!O17,SAU!O17,ZAF!O17,ISR!O17, JPN!O17,CHN!O17,HKG!O17,IND!O17,IDN!O17,KOR!O17,MYS!O17,PHL!O17,SGP!O17,THA!O17,BRA!O17, MEX!O17)/1000</f>
        <v>89.909171778778102</v>
      </c>
      <c r="K17" s="22">
        <f>SUM(US!P17,CAN!P17,AUS!P17,AUT!P17, BEL!P17, DEN!P17, FRA!P17,GER!P17,GRE!P17,IRE!P17,ITA!P17,LUX!P17,NL!P17,PRT!P17,CH!P17,SWE!P17,ESP!P17,UK!P17,POL!P17,RUS!P17,TUR!P17,SAU!P17,ZAF!P17,ISR!P17, JPN!P17,CHN!P17,HKG!P17,IND!P17,IDN!P17,KOR!P17,MYS!P17,PHL!P17,SGP!P17,THA!P17,BRA!P17, MEX!P17)/1000</f>
        <v>90.71960651120196</v>
      </c>
      <c r="L17" s="22">
        <f>SUM(US!Q17,CAN!Q17,AUS!Q17,AUT!Q17, BEL!Q17, DEN!Q17, FRA!Q17,GER!Q17,GRE!Q17,IRE!Q17,ITA!Q17,LUX!Q17,NL!Q17,PRT!Q17,CH!Q17,SWE!Q17,ESP!Q17,UK!Q17,POL!Q17,RUS!Q17,TUR!Q17,SAU!Q17,ZAF!Q17,ISR!Q17, JPN!Q17,CHN!Q17,HKG!Q17,IND!Q17,IDN!Q17,KOR!Q17,MYS!Q17,PHL!Q17,SGP!Q17,THA!Q17,BRA!Q17, MEX!Q17)/1000</f>
        <v>107.82643319314096</v>
      </c>
      <c r="M17" s="22">
        <f>SUM(US!R17,CAN!R17,AUS!R17,AUT!R17, BEL!R17, DEN!R17, FRA!R17,GER!R17,GRE!R17,IRE!R17,ITA!R17,LUX!R17,NL!R17,PRT!R17,CH!R17,SWE!R17,ESP!R17,UK!R17,POL!R17,RUS!R17,TUR!R17,SAU!R17,ZAF!R17,ISR!R17, JPN!R17,CHN!R17,HKG!R17,IND!R17,IDN!R17,KOR!R17,MYS!R17,PHL!R17,SGP!R17,THA!R17,BRA!R17, MEX!R17)/1000</f>
        <v>124.67865522761262</v>
      </c>
      <c r="N17" s="22">
        <f>SUM(US!S17,CAN!S17,AUS!S17,AUT!S17, BEL!S17, DEN!S17, FRA!S17,GER!S17,GRE!S17,IRE!S17,ITA!S17,LUX!S17,NL!S17,PRT!S17,CH!S17,SWE!S17,ESP!S17,UK!S17,POL!S17,RUS!S17,TUR!S17,SAU!S17,ZAF!S17,ISR!S17, JPN!S17,CHN!S17,HKG!S17,IND!S17,IDN!S17,KOR!S17,MYS!S17,PHL!S17,SGP!S17,THA!S17,BRA!S17, MEX!S17)/1000</f>
        <v>93.397369960524031</v>
      </c>
      <c r="O17" s="22">
        <f>SUM(US!T17,CAN!T17,AUS!T17,AUT!T17, BEL!T17, DEN!T17, FRA!T17,GER!T17,GRE!T17,IRE!T17,ITA!T17,LUX!T17,NL!T17,PRT!T17,CH!T17,SWE!T17,ESP!T17,UK!T17,POL!T17,RUS!T17,TUR!T17,SAU!T17,ZAF!T17,ISR!T17, JPN!T17,CHN!T17,HKG!T17,IND!T17,IDN!T17,KOR!T17,MYS!T17,PHL!T17,SGP!T17,THA!T17,BRA!T17, MEX!T17)/1000</f>
        <v>91.981045461521319</v>
      </c>
      <c r="P17" s="22">
        <f>SUM(US!U17,CAN!U17,AUS!U17,AUT!U17, BEL!U17, DEN!U17, FRA!U17,GER!U17,GRE!U17,IRE!U17,ITA!U17,LUX!U17,NL!U17,PRT!U17,CH!U17,SWE!U17,ESP!U17,UK!U17,POL!U17,RUS!U17,TUR!U17,SAU!U17,ZAF!U17,ISR!U17, JPN!U17,CHN!U17,HKG!U17,IND!U17,IDN!U17,KOR!U17,MYS!U17,PHL!U17,SGP!U17,THA!U17,BRA!U17, MEX!U17)/1000</f>
        <v>111.58458971144644</v>
      </c>
      <c r="Q17" s="22">
        <f>SUM(US!V17,CAN!V17,AUS!V17,AUT!V17, BEL!V17, DEN!V17, FRA!V17,GER!V17,GRE!V17,IRE!V17,ITA!V17,LUX!V17,NL!V17,PRT!V17,CH!V17,SWE!V17,ESP!V17,UK!V17,POL!V17,RUS!V17,TUR!V17,SAU!V17,ZAF!V17,ISR!V17, JPN!V17,CHN!V17,HKG!V17,IND!V17,IDN!V17,KOR!V17,MYS!V17,PHL!V17,SGP!V17,THA!V17,BRA!V17, MEX!V17)/1000</f>
        <v>129.68301620554269</v>
      </c>
      <c r="R17" s="22">
        <f>SUM(US!W17,CAN!W17,AUS!W17,AUT!W17, BEL!W17, DEN!W17, FRA!W17,GER!W17,GRE!W17,IRE!W17,ITA!W17,LUX!W17,NL!W17,PRT!W17,CH!W17,SWE!W17,ESP!W17,UK!W17,POL!W17,RUS!W17,TUR!W17,SAU!W17,ZAF!W17,ISR!W17, JPN!W17,CHN!W17,HKG!W17,IND!W17,IDN!W17,KOR!W17,MYS!W17,PHL!W17,SGP!W17,THA!W17,BRA!W17, MEX!W17)/1000</f>
        <v>98.498812434059033</v>
      </c>
      <c r="S17" s="22">
        <f>SUM(US!X17,CAN!X17,AUS!X17,AUT!X17, BEL!X17, DEN!X17, FRA!X17,GER!X17,GRE!X17,IRE!X17,ITA!X17,LUX!X17,NL!X17,PRT!X17,CH!X17,SWE!X17,ESP!X17,UK!X17,POL!X17,RUS!X17,TUR!X17,SAU!X17,ZAF!X17,ISR!X17, JPN!X17,CHN!X17,HKG!X17,IND!X17,IDN!X17,KOR!X17,MYS!X17,PHL!X17,SGP!X17,THA!X17,BRA!X17, MEX!X17)/1000</f>
        <v>73.857812324734695</v>
      </c>
      <c r="T17" s="22">
        <f>SUM(US!Y17,CAN!Y17,AUS!Y17,AUT!Y17, BEL!Y17, DEN!Y17, FRA!Y17,GER!Y17,GRE!Y17,IRE!Y17,ITA!Y17,LUX!Y17,NL!Y17,PRT!Y17,CH!Y17,SWE!Y17,ESP!Y17,UK!Y17,POL!Y17,RUS!Y17,TUR!Y17,SAU!Y17,ZAF!Y17,ISR!Y17, JPN!Y17,CHN!Y17,HKG!Y17,IND!Y17,IDN!Y17,KOR!Y17,MYS!Y17,PHL!Y17,SGP!Y17,THA!Y17,BRA!Y17, MEX!Y17)/1000</f>
        <v>14.414642840658921</v>
      </c>
      <c r="U17" s="22">
        <f>SUM(US!Z17,CAN!Z17,AUS!Z17,AUT!Z17, BEL!Z17, DEN!Z17, FRA!Z17,GER!Z17,GRE!Z17,IRE!Z17,ITA!Z17,LUX!Z17,NL!Z17,PRT!Z17,CH!Z17,SWE!Z17,ESP!Z17,UK!Z17,POL!Z17,RUS!Z17,TUR!Z17,SAU!Z17,ZAF!Z17,ISR!Z17, JPN!Z17,CHN!Z17,HKG!Z17,IND!Z17,IDN!Z17,KOR!Z17,MYS!Z17,PHL!Z17,SGP!Z17,THA!Z17,BRA!Z17, MEX!Z17)/1000</f>
        <v>30.401788135609998</v>
      </c>
      <c r="V17" s="22">
        <f>SUM(US!AA17,CAN!AA17,AUS!AA17,AUT!AA17, BEL!AA17, DEN!AA17, FRA!AA17,GER!AA17,GRE!AA17,IRE!AA17,ITA!AA17,LUX!AA17,NL!AA17,PRT!AA17,CH!AA17,SWE!AA17,ESP!AA17,UK!AA17,POL!AA17,RUS!AA17,TUR!AA17,SAU!AA17,ZAF!AA17,ISR!AA17, JPN!AA17,CHN!AA17,HKG!AA17,IND!AA17,IDN!AA17,KOR!AA17,MYS!AA17,PHL!AA17,SGP!AA17,THA!AA17,BRA!AA17, MEX!AA17)/1000</f>
        <v>19.545718186599924</v>
      </c>
      <c r="W17" s="11">
        <f t="shared" si="3"/>
        <v>431.74746381256944</v>
      </c>
      <c r="X17" s="8">
        <f t="shared" si="7"/>
        <v>333.24865137851043</v>
      </c>
      <c r="Y17" s="8"/>
      <c r="Z17" s="11">
        <f t="shared" si="8"/>
        <v>118.6742433010036</v>
      </c>
      <c r="AA17" s="30">
        <f t="shared" si="9"/>
        <v>-0.64388680101150353</v>
      </c>
      <c r="AC17" s="11"/>
    </row>
    <row r="19" spans="1:29" ht="14.5" x14ac:dyDescent="0.35">
      <c r="A19" s="5" t="s">
        <v>1248</v>
      </c>
      <c r="R19" s="26">
        <f>SUM(AUT!W2, BEL!W2, FRA!W2,GER!W2,GRE!W2,IRE!W2,ITA!W2,LUX!W2,NL!W2,PRT!W2,ESP!W2)/1000</f>
        <v>454.55894874441037</v>
      </c>
      <c r="W19" s="12">
        <f>(W12+W5)/W2</f>
        <v>0.23636409643496331</v>
      </c>
    </row>
    <row r="20" spans="1:29" ht="14.5" x14ac:dyDescent="0.35">
      <c r="A20" s="5" t="s">
        <v>1249</v>
      </c>
      <c r="R20" s="26">
        <f>SUM(AUT!W3, BEL!W3, FRA!W3,GER!W3,GRE!W3,IRE!W3,ITA!W3,LUX!W3,NL!W3,PRT!W3,ESP!W3)/1000</f>
        <v>459.46171201784063</v>
      </c>
      <c r="W20" s="12">
        <f>(W9+W15)/W3</f>
        <v>0.2582499895019148</v>
      </c>
    </row>
    <row r="22" spans="1:29" x14ac:dyDescent="0.25">
      <c r="W22" s="28">
        <f>W12+1/3*W4</f>
        <v>1369.4223463327323</v>
      </c>
    </row>
    <row r="23" spans="1:29" x14ac:dyDescent="0.25">
      <c r="W23" s="28">
        <f>W15+1/3*W8</f>
        <v>1436.674019400283</v>
      </c>
    </row>
    <row r="25" spans="1:29" x14ac:dyDescent="0.25">
      <c r="W25" s="27">
        <f>SUM(W22:W23)/SUM(W2:W3)</f>
        <v>0.2801477040734936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5110-61B2-42BE-A407-A8EE6B770446}">
  <dimension ref="A1:X211"/>
  <sheetViews>
    <sheetView workbookViewId="0">
      <selection activeCell="N1" sqref="N1:W209"/>
    </sheetView>
  </sheetViews>
  <sheetFormatPr defaultColWidth="9.1796875" defaultRowHeight="14.5" x14ac:dyDescent="0.35"/>
  <cols>
    <col min="1" max="1" width="25.81640625" style="23" customWidth="1"/>
    <col min="2" max="2" width="44.54296875" style="23" customWidth="1"/>
    <col min="3" max="3" width="10.453125" style="23" customWidth="1"/>
    <col min="4" max="4" width="9.26953125" style="23" bestFit="1" customWidth="1"/>
    <col min="5" max="9" width="9.54296875" style="23" bestFit="1" customWidth="1"/>
    <col min="10" max="10" width="9.54296875" style="23" customWidth="1"/>
    <col min="11" max="13" width="9.1796875" style="23"/>
    <col min="14" max="14" width="25.81640625" style="23" customWidth="1"/>
    <col min="15" max="15" width="29.26953125" style="23" customWidth="1"/>
    <col min="16" max="16" width="10.453125" style="23" customWidth="1"/>
    <col min="17" max="17" width="9.26953125" style="23" bestFit="1" customWidth="1"/>
    <col min="18" max="22" width="9.54296875" style="23" bestFit="1" customWidth="1"/>
    <col min="23" max="16384" width="9.1796875" style="23"/>
  </cols>
  <sheetData>
    <row r="1" spans="1:24" x14ac:dyDescent="0.35">
      <c r="A1" s="23" t="s">
        <v>6</v>
      </c>
      <c r="B1" s="23" t="s">
        <v>1167</v>
      </c>
      <c r="C1" s="23" t="s">
        <v>1166</v>
      </c>
      <c r="E1" s="23">
        <v>2015</v>
      </c>
      <c r="F1" s="23">
        <v>2016</v>
      </c>
      <c r="G1" s="23">
        <v>2017</v>
      </c>
      <c r="H1" s="23">
        <v>2018</v>
      </c>
      <c r="I1" s="23">
        <v>2019</v>
      </c>
      <c r="J1" s="23">
        <v>2020</v>
      </c>
      <c r="K1" s="23">
        <v>3</v>
      </c>
      <c r="N1" s="23" t="s">
        <v>6</v>
      </c>
      <c r="O1" s="23" t="s">
        <v>1167</v>
      </c>
      <c r="P1" s="23" t="s">
        <v>1166</v>
      </c>
      <c r="R1" s="23">
        <v>2015</v>
      </c>
      <c r="S1" s="23">
        <v>2016</v>
      </c>
      <c r="T1" s="23">
        <v>2017</v>
      </c>
      <c r="U1" s="23">
        <v>2018</v>
      </c>
      <c r="V1" s="23">
        <v>2019</v>
      </c>
      <c r="W1" s="23">
        <v>2020</v>
      </c>
    </row>
    <row r="2" spans="1:24" x14ac:dyDescent="0.35">
      <c r="B2" s="23" t="s">
        <v>9</v>
      </c>
      <c r="C2" s="23" t="s">
        <v>1165</v>
      </c>
      <c r="D2" s="23">
        <v>111</v>
      </c>
      <c r="E2" s="24">
        <v>768.36099999999999</v>
      </c>
      <c r="F2" s="24">
        <v>780.53</v>
      </c>
      <c r="G2" s="24">
        <v>830.38900000000001</v>
      </c>
      <c r="H2" s="24">
        <v>862.43399999999997</v>
      </c>
      <c r="I2" s="24">
        <v>875.82600000000002</v>
      </c>
      <c r="J2" s="37">
        <v>696.02836468755197</v>
      </c>
      <c r="K2" s="24">
        <v>0</v>
      </c>
      <c r="L2" s="24">
        <v>1</v>
      </c>
      <c r="N2" s="23" t="s">
        <v>591</v>
      </c>
      <c r="O2" s="23" t="s">
        <v>9</v>
      </c>
      <c r="P2" s="23" t="s">
        <v>1164</v>
      </c>
      <c r="Q2" s="23">
        <v>111</v>
      </c>
      <c r="R2" s="24"/>
      <c r="S2" s="24"/>
      <c r="T2" s="24"/>
      <c r="U2" s="24"/>
      <c r="V2" s="24"/>
      <c r="W2" s="38"/>
      <c r="X2" s="23">
        <v>1</v>
      </c>
    </row>
    <row r="3" spans="1:24" x14ac:dyDescent="0.35">
      <c r="B3" s="23" t="s">
        <v>161</v>
      </c>
      <c r="C3" s="23" t="s">
        <v>1163</v>
      </c>
      <c r="D3" s="23">
        <v>112</v>
      </c>
      <c r="E3" s="24">
        <v>369.31029730277504</v>
      </c>
      <c r="F3" s="24">
        <v>360.06826347240502</v>
      </c>
      <c r="G3" s="24">
        <v>369.23831647673103</v>
      </c>
      <c r="H3" s="24">
        <v>414.72111538335099</v>
      </c>
      <c r="I3" s="37">
        <v>403.99124171064</v>
      </c>
      <c r="J3" s="37">
        <v>360.05274548366998</v>
      </c>
      <c r="K3" s="24">
        <v>0</v>
      </c>
      <c r="L3" s="24">
        <v>1</v>
      </c>
      <c r="N3" s="23" t="s">
        <v>591</v>
      </c>
      <c r="O3" s="23" t="s">
        <v>1157</v>
      </c>
      <c r="P3" s="23" t="s">
        <v>1162</v>
      </c>
      <c r="Q3" s="23">
        <v>924</v>
      </c>
      <c r="R3" s="24"/>
      <c r="S3" s="24"/>
      <c r="T3" s="24"/>
      <c r="U3" s="24"/>
      <c r="V3" s="24"/>
      <c r="W3" s="38"/>
      <c r="X3" s="23">
        <v>1</v>
      </c>
    </row>
    <row r="4" spans="1:24" x14ac:dyDescent="0.35">
      <c r="B4" s="23" t="s">
        <v>160</v>
      </c>
      <c r="C4" s="23" t="s">
        <v>1161</v>
      </c>
      <c r="D4" s="23">
        <v>134</v>
      </c>
      <c r="E4" s="24">
        <v>281.08827618464204</v>
      </c>
      <c r="F4" s="24">
        <v>293.36459721476098</v>
      </c>
      <c r="G4" s="24">
        <v>318.78364070710199</v>
      </c>
      <c r="H4" s="24">
        <v>349.91825458595201</v>
      </c>
      <c r="I4" s="24">
        <v>346.69814984736797</v>
      </c>
      <c r="J4" s="37">
        <v>308.078016094899</v>
      </c>
      <c r="K4" s="24">
        <v>0</v>
      </c>
      <c r="L4" s="24">
        <v>1</v>
      </c>
      <c r="N4" s="23" t="s">
        <v>591</v>
      </c>
      <c r="O4" s="23" t="s">
        <v>160</v>
      </c>
      <c r="P4" s="23" t="s">
        <v>1160</v>
      </c>
      <c r="Q4" s="23">
        <v>134</v>
      </c>
      <c r="R4" s="24"/>
      <c r="S4" s="24"/>
      <c r="T4" s="24"/>
      <c r="U4" s="24"/>
      <c r="V4" s="24"/>
      <c r="W4" s="38"/>
      <c r="X4" s="23">
        <v>1</v>
      </c>
    </row>
    <row r="5" spans="1:24" x14ac:dyDescent="0.35">
      <c r="B5" s="23" t="s">
        <v>180</v>
      </c>
      <c r="C5" s="23" t="s">
        <v>1159</v>
      </c>
      <c r="D5" s="23">
        <v>132</v>
      </c>
      <c r="E5" s="24">
        <v>255.73643561017701</v>
      </c>
      <c r="F5" s="24">
        <v>259.106524440935</v>
      </c>
      <c r="G5" s="24">
        <v>274.33773416188399</v>
      </c>
      <c r="H5" s="24">
        <v>303.00493586914598</v>
      </c>
      <c r="I5" s="24">
        <v>294.15311774378301</v>
      </c>
      <c r="J5" s="37">
        <v>234.347421168891</v>
      </c>
      <c r="K5" s="24">
        <v>0</v>
      </c>
      <c r="L5" s="24">
        <v>1</v>
      </c>
      <c r="N5" s="23" t="s">
        <v>591</v>
      </c>
      <c r="O5" s="23" t="s">
        <v>282</v>
      </c>
      <c r="P5" s="23" t="s">
        <v>1158</v>
      </c>
      <c r="Q5" s="23">
        <v>178</v>
      </c>
      <c r="R5" s="24"/>
      <c r="S5" s="24"/>
      <c r="T5" s="24"/>
      <c r="U5" s="24"/>
      <c r="V5" s="37"/>
      <c r="W5" s="38"/>
      <c r="X5" s="23">
        <v>1</v>
      </c>
    </row>
    <row r="6" spans="1:24" x14ac:dyDescent="0.35">
      <c r="B6" s="23" t="s">
        <v>1157</v>
      </c>
      <c r="C6" s="23" t="s">
        <v>1156</v>
      </c>
      <c r="D6" s="23">
        <v>924</v>
      </c>
      <c r="E6" s="24">
        <v>217.39903585299999</v>
      </c>
      <c r="F6" s="24">
        <v>208.40383021</v>
      </c>
      <c r="G6" s="24">
        <v>213.06355817060901</v>
      </c>
      <c r="H6" s="24">
        <v>233.56679656354098</v>
      </c>
      <c r="I6" s="24">
        <v>244.359155290134</v>
      </c>
      <c r="J6" s="37">
        <v>227.4</v>
      </c>
      <c r="K6" s="24">
        <v>1</v>
      </c>
      <c r="L6" s="24">
        <v>1</v>
      </c>
      <c r="N6" s="23" t="s">
        <v>591</v>
      </c>
      <c r="O6" s="23" t="s">
        <v>161</v>
      </c>
      <c r="P6" s="23" t="s">
        <v>1155</v>
      </c>
      <c r="Q6" s="23">
        <v>112</v>
      </c>
      <c r="R6" s="24"/>
      <c r="S6" s="24"/>
      <c r="T6" s="24"/>
      <c r="U6" s="24"/>
      <c r="V6" s="37"/>
      <c r="W6" s="38"/>
      <c r="X6" s="23">
        <v>1</v>
      </c>
    </row>
    <row r="7" spans="1:24" x14ac:dyDescent="0.35">
      <c r="B7" s="23" t="s">
        <v>282</v>
      </c>
      <c r="C7" s="23" t="s">
        <v>1154</v>
      </c>
      <c r="D7" s="23">
        <v>178</v>
      </c>
      <c r="E7" s="24">
        <v>133.419118001382</v>
      </c>
      <c r="F7" s="37">
        <v>149.47478675953101</v>
      </c>
      <c r="G7" s="24">
        <v>182.75292102346702</v>
      </c>
      <c r="H7" s="24">
        <v>222.65652415302199</v>
      </c>
      <c r="I7" s="37">
        <v>247.84542240900899</v>
      </c>
      <c r="J7" s="37">
        <v>249.911101142897</v>
      </c>
      <c r="K7" s="24">
        <v>0</v>
      </c>
      <c r="L7" s="24">
        <v>1</v>
      </c>
      <c r="N7" s="23" t="s">
        <v>591</v>
      </c>
      <c r="O7" s="23" t="s">
        <v>180</v>
      </c>
      <c r="P7" s="23" t="s">
        <v>1153</v>
      </c>
      <c r="Q7" s="23">
        <v>132</v>
      </c>
      <c r="R7" s="24"/>
      <c r="S7" s="24"/>
      <c r="T7" s="24"/>
      <c r="U7" s="24"/>
      <c r="V7" s="24"/>
      <c r="W7" s="38"/>
      <c r="X7" s="23">
        <v>1</v>
      </c>
    </row>
    <row r="8" spans="1:24" x14ac:dyDescent="0.35">
      <c r="B8" s="23" t="s">
        <v>333</v>
      </c>
      <c r="C8" s="23" t="s">
        <v>1152</v>
      </c>
      <c r="D8" s="23">
        <v>534</v>
      </c>
      <c r="E8" s="24">
        <v>154.31100000000001</v>
      </c>
      <c r="F8" s="24">
        <v>164.197</v>
      </c>
      <c r="G8" s="24">
        <v>195.089</v>
      </c>
      <c r="H8" s="24">
        <v>207.999</v>
      </c>
      <c r="I8" s="24">
        <v>213.191</v>
      </c>
      <c r="J8" s="37">
        <v>204.98836008129902</v>
      </c>
      <c r="K8" s="24">
        <v>1</v>
      </c>
      <c r="L8" s="24">
        <v>1</v>
      </c>
      <c r="N8" s="23" t="s">
        <v>591</v>
      </c>
      <c r="O8" s="23" t="s">
        <v>162</v>
      </c>
      <c r="P8" s="23" t="s">
        <v>1151</v>
      </c>
      <c r="Q8" s="23">
        <v>158</v>
      </c>
      <c r="R8" s="24"/>
      <c r="S8" s="24"/>
      <c r="T8" s="24"/>
      <c r="U8" s="24"/>
      <c r="V8" s="24"/>
      <c r="X8" s="23">
        <v>1</v>
      </c>
    </row>
    <row r="9" spans="1:24" x14ac:dyDescent="0.35">
      <c r="B9" s="23" t="s">
        <v>162</v>
      </c>
      <c r="C9" s="23" t="s">
        <v>1150</v>
      </c>
      <c r="D9" s="23">
        <v>158</v>
      </c>
      <c r="E9" s="24">
        <v>162.644887730042</v>
      </c>
      <c r="F9" s="24">
        <v>175.94138993121101</v>
      </c>
      <c r="G9" s="24">
        <v>186.90656314666299</v>
      </c>
      <c r="H9" s="24">
        <v>194.33343399281202</v>
      </c>
      <c r="I9" s="24">
        <v>207.265251032088</v>
      </c>
      <c r="J9" s="24">
        <v>169.95750584631202</v>
      </c>
      <c r="K9" s="24">
        <v>0</v>
      </c>
      <c r="L9" s="24">
        <v>1</v>
      </c>
      <c r="N9" s="23" t="s">
        <v>591</v>
      </c>
      <c r="O9" s="23" t="s">
        <v>248</v>
      </c>
      <c r="P9" s="23" t="s">
        <v>1149</v>
      </c>
      <c r="Q9" s="23">
        <v>576</v>
      </c>
      <c r="R9" s="24"/>
      <c r="S9" s="24"/>
      <c r="T9" s="24"/>
      <c r="U9" s="24"/>
      <c r="V9" s="24"/>
      <c r="W9" s="38"/>
      <c r="X9" s="23">
        <v>1</v>
      </c>
    </row>
    <row r="10" spans="1:24" x14ac:dyDescent="0.35">
      <c r="B10" s="23" t="s">
        <v>248</v>
      </c>
      <c r="C10" s="23" t="s">
        <v>1148</v>
      </c>
      <c r="D10" s="23">
        <v>576</v>
      </c>
      <c r="E10" s="24">
        <v>153.199643591003</v>
      </c>
      <c r="F10" s="24">
        <v>151.690108094463</v>
      </c>
      <c r="G10" s="24">
        <v>169.68578262509899</v>
      </c>
      <c r="H10" s="24">
        <v>202.61845827931398</v>
      </c>
      <c r="I10" s="24">
        <v>204.80930957071499</v>
      </c>
      <c r="J10" s="37">
        <v>179.93743496869502</v>
      </c>
      <c r="K10" s="24">
        <v>0</v>
      </c>
      <c r="L10" s="24">
        <v>1</v>
      </c>
      <c r="N10" s="23" t="s">
        <v>591</v>
      </c>
      <c r="O10" s="23" t="s">
        <v>1146</v>
      </c>
      <c r="P10" s="23" t="s">
        <v>1147</v>
      </c>
      <c r="Q10" s="23">
        <v>138</v>
      </c>
      <c r="R10" s="37"/>
      <c r="S10" s="37"/>
      <c r="T10" s="37"/>
      <c r="U10" s="24"/>
      <c r="V10" s="24"/>
      <c r="W10" s="38"/>
      <c r="X10" s="23">
        <v>1</v>
      </c>
    </row>
    <row r="11" spans="1:24" x14ac:dyDescent="0.35">
      <c r="B11" s="23" t="s">
        <v>1146</v>
      </c>
      <c r="C11" s="23" t="s">
        <v>1145</v>
      </c>
      <c r="D11" s="23">
        <v>138</v>
      </c>
      <c r="E11" s="37">
        <v>168.64084194555801</v>
      </c>
      <c r="F11" s="24">
        <v>157.66582270665702</v>
      </c>
      <c r="G11" s="37">
        <v>174.79373775590201</v>
      </c>
      <c r="H11" s="24">
        <v>201.46531878084298</v>
      </c>
      <c r="I11" s="37">
        <v>202.88796233386898</v>
      </c>
      <c r="J11" s="37">
        <v>197.329699560943</v>
      </c>
      <c r="K11" s="24">
        <v>0</v>
      </c>
      <c r="L11" s="24">
        <v>1</v>
      </c>
      <c r="N11" s="23" t="s">
        <v>591</v>
      </c>
      <c r="O11" s="23" t="s">
        <v>333</v>
      </c>
      <c r="P11" s="23" t="s">
        <v>1144</v>
      </c>
      <c r="Q11" s="23">
        <v>534</v>
      </c>
      <c r="R11" s="24"/>
      <c r="S11" s="24"/>
      <c r="T11" s="24"/>
      <c r="U11" s="24"/>
      <c r="V11" s="24"/>
      <c r="W11" s="38"/>
      <c r="X11" s="23">
        <v>1</v>
      </c>
    </row>
    <row r="12" spans="1:24" x14ac:dyDescent="0.35">
      <c r="B12" s="23" t="s">
        <v>159</v>
      </c>
      <c r="C12" s="23" t="s">
        <v>1143</v>
      </c>
      <c r="D12" s="23">
        <v>184</v>
      </c>
      <c r="E12" s="24">
        <v>121.52282594651801</v>
      </c>
      <c r="F12" s="24">
        <v>130.48889054974299</v>
      </c>
      <c r="G12" s="24">
        <v>143.600695727426</v>
      </c>
      <c r="H12" s="24">
        <v>156.01221542039002</v>
      </c>
      <c r="I12" s="24">
        <v>157.26881980562399</v>
      </c>
      <c r="J12" s="37">
        <v>88.992324480698102</v>
      </c>
      <c r="K12" s="24">
        <v>0</v>
      </c>
      <c r="L12" s="24">
        <v>1</v>
      </c>
      <c r="N12" s="23" t="s">
        <v>591</v>
      </c>
      <c r="O12" s="23" t="s">
        <v>1132</v>
      </c>
      <c r="P12" s="23" t="s">
        <v>1142</v>
      </c>
      <c r="Q12" s="23">
        <v>542</v>
      </c>
      <c r="R12" s="24"/>
      <c r="S12" s="24"/>
      <c r="T12" s="24"/>
      <c r="U12" s="24"/>
      <c r="V12" s="24"/>
      <c r="W12" s="38"/>
      <c r="X12" s="23">
        <v>1</v>
      </c>
    </row>
    <row r="13" spans="1:24" x14ac:dyDescent="0.35">
      <c r="B13" s="23" t="s">
        <v>78</v>
      </c>
      <c r="C13" s="23" t="s">
        <v>1141</v>
      </c>
      <c r="D13" s="23">
        <v>136</v>
      </c>
      <c r="E13" s="24">
        <v>98.374206179320609</v>
      </c>
      <c r="F13" s="24">
        <v>100.893100771097</v>
      </c>
      <c r="G13" s="24">
        <v>112.172840853319</v>
      </c>
      <c r="H13" s="24">
        <v>123.49126725843601</v>
      </c>
      <c r="I13" s="24">
        <v>121.21851466289399</v>
      </c>
      <c r="J13" s="37">
        <v>77.390052026805208</v>
      </c>
      <c r="K13" s="24">
        <v>0</v>
      </c>
      <c r="L13" s="24">
        <v>1</v>
      </c>
      <c r="N13" s="23" t="s">
        <v>591</v>
      </c>
      <c r="O13" s="23" t="s">
        <v>78</v>
      </c>
      <c r="P13" s="23" t="s">
        <v>1140</v>
      </c>
      <c r="Q13" s="23">
        <v>136</v>
      </c>
      <c r="R13" s="24"/>
      <c r="S13" s="24"/>
      <c r="T13" s="24"/>
      <c r="U13" s="24"/>
      <c r="V13" s="24"/>
      <c r="W13" s="38"/>
      <c r="X13" s="23">
        <v>1</v>
      </c>
    </row>
    <row r="14" spans="1:24" x14ac:dyDescent="0.35">
      <c r="B14" s="23" t="s">
        <v>571</v>
      </c>
      <c r="C14" s="23" t="s">
        <v>1139</v>
      </c>
      <c r="D14" s="23">
        <v>146</v>
      </c>
      <c r="E14" s="37">
        <v>121.991757927653</v>
      </c>
      <c r="F14" s="37">
        <v>124.348058722115</v>
      </c>
      <c r="G14" s="37">
        <v>126.25994939194099</v>
      </c>
      <c r="H14" s="37">
        <v>135.65919929098598</v>
      </c>
      <c r="I14" s="37">
        <v>131.257276546502</v>
      </c>
      <c r="J14" s="37">
        <v>114.65600501846001</v>
      </c>
      <c r="K14" s="24">
        <v>0</v>
      </c>
      <c r="L14" s="24">
        <v>1</v>
      </c>
      <c r="N14" s="23" t="s">
        <v>591</v>
      </c>
      <c r="O14" s="23" t="s">
        <v>1137</v>
      </c>
      <c r="P14" s="23" t="s">
        <v>1138</v>
      </c>
      <c r="Q14" s="23">
        <v>124</v>
      </c>
      <c r="R14" s="24"/>
      <c r="S14" s="24"/>
      <c r="T14" s="37"/>
      <c r="U14" s="37"/>
      <c r="V14" s="37"/>
      <c r="W14" s="38"/>
      <c r="X14" s="23">
        <v>1</v>
      </c>
    </row>
    <row r="15" spans="1:24" x14ac:dyDescent="0.35">
      <c r="B15" s="23" t="s">
        <v>1137</v>
      </c>
      <c r="C15" s="23" t="s">
        <v>1136</v>
      </c>
      <c r="D15" s="23">
        <v>124</v>
      </c>
      <c r="E15" s="24">
        <v>109.02622664403799</v>
      </c>
      <c r="F15" s="24">
        <v>108.958926298555</v>
      </c>
      <c r="G15" s="37">
        <v>117.551535620596</v>
      </c>
      <c r="H15" s="37">
        <v>124.26085206334599</v>
      </c>
      <c r="I15" s="37">
        <v>121.99140455204201</v>
      </c>
      <c r="J15" s="37">
        <v>114.66576956369701</v>
      </c>
      <c r="K15" s="24">
        <v>0</v>
      </c>
      <c r="L15" s="24">
        <v>1</v>
      </c>
      <c r="N15" s="23" t="s">
        <v>591</v>
      </c>
      <c r="O15" s="23" t="s">
        <v>265</v>
      </c>
      <c r="P15" s="23" t="s">
        <v>1135</v>
      </c>
      <c r="Q15" s="23">
        <v>156</v>
      </c>
      <c r="R15" s="37"/>
      <c r="S15" s="37"/>
      <c r="T15" s="37"/>
      <c r="U15" s="37"/>
      <c r="V15" s="37"/>
      <c r="W15" s="38"/>
      <c r="X15" s="23">
        <v>1</v>
      </c>
    </row>
    <row r="16" spans="1:24" x14ac:dyDescent="0.35">
      <c r="B16" s="23" t="s">
        <v>588</v>
      </c>
      <c r="C16" s="23" t="s">
        <v>1134</v>
      </c>
      <c r="D16" s="23">
        <v>137</v>
      </c>
      <c r="E16" s="24">
        <v>99.616604722085</v>
      </c>
      <c r="F16" s="24">
        <v>99.5605922943747</v>
      </c>
      <c r="G16" s="24">
        <v>104.413462672972</v>
      </c>
      <c r="H16" s="24">
        <v>112.792128237089</v>
      </c>
      <c r="I16" s="24">
        <v>110.600613895724</v>
      </c>
      <c r="J16" s="37">
        <v>100.368677933735</v>
      </c>
      <c r="K16" s="24">
        <v>0</v>
      </c>
      <c r="L16" s="24">
        <v>1</v>
      </c>
      <c r="N16" s="23" t="s">
        <v>591</v>
      </c>
      <c r="O16" s="23" t="s">
        <v>571</v>
      </c>
      <c r="P16" s="23" t="s">
        <v>1133</v>
      </c>
      <c r="Q16" s="23">
        <v>146</v>
      </c>
      <c r="R16" s="37"/>
      <c r="S16" s="37"/>
      <c r="T16" s="37"/>
      <c r="U16" s="37"/>
      <c r="V16" s="37"/>
      <c r="W16" s="38"/>
      <c r="X16" s="23">
        <v>1</v>
      </c>
    </row>
    <row r="17" spans="2:24" x14ac:dyDescent="0.35">
      <c r="B17" s="23" t="s">
        <v>1132</v>
      </c>
      <c r="C17" s="23" t="s">
        <v>1131</v>
      </c>
      <c r="D17" s="23">
        <v>542</v>
      </c>
      <c r="E17" s="24">
        <v>97.498599999999996</v>
      </c>
      <c r="F17" s="24">
        <v>94.809100000000001</v>
      </c>
      <c r="G17" s="24">
        <v>89.701300000000003</v>
      </c>
      <c r="H17" s="24">
        <v>103.67749999999999</v>
      </c>
      <c r="I17" s="24">
        <v>107.6311</v>
      </c>
      <c r="J17" s="37">
        <v>82.686236064625106</v>
      </c>
      <c r="K17" s="24">
        <v>0</v>
      </c>
      <c r="L17" s="24">
        <v>1</v>
      </c>
      <c r="N17" s="23" t="s">
        <v>591</v>
      </c>
      <c r="O17" s="23" t="s">
        <v>1105</v>
      </c>
      <c r="P17" s="23" t="s">
        <v>1130</v>
      </c>
      <c r="Q17" s="23">
        <v>922</v>
      </c>
      <c r="R17" s="24"/>
      <c r="S17" s="24"/>
      <c r="T17" s="24"/>
      <c r="U17" s="24"/>
      <c r="V17" s="37"/>
      <c r="W17" s="38"/>
      <c r="X17" s="23">
        <v>1</v>
      </c>
    </row>
    <row r="18" spans="2:24" x14ac:dyDescent="0.35">
      <c r="B18" s="23" t="s">
        <v>1124</v>
      </c>
      <c r="C18" s="23" t="s">
        <v>1129</v>
      </c>
      <c r="D18" s="23">
        <v>532</v>
      </c>
      <c r="E18" s="24">
        <v>104.36692039736799</v>
      </c>
      <c r="F18" s="24">
        <v>98.614908434356508</v>
      </c>
      <c r="G18" s="24">
        <v>103.82582544151499</v>
      </c>
      <c r="H18" s="24">
        <v>113.20947153433799</v>
      </c>
      <c r="I18" s="24">
        <v>101.825606780532</v>
      </c>
      <c r="J18" s="37">
        <v>61.360271473629702</v>
      </c>
      <c r="K18" s="24">
        <v>0</v>
      </c>
      <c r="L18" s="24">
        <v>1</v>
      </c>
      <c r="N18" s="23" t="s">
        <v>591</v>
      </c>
      <c r="O18" s="23" t="s">
        <v>159</v>
      </c>
      <c r="P18" s="23" t="s">
        <v>1128</v>
      </c>
      <c r="Q18" s="23">
        <v>184</v>
      </c>
      <c r="R18" s="24"/>
      <c r="S18" s="24"/>
      <c r="T18" s="24"/>
      <c r="U18" s="24"/>
      <c r="V18" s="24"/>
      <c r="W18" s="38"/>
      <c r="X18" s="23">
        <v>1</v>
      </c>
    </row>
    <row r="19" spans="2:24" x14ac:dyDescent="0.35">
      <c r="B19" s="23" t="s">
        <v>265</v>
      </c>
      <c r="C19" s="23" t="s">
        <v>1127</v>
      </c>
      <c r="D19" s="23">
        <v>156</v>
      </c>
      <c r="E19" s="37">
        <v>84.956343516990714</v>
      </c>
      <c r="F19" s="37">
        <v>87.349634469023798</v>
      </c>
      <c r="G19" s="37">
        <v>94.611764005816198</v>
      </c>
      <c r="H19" s="37">
        <v>103.53846561844099</v>
      </c>
      <c r="I19" s="37">
        <v>105.014845507403</v>
      </c>
      <c r="J19" s="37">
        <v>85.415719370379804</v>
      </c>
      <c r="K19" s="24">
        <v>0</v>
      </c>
      <c r="L19" s="24">
        <v>1</v>
      </c>
      <c r="N19" s="23" t="s">
        <v>591</v>
      </c>
      <c r="O19" s="23" t="s">
        <v>588</v>
      </c>
      <c r="P19" s="23" t="s">
        <v>1126</v>
      </c>
      <c r="Q19" s="23">
        <v>137</v>
      </c>
      <c r="R19" s="24"/>
      <c r="S19" s="24"/>
      <c r="T19" s="24"/>
      <c r="U19" s="24"/>
      <c r="V19" s="24"/>
      <c r="W19" s="38"/>
      <c r="X19" s="23">
        <v>1</v>
      </c>
    </row>
    <row r="20" spans="2:24" x14ac:dyDescent="0.35">
      <c r="B20" s="23" t="s">
        <v>231</v>
      </c>
      <c r="C20" s="23" t="s">
        <v>1125</v>
      </c>
      <c r="D20" s="23">
        <v>578</v>
      </c>
      <c r="E20" s="24">
        <v>58.082140000000003</v>
      </c>
      <c r="F20" s="24">
        <v>63.7864</v>
      </c>
      <c r="G20" s="24">
        <v>70.96414</v>
      </c>
      <c r="H20" s="24">
        <v>77.47363</v>
      </c>
      <c r="I20" s="37">
        <v>81.177530000000004</v>
      </c>
      <c r="J20" s="37">
        <v>31.243258032460901</v>
      </c>
      <c r="K20" s="24">
        <v>1</v>
      </c>
      <c r="L20" s="24">
        <v>1</v>
      </c>
      <c r="N20" s="23" t="s">
        <v>591</v>
      </c>
      <c r="O20" s="23" t="s">
        <v>1124</v>
      </c>
      <c r="P20" s="23" t="s">
        <v>1123</v>
      </c>
      <c r="Q20" s="23">
        <v>532</v>
      </c>
      <c r="R20" s="24"/>
      <c r="S20" s="24"/>
      <c r="T20" s="24"/>
      <c r="U20" s="24"/>
      <c r="V20" s="24"/>
      <c r="W20" s="38"/>
      <c r="X20" s="23">
        <v>1</v>
      </c>
    </row>
    <row r="21" spans="2:24" x14ac:dyDescent="0.35">
      <c r="B21" s="23" t="s">
        <v>1107</v>
      </c>
      <c r="C21" s="23" t="s">
        <v>1122</v>
      </c>
      <c r="D21" s="23">
        <v>122</v>
      </c>
      <c r="E21" s="24">
        <v>59.047596810704903</v>
      </c>
      <c r="F21" s="24">
        <v>61.474820314876098</v>
      </c>
      <c r="G21" s="37">
        <v>67.081640814405091</v>
      </c>
      <c r="H21" s="37">
        <v>75.777226748184688</v>
      </c>
      <c r="I21" s="37">
        <v>76.342032876193997</v>
      </c>
      <c r="J21" s="37">
        <v>66.701355103798406</v>
      </c>
      <c r="K21" s="24">
        <v>0</v>
      </c>
      <c r="L21" s="24">
        <v>1</v>
      </c>
      <c r="N21" s="23" t="s">
        <v>591</v>
      </c>
      <c r="O21" s="23" t="s">
        <v>401</v>
      </c>
      <c r="P21" s="23" t="s">
        <v>1121</v>
      </c>
      <c r="Q21" s="23">
        <v>456</v>
      </c>
      <c r="R21" s="24"/>
      <c r="S21" s="24"/>
      <c r="T21" s="24"/>
      <c r="U21" s="24"/>
      <c r="V21" s="37"/>
      <c r="W21" s="38"/>
      <c r="X21" s="23">
        <v>1</v>
      </c>
    </row>
    <row r="22" spans="2:24" x14ac:dyDescent="0.35">
      <c r="B22" s="23" t="s">
        <v>1112</v>
      </c>
      <c r="C22" s="23" t="s">
        <v>1120</v>
      </c>
      <c r="D22" s="23">
        <v>128</v>
      </c>
      <c r="E22" s="24">
        <v>64.404577956456706</v>
      </c>
      <c r="F22" s="24">
        <v>63.458686723876703</v>
      </c>
      <c r="G22" s="37">
        <v>71.858345507302005</v>
      </c>
      <c r="H22" s="37">
        <v>81.50357406954069</v>
      </c>
      <c r="I22" s="37">
        <v>83.525520505272098</v>
      </c>
      <c r="J22" s="37">
        <v>75.837139941807493</v>
      </c>
      <c r="K22" s="24">
        <v>0</v>
      </c>
      <c r="L22" s="24">
        <v>1</v>
      </c>
      <c r="N22" s="23" t="s">
        <v>591</v>
      </c>
      <c r="O22" s="23" t="s">
        <v>554</v>
      </c>
      <c r="P22" s="23" t="s">
        <v>1119</v>
      </c>
      <c r="Q22" s="23">
        <v>144</v>
      </c>
      <c r="R22" s="37"/>
      <c r="S22" s="37"/>
      <c r="T22" s="37"/>
      <c r="U22" s="37"/>
      <c r="V22" s="24"/>
      <c r="W22" s="38"/>
      <c r="X22" s="23">
        <v>1</v>
      </c>
    </row>
    <row r="23" spans="2:24" x14ac:dyDescent="0.35">
      <c r="B23" s="23" t="s">
        <v>554</v>
      </c>
      <c r="C23" s="23" t="s">
        <v>1118</v>
      </c>
      <c r="D23" s="23">
        <v>144</v>
      </c>
      <c r="E23" s="37">
        <v>71.418063707781911</v>
      </c>
      <c r="F23" s="37">
        <v>70.999835513349311</v>
      </c>
      <c r="G23" s="37">
        <v>72.360518209395011</v>
      </c>
      <c r="H23" s="37">
        <v>71.728350299711806</v>
      </c>
      <c r="I23" s="24">
        <v>74.505602149212208</v>
      </c>
      <c r="J23" s="37">
        <v>73.829261919512305</v>
      </c>
      <c r="K23" s="24">
        <v>0</v>
      </c>
      <c r="L23" s="24">
        <v>1</v>
      </c>
      <c r="N23" s="23" t="s">
        <v>591</v>
      </c>
      <c r="O23" s="23" t="s">
        <v>1116</v>
      </c>
      <c r="P23" s="23" t="s">
        <v>1117</v>
      </c>
      <c r="Q23" s="23">
        <v>466</v>
      </c>
      <c r="R23" s="24"/>
      <c r="S23" s="24"/>
      <c r="T23" s="24"/>
      <c r="U23" s="24"/>
      <c r="V23" s="24"/>
      <c r="W23" s="38"/>
    </row>
    <row r="24" spans="2:24" x14ac:dyDescent="0.35">
      <c r="B24" s="23" t="s">
        <v>1116</v>
      </c>
      <c r="C24" s="23" t="s">
        <v>1115</v>
      </c>
      <c r="D24" s="23">
        <v>466</v>
      </c>
      <c r="E24" s="24">
        <v>60.7640571817563</v>
      </c>
      <c r="F24" s="24">
        <v>65.601176310415298</v>
      </c>
      <c r="G24" s="24">
        <v>70.508778761061905</v>
      </c>
      <c r="H24" s="24">
        <v>71.835216133424098</v>
      </c>
      <c r="I24" s="24">
        <v>73.4622707303608</v>
      </c>
      <c r="J24" s="37">
        <v>65.9698785261007</v>
      </c>
      <c r="K24" s="24">
        <v>1</v>
      </c>
      <c r="L24" s="24"/>
      <c r="N24" s="23" t="s">
        <v>591</v>
      </c>
      <c r="O24" s="23" t="s">
        <v>418</v>
      </c>
      <c r="P24" s="23" t="s">
        <v>1114</v>
      </c>
      <c r="Q24" s="23">
        <v>193</v>
      </c>
      <c r="R24" s="37"/>
      <c r="S24" s="37"/>
      <c r="T24" s="37"/>
      <c r="U24" s="37"/>
      <c r="V24" s="37"/>
      <c r="W24" s="38"/>
      <c r="X24" s="23">
        <v>1</v>
      </c>
    </row>
    <row r="25" spans="2:24" x14ac:dyDescent="0.35">
      <c r="B25" s="23" t="s">
        <v>1095</v>
      </c>
      <c r="C25" s="23" t="s">
        <v>1113</v>
      </c>
      <c r="D25" s="23">
        <v>964</v>
      </c>
      <c r="E25" s="37">
        <v>44.081000000000003</v>
      </c>
      <c r="F25" s="37">
        <v>48.709000000000003</v>
      </c>
      <c r="G25" s="37">
        <v>57.725000000000001</v>
      </c>
      <c r="H25" s="37">
        <v>67.984999999999999</v>
      </c>
      <c r="I25" s="37">
        <v>69.900999999999996</v>
      </c>
      <c r="J25" s="37">
        <v>55.554286427268501</v>
      </c>
      <c r="K25" s="24">
        <v>1</v>
      </c>
      <c r="L25" s="24">
        <v>1</v>
      </c>
      <c r="N25" s="23" t="s">
        <v>591</v>
      </c>
      <c r="O25" s="23" t="s">
        <v>1112</v>
      </c>
      <c r="P25" s="23" t="s">
        <v>1111</v>
      </c>
      <c r="Q25" s="23">
        <v>128</v>
      </c>
      <c r="R25" s="24"/>
      <c r="S25" s="24"/>
      <c r="T25" s="37"/>
      <c r="U25" s="37"/>
      <c r="V25" s="37"/>
      <c r="W25" s="38"/>
      <c r="X25" s="23">
        <v>1</v>
      </c>
    </row>
    <row r="26" spans="2:24" x14ac:dyDescent="0.35">
      <c r="B26" s="23" t="s">
        <v>418</v>
      </c>
      <c r="C26" s="23" t="s">
        <v>1110</v>
      </c>
      <c r="D26" s="23">
        <v>193</v>
      </c>
      <c r="E26" s="24">
        <v>55.025752755574402</v>
      </c>
      <c r="F26" s="37">
        <v>57.990599401077901</v>
      </c>
      <c r="G26" s="37">
        <v>65.308372410723194</v>
      </c>
      <c r="H26" s="37">
        <v>69.520954411249207</v>
      </c>
      <c r="I26" s="37">
        <v>71.093904881046399</v>
      </c>
      <c r="J26" s="37">
        <v>48.741125016817101</v>
      </c>
      <c r="K26" s="24">
        <v>0</v>
      </c>
      <c r="L26" s="24">
        <v>1</v>
      </c>
      <c r="N26" s="23" t="s">
        <v>591</v>
      </c>
      <c r="O26" s="23" t="s">
        <v>299</v>
      </c>
      <c r="P26" s="23" t="s">
        <v>1109</v>
      </c>
      <c r="Q26" s="23">
        <v>223</v>
      </c>
      <c r="R26" s="24"/>
      <c r="S26" s="24"/>
      <c r="T26" s="24"/>
      <c r="U26" s="24"/>
      <c r="V26" s="24"/>
      <c r="W26" s="38"/>
      <c r="X26" s="23">
        <v>1</v>
      </c>
    </row>
    <row r="27" spans="2:24" x14ac:dyDescent="0.35">
      <c r="B27" s="23" t="s">
        <v>367</v>
      </c>
      <c r="C27" s="23" t="s">
        <v>1108</v>
      </c>
      <c r="D27" s="23">
        <v>186</v>
      </c>
      <c r="E27" s="24">
        <v>55.488</v>
      </c>
      <c r="F27" s="24">
        <v>46.328000000000003</v>
      </c>
      <c r="G27" s="24">
        <v>53.481000000000002</v>
      </c>
      <c r="H27" s="24">
        <v>59.023000000000003</v>
      </c>
      <c r="I27" s="37">
        <v>64.641999999999996</v>
      </c>
      <c r="J27" s="37">
        <v>31.871323502493098</v>
      </c>
      <c r="K27" s="24">
        <v>1</v>
      </c>
      <c r="L27" s="24">
        <v>1</v>
      </c>
      <c r="N27" s="23" t="s">
        <v>591</v>
      </c>
      <c r="O27" s="23" t="s">
        <v>1107</v>
      </c>
      <c r="P27" s="23" t="s">
        <v>1106</v>
      </c>
      <c r="Q27" s="23">
        <v>122</v>
      </c>
      <c r="R27" s="24"/>
      <c r="S27" s="24"/>
      <c r="T27" s="37"/>
      <c r="U27" s="37"/>
      <c r="V27" s="37"/>
      <c r="W27" s="38"/>
      <c r="X27" s="23">
        <v>1</v>
      </c>
    </row>
    <row r="28" spans="2:24" x14ac:dyDescent="0.35">
      <c r="B28" s="23" t="s">
        <v>1105</v>
      </c>
      <c r="C28" s="23" t="s">
        <v>1104</v>
      </c>
      <c r="D28" s="23">
        <v>922</v>
      </c>
      <c r="E28" s="24">
        <v>51.6158</v>
      </c>
      <c r="F28" s="24">
        <v>50.643599999999999</v>
      </c>
      <c r="G28" s="24">
        <v>57.5413</v>
      </c>
      <c r="H28" s="24">
        <v>64.646199999999993</v>
      </c>
      <c r="I28" s="37">
        <v>61.9099</v>
      </c>
      <c r="J28" s="37">
        <v>46.841429974309193</v>
      </c>
      <c r="K28" s="24">
        <v>1</v>
      </c>
      <c r="L28" s="24">
        <v>1</v>
      </c>
      <c r="N28" s="23" t="s">
        <v>591</v>
      </c>
      <c r="O28" s="23" t="s">
        <v>231</v>
      </c>
      <c r="P28" s="23" t="s">
        <v>1103</v>
      </c>
      <c r="Q28" s="23">
        <v>578</v>
      </c>
      <c r="R28" s="24"/>
      <c r="S28" s="24"/>
      <c r="T28" s="24"/>
      <c r="U28" s="24"/>
      <c r="V28" s="37"/>
      <c r="W28" s="38"/>
      <c r="X28" s="23">
        <v>1</v>
      </c>
    </row>
    <row r="29" spans="2:24" x14ac:dyDescent="0.35">
      <c r="B29" s="23" t="s">
        <v>1077</v>
      </c>
      <c r="C29" s="23" t="s">
        <v>1102</v>
      </c>
      <c r="D29" s="23">
        <v>436</v>
      </c>
      <c r="E29" s="24">
        <v>36.384999999999998</v>
      </c>
      <c r="F29" s="37">
        <v>39.628999999999998</v>
      </c>
      <c r="G29" s="37">
        <v>43.911999999999999</v>
      </c>
      <c r="H29" s="37">
        <v>50.603000000000002</v>
      </c>
      <c r="I29" s="37">
        <v>55.298000000000002</v>
      </c>
      <c r="J29" s="37">
        <v>52.925495018282099</v>
      </c>
      <c r="K29" s="24">
        <v>0</v>
      </c>
      <c r="L29" s="24">
        <v>1</v>
      </c>
      <c r="N29" s="23" t="s">
        <v>591</v>
      </c>
      <c r="O29" s="23" t="s">
        <v>1100</v>
      </c>
      <c r="P29" s="23" t="s">
        <v>1101</v>
      </c>
      <c r="Q29" s="23">
        <v>528</v>
      </c>
      <c r="R29" s="24"/>
      <c r="S29" s="24"/>
      <c r="T29" s="24"/>
      <c r="U29" s="24"/>
      <c r="V29" s="37"/>
      <c r="W29" s="38"/>
    </row>
    <row r="30" spans="2:24" x14ac:dyDescent="0.35">
      <c r="B30" s="23" t="s">
        <v>1100</v>
      </c>
      <c r="C30" s="23" t="s">
        <v>1099</v>
      </c>
      <c r="D30" s="23">
        <v>528</v>
      </c>
      <c r="E30" s="24">
        <v>40.968000000000004</v>
      </c>
      <c r="F30" s="24">
        <v>41.290999999999997</v>
      </c>
      <c r="G30" s="24">
        <v>45.213000000000001</v>
      </c>
      <c r="H30" s="24">
        <v>50.209000000000003</v>
      </c>
      <c r="I30" s="24">
        <v>51.841999999999999</v>
      </c>
      <c r="J30" s="37">
        <v>50.716531546608806</v>
      </c>
      <c r="K30" s="24">
        <v>0</v>
      </c>
      <c r="L30" s="24"/>
      <c r="N30" s="23" t="s">
        <v>591</v>
      </c>
      <c r="O30" s="23" t="s">
        <v>1097</v>
      </c>
      <c r="P30" s="23" t="s">
        <v>1098</v>
      </c>
      <c r="Q30" s="23">
        <v>142</v>
      </c>
      <c r="R30" s="24"/>
      <c r="S30" s="24"/>
      <c r="T30" s="24"/>
      <c r="U30" s="24"/>
      <c r="V30" s="24"/>
      <c r="W30" s="38"/>
    </row>
    <row r="31" spans="2:24" x14ac:dyDescent="0.35">
      <c r="B31" s="23" t="s">
        <v>1097</v>
      </c>
      <c r="C31" s="23" t="s">
        <v>1096</v>
      </c>
      <c r="D31" s="23">
        <v>142</v>
      </c>
      <c r="E31" s="24">
        <v>42.802438772346804</v>
      </c>
      <c r="F31" s="24">
        <v>41.9033333333333</v>
      </c>
      <c r="G31" s="24">
        <v>40.9980253878702</v>
      </c>
      <c r="H31" s="24">
        <v>44.987642176452496</v>
      </c>
      <c r="I31" s="24">
        <v>45.886590909090899</v>
      </c>
      <c r="J31" s="37">
        <v>31.779508292334899</v>
      </c>
      <c r="K31" s="24">
        <v>0</v>
      </c>
      <c r="L31" s="24"/>
      <c r="N31" s="23" t="s">
        <v>591</v>
      </c>
      <c r="O31" s="23" t="s">
        <v>1095</v>
      </c>
      <c r="P31" s="23" t="s">
        <v>1094</v>
      </c>
      <c r="Q31" s="23">
        <v>964</v>
      </c>
      <c r="R31" s="37"/>
      <c r="S31" s="37"/>
      <c r="T31" s="37"/>
      <c r="U31" s="37"/>
      <c r="V31" s="37"/>
      <c r="W31" s="38"/>
      <c r="X31" s="23">
        <v>1</v>
      </c>
    </row>
    <row r="32" spans="2:24" x14ac:dyDescent="0.35">
      <c r="B32" s="23" t="s">
        <v>1067</v>
      </c>
      <c r="C32" s="23" t="s">
        <v>1093</v>
      </c>
      <c r="D32" s="23">
        <v>174</v>
      </c>
      <c r="E32" s="37">
        <v>35.119667393420301</v>
      </c>
      <c r="F32" s="24">
        <v>32.971153069076699</v>
      </c>
      <c r="G32" s="24">
        <v>38.0131108670017</v>
      </c>
      <c r="H32" s="37">
        <v>43.903332368098297</v>
      </c>
      <c r="I32" s="37">
        <v>44.965993864272399</v>
      </c>
      <c r="J32" s="37">
        <v>26.747305865104</v>
      </c>
      <c r="K32" s="24">
        <v>0</v>
      </c>
      <c r="L32" s="24">
        <v>1</v>
      </c>
      <c r="N32" s="23" t="s">
        <v>591</v>
      </c>
      <c r="O32" s="23" t="s">
        <v>452</v>
      </c>
      <c r="P32" s="23" t="s">
        <v>1092</v>
      </c>
      <c r="Q32" s="23">
        <v>548</v>
      </c>
      <c r="R32" s="24"/>
      <c r="S32" s="24"/>
      <c r="T32" s="24"/>
      <c r="U32" s="24"/>
      <c r="V32" s="24"/>
      <c r="W32" s="38"/>
      <c r="X32" s="23">
        <v>1</v>
      </c>
    </row>
    <row r="33" spans="2:24" x14ac:dyDescent="0.35">
      <c r="B33" s="23" t="s">
        <v>946</v>
      </c>
      <c r="C33" s="23" t="s">
        <v>1091</v>
      </c>
      <c r="D33" s="23">
        <v>163</v>
      </c>
      <c r="E33" s="37">
        <v>33.403611176113401</v>
      </c>
      <c r="F33" s="37">
        <v>32.993688116363799</v>
      </c>
      <c r="G33" s="37">
        <v>38.827043049394099</v>
      </c>
      <c r="H33" s="37">
        <v>43.651369059590699</v>
      </c>
      <c r="I33" s="37">
        <v>43.496374742867303</v>
      </c>
      <c r="J33" s="37">
        <v>8.674190810033819</v>
      </c>
      <c r="K33" s="24">
        <v>0</v>
      </c>
      <c r="L33" s="24"/>
      <c r="N33" s="23" t="s">
        <v>591</v>
      </c>
      <c r="O33" s="23" t="s">
        <v>316</v>
      </c>
      <c r="P33" s="23" t="s">
        <v>1090</v>
      </c>
      <c r="Q33" s="23">
        <v>273</v>
      </c>
      <c r="R33" s="24"/>
      <c r="S33" s="24"/>
      <c r="T33" s="24"/>
      <c r="U33" s="24"/>
      <c r="V33" s="24"/>
      <c r="W33" s="38"/>
      <c r="X33" s="23">
        <v>1</v>
      </c>
    </row>
    <row r="34" spans="2:24" x14ac:dyDescent="0.35">
      <c r="B34" s="23" t="s">
        <v>452</v>
      </c>
      <c r="C34" s="23" t="s">
        <v>1089</v>
      </c>
      <c r="D34" s="23">
        <v>548</v>
      </c>
      <c r="E34" s="24">
        <v>34.847125037573001</v>
      </c>
      <c r="F34" s="24">
        <v>35.579788447053701</v>
      </c>
      <c r="G34" s="24">
        <v>37.062230951663004</v>
      </c>
      <c r="H34" s="24">
        <v>40.240216916022902</v>
      </c>
      <c r="I34" s="24">
        <v>40.993322542986505</v>
      </c>
      <c r="J34" s="37">
        <v>21.884622168703601</v>
      </c>
      <c r="K34" s="24">
        <v>1</v>
      </c>
      <c r="L34" s="24">
        <v>1</v>
      </c>
      <c r="N34" s="23" t="s">
        <v>591</v>
      </c>
      <c r="O34" s="23" t="s">
        <v>350</v>
      </c>
      <c r="P34" s="23" t="s">
        <v>1088</v>
      </c>
      <c r="Q34" s="23">
        <v>536</v>
      </c>
      <c r="R34" s="24"/>
      <c r="S34" s="24"/>
      <c r="T34" s="24"/>
      <c r="U34" s="24"/>
      <c r="V34" s="24"/>
      <c r="W34" s="38"/>
      <c r="X34" s="23">
        <v>1</v>
      </c>
    </row>
    <row r="35" spans="2:24" x14ac:dyDescent="0.35">
      <c r="B35" s="23" t="s">
        <v>469</v>
      </c>
      <c r="C35" s="23" t="s">
        <v>1087</v>
      </c>
      <c r="D35" s="23">
        <v>566</v>
      </c>
      <c r="E35" s="24">
        <v>29.065047719999999</v>
      </c>
      <c r="F35" s="24">
        <v>31.203605095</v>
      </c>
      <c r="G35" s="37">
        <v>34.8316472578448</v>
      </c>
      <c r="H35" s="37">
        <v>38.397082673113097</v>
      </c>
      <c r="I35" s="37">
        <v>41.0298075242723</v>
      </c>
      <c r="J35" s="37">
        <v>31.5521387056016</v>
      </c>
      <c r="K35" s="24">
        <v>1</v>
      </c>
      <c r="L35" s="24">
        <v>1</v>
      </c>
      <c r="N35" s="23" t="s">
        <v>591</v>
      </c>
      <c r="O35" s="23" t="s">
        <v>951</v>
      </c>
      <c r="P35" s="23" t="s">
        <v>1086</v>
      </c>
      <c r="Q35" s="23">
        <v>694</v>
      </c>
      <c r="R35" s="24"/>
      <c r="S35" s="24"/>
      <c r="T35" s="24"/>
      <c r="U35" s="24"/>
      <c r="V35" s="24"/>
      <c r="W35" s="38"/>
    </row>
    <row r="36" spans="2:24" x14ac:dyDescent="0.35">
      <c r="B36" s="23" t="s">
        <v>503</v>
      </c>
      <c r="C36" s="23" t="s">
        <v>1085</v>
      </c>
      <c r="D36" s="23">
        <v>182</v>
      </c>
      <c r="E36" s="24">
        <v>27.642983646188597</v>
      </c>
      <c r="F36" s="24">
        <v>29.393447288242598</v>
      </c>
      <c r="G36" s="24">
        <v>34.886925182307294</v>
      </c>
      <c r="H36" s="24">
        <v>39.354251769731697</v>
      </c>
      <c r="I36" s="24">
        <v>39.4882235549792</v>
      </c>
      <c r="J36" s="37">
        <v>26.238390084919601</v>
      </c>
      <c r="K36" s="24">
        <v>0</v>
      </c>
      <c r="L36" s="24">
        <v>1</v>
      </c>
      <c r="N36" s="23" t="s">
        <v>591</v>
      </c>
      <c r="O36" s="23" t="s">
        <v>1083</v>
      </c>
      <c r="P36" s="23" t="s">
        <v>1084</v>
      </c>
      <c r="Q36" s="23">
        <v>172</v>
      </c>
      <c r="R36" s="24"/>
      <c r="S36" s="24"/>
      <c r="T36" s="24"/>
      <c r="U36" s="24"/>
      <c r="V36" s="37"/>
      <c r="W36" s="38"/>
    </row>
    <row r="37" spans="2:24" x14ac:dyDescent="0.35">
      <c r="B37" s="23" t="s">
        <v>1083</v>
      </c>
      <c r="C37" s="23" t="s">
        <v>1082</v>
      </c>
      <c r="D37" s="23">
        <v>172</v>
      </c>
      <c r="E37" s="24">
        <v>24.227557198574299</v>
      </c>
      <c r="F37" s="24">
        <v>25.4451068046777</v>
      </c>
      <c r="G37" s="24">
        <v>28.817031586512101</v>
      </c>
      <c r="H37" s="24">
        <v>31.997113285534699</v>
      </c>
      <c r="I37" s="37">
        <v>35.564032356788005</v>
      </c>
      <c r="J37" s="37">
        <v>29.353456309199903</v>
      </c>
      <c r="K37" s="24">
        <v>0</v>
      </c>
      <c r="L37" s="24"/>
      <c r="N37" s="23" t="s">
        <v>591</v>
      </c>
      <c r="O37" s="23" t="s">
        <v>1058</v>
      </c>
      <c r="P37" s="23" t="s">
        <v>1081</v>
      </c>
      <c r="Q37" s="23">
        <v>453</v>
      </c>
      <c r="R37" s="24"/>
      <c r="S37" s="24"/>
      <c r="T37" s="24"/>
      <c r="U37" s="24"/>
      <c r="V37" s="24"/>
      <c r="W37" s="38"/>
    </row>
    <row r="38" spans="2:24" x14ac:dyDescent="0.35">
      <c r="B38" s="23" t="s">
        <v>299</v>
      </c>
      <c r="C38" s="23" t="s">
        <v>1080</v>
      </c>
      <c r="D38" s="23">
        <v>223</v>
      </c>
      <c r="E38" s="24">
        <v>33.807894904709997</v>
      </c>
      <c r="F38" s="24">
        <v>33.300291480390001</v>
      </c>
      <c r="G38" s="24">
        <v>34.478386936650004</v>
      </c>
      <c r="H38" s="24">
        <v>35.439502074209997</v>
      </c>
      <c r="I38" s="24">
        <v>34.309050526729997</v>
      </c>
      <c r="J38" s="37">
        <v>27.4991312141713</v>
      </c>
      <c r="K38" s="24">
        <v>1</v>
      </c>
      <c r="L38" s="24">
        <v>1</v>
      </c>
      <c r="N38" s="23" t="s">
        <v>591</v>
      </c>
      <c r="O38" s="23" t="s">
        <v>1000</v>
      </c>
      <c r="P38" s="23" t="s">
        <v>1079</v>
      </c>
      <c r="Q38" s="23">
        <v>443</v>
      </c>
      <c r="R38" s="24"/>
      <c r="S38" s="24"/>
      <c r="T38" s="24"/>
      <c r="U38" s="37"/>
      <c r="V38" s="37"/>
      <c r="W38" s="38"/>
    </row>
    <row r="39" spans="2:24" x14ac:dyDescent="0.35">
      <c r="B39" s="23" t="s">
        <v>316</v>
      </c>
      <c r="C39" s="23" t="s">
        <v>1078</v>
      </c>
      <c r="D39" s="23">
        <v>273</v>
      </c>
      <c r="E39" s="24">
        <v>22.903199999999998</v>
      </c>
      <c r="F39" s="24">
        <v>24.2193</v>
      </c>
      <c r="G39" s="24">
        <v>27.590900000000001</v>
      </c>
      <c r="H39" s="24">
        <v>29.013500000000001</v>
      </c>
      <c r="I39" s="24">
        <v>31.6951</v>
      </c>
      <c r="J39" s="37">
        <v>15.8372584426487</v>
      </c>
      <c r="K39" s="24">
        <v>1</v>
      </c>
      <c r="L39" s="24">
        <v>1</v>
      </c>
      <c r="N39" s="23" t="s">
        <v>591</v>
      </c>
      <c r="O39" s="23" t="s">
        <v>1077</v>
      </c>
      <c r="P39" s="23" t="s">
        <v>1076</v>
      </c>
      <c r="Q39" s="23">
        <v>436</v>
      </c>
      <c r="R39" s="24"/>
      <c r="S39" s="37"/>
      <c r="T39" s="37"/>
      <c r="U39" s="37"/>
      <c r="V39" s="37"/>
      <c r="W39" s="38"/>
      <c r="X39" s="23">
        <v>1</v>
      </c>
    </row>
    <row r="40" spans="2:24" x14ac:dyDescent="0.35">
      <c r="B40" s="23" t="s">
        <v>350</v>
      </c>
      <c r="C40" s="23" t="s">
        <v>1075</v>
      </c>
      <c r="D40" s="23">
        <v>536</v>
      </c>
      <c r="E40" s="24">
        <v>22.220881444536499</v>
      </c>
      <c r="F40" s="24">
        <v>23.323541061059299</v>
      </c>
      <c r="G40" s="24">
        <v>25.327655425032201</v>
      </c>
      <c r="H40" s="24">
        <v>31.2068487193763</v>
      </c>
      <c r="I40" s="24">
        <v>31.6032671129975</v>
      </c>
      <c r="J40" s="37">
        <v>20.310975378994399</v>
      </c>
      <c r="K40" s="24">
        <v>1</v>
      </c>
      <c r="L40" s="24">
        <v>1</v>
      </c>
      <c r="N40" s="23" t="s">
        <v>591</v>
      </c>
      <c r="O40" s="23" t="s">
        <v>367</v>
      </c>
      <c r="P40" s="23" t="s">
        <v>1074</v>
      </c>
      <c r="Q40" s="23">
        <v>186</v>
      </c>
      <c r="R40" s="24"/>
      <c r="S40" s="24"/>
      <c r="T40" s="24"/>
      <c r="U40" s="24"/>
      <c r="V40" s="37"/>
      <c r="W40" s="38"/>
      <c r="X40" s="23">
        <v>1</v>
      </c>
    </row>
    <row r="41" spans="2:24" x14ac:dyDescent="0.35">
      <c r="B41" s="23" t="s">
        <v>1070</v>
      </c>
      <c r="C41" s="23" t="s">
        <v>1073</v>
      </c>
      <c r="D41" s="23">
        <v>935</v>
      </c>
      <c r="E41" s="24">
        <v>22.839615834137902</v>
      </c>
      <c r="F41" s="24">
        <v>24.2496326024025</v>
      </c>
      <c r="G41" s="24">
        <v>27.174449942249296</v>
      </c>
      <c r="H41" s="24">
        <v>30.4615066018814</v>
      </c>
      <c r="I41" s="24">
        <v>30.137819010345698</v>
      </c>
      <c r="J41" s="37">
        <v>25.782174817218397</v>
      </c>
      <c r="K41" s="24">
        <v>0</v>
      </c>
      <c r="L41" s="24"/>
      <c r="N41" s="23" t="s">
        <v>591</v>
      </c>
      <c r="O41" s="23" t="s">
        <v>469</v>
      </c>
      <c r="P41" s="23" t="s">
        <v>1072</v>
      </c>
      <c r="Q41" s="23">
        <v>566</v>
      </c>
      <c r="R41" s="24"/>
      <c r="S41" s="24"/>
      <c r="T41" s="24"/>
      <c r="U41" s="24"/>
      <c r="V41" s="37"/>
      <c r="W41" s="38"/>
      <c r="X41" s="23">
        <v>1</v>
      </c>
    </row>
    <row r="42" spans="2:24" x14ac:dyDescent="0.35">
      <c r="B42" s="23" t="s">
        <v>1064</v>
      </c>
      <c r="C42" s="23" t="s">
        <v>1071</v>
      </c>
      <c r="D42" s="23">
        <v>944</v>
      </c>
      <c r="E42" s="24">
        <v>22.5093025351139</v>
      </c>
      <c r="F42" s="24">
        <v>24.2101438058945</v>
      </c>
      <c r="G42" s="37">
        <v>26.8956702909054</v>
      </c>
      <c r="H42" s="24">
        <v>29.960933349182501</v>
      </c>
      <c r="I42" s="37">
        <v>30.1482006640605</v>
      </c>
      <c r="J42" s="37">
        <v>22.544908246706601</v>
      </c>
      <c r="K42" s="24">
        <v>1</v>
      </c>
      <c r="L42" s="24"/>
      <c r="N42" s="23" t="s">
        <v>591</v>
      </c>
      <c r="O42" s="23" t="s">
        <v>1070</v>
      </c>
      <c r="P42" s="23" t="s">
        <v>1069</v>
      </c>
      <c r="Q42" s="23">
        <v>935</v>
      </c>
      <c r="R42" s="24"/>
      <c r="S42" s="24"/>
      <c r="T42" s="24"/>
      <c r="U42" s="24"/>
      <c r="V42" s="24"/>
      <c r="W42" s="38"/>
    </row>
    <row r="43" spans="2:24" x14ac:dyDescent="0.35">
      <c r="B43" s="23" t="s">
        <v>1056</v>
      </c>
      <c r="C43" s="23" t="s">
        <v>1068</v>
      </c>
      <c r="D43" s="23">
        <v>968</v>
      </c>
      <c r="E43" s="24">
        <v>19.0544843919538</v>
      </c>
      <c r="F43" s="24">
        <v>20.8936705914203</v>
      </c>
      <c r="G43" s="24">
        <v>24.538180082424901</v>
      </c>
      <c r="H43" s="24">
        <v>28.112374031312697</v>
      </c>
      <c r="I43" s="24">
        <v>30.267213937774503</v>
      </c>
      <c r="J43" s="24">
        <v>26.703801717367</v>
      </c>
      <c r="K43" s="24">
        <v>1</v>
      </c>
      <c r="L43" s="24"/>
      <c r="N43" s="23" t="s">
        <v>591</v>
      </c>
      <c r="O43" s="23" t="s">
        <v>1067</v>
      </c>
      <c r="P43" s="23" t="s">
        <v>1066</v>
      </c>
      <c r="Q43" s="23">
        <v>174</v>
      </c>
      <c r="R43" s="37"/>
      <c r="S43" s="37"/>
      <c r="T43" s="37"/>
      <c r="U43" s="24"/>
      <c r="V43" s="24"/>
      <c r="W43" s="38"/>
      <c r="X43" s="23">
        <v>1</v>
      </c>
    </row>
    <row r="44" spans="2:24" x14ac:dyDescent="0.35">
      <c r="B44" s="23" t="s">
        <v>1025</v>
      </c>
      <c r="C44" s="23" t="s">
        <v>1065</v>
      </c>
      <c r="D44" s="23">
        <v>469</v>
      </c>
      <c r="E44" s="24">
        <v>21.811800000000002</v>
      </c>
      <c r="F44" s="24">
        <v>16.0793</v>
      </c>
      <c r="G44" s="24">
        <v>15.4001</v>
      </c>
      <c r="H44" s="24">
        <v>21.486899999999999</v>
      </c>
      <c r="I44" s="24">
        <v>24.4236</v>
      </c>
      <c r="J44" s="37">
        <v>21.288900000000002</v>
      </c>
      <c r="K44" s="24">
        <v>1</v>
      </c>
      <c r="L44" s="24"/>
      <c r="N44" s="23" t="s">
        <v>591</v>
      </c>
      <c r="O44" s="23" t="s">
        <v>1064</v>
      </c>
      <c r="P44" s="23" t="s">
        <v>1063</v>
      </c>
      <c r="Q44" s="23">
        <v>944</v>
      </c>
      <c r="R44" s="24"/>
      <c r="S44" s="24"/>
      <c r="T44" s="37"/>
      <c r="U44" s="24"/>
      <c r="V44" s="37"/>
      <c r="W44" s="38"/>
    </row>
    <row r="45" spans="2:24" x14ac:dyDescent="0.35">
      <c r="B45" s="23" t="s">
        <v>401</v>
      </c>
      <c r="C45" s="23" t="s">
        <v>1062</v>
      </c>
      <c r="D45" s="23">
        <v>456</v>
      </c>
      <c r="E45" s="24">
        <v>14.4739</v>
      </c>
      <c r="F45" s="24">
        <v>17.252600000000001</v>
      </c>
      <c r="G45" s="24">
        <v>18.131599999999999</v>
      </c>
      <c r="H45" s="24">
        <v>20.529399999999999</v>
      </c>
      <c r="I45" s="24">
        <v>24.242799999999999</v>
      </c>
      <c r="J45" s="37">
        <v>8.6823034311032199</v>
      </c>
      <c r="K45" s="24">
        <v>1</v>
      </c>
      <c r="L45" s="24">
        <v>1</v>
      </c>
      <c r="N45" s="23" t="s">
        <v>591</v>
      </c>
      <c r="O45" s="23" t="s">
        <v>973</v>
      </c>
      <c r="P45" s="23" t="s">
        <v>1061</v>
      </c>
      <c r="Q45" s="23">
        <v>433</v>
      </c>
      <c r="R45" s="37"/>
      <c r="S45" s="37"/>
      <c r="T45" s="37"/>
      <c r="U45" s="37"/>
      <c r="V45" s="37"/>
      <c r="W45" s="38"/>
    </row>
    <row r="46" spans="2:24" x14ac:dyDescent="0.35">
      <c r="B46" s="23" t="s">
        <v>1007</v>
      </c>
      <c r="C46" s="23" t="s">
        <v>1060</v>
      </c>
      <c r="D46" s="23">
        <v>686</v>
      </c>
      <c r="E46" s="24">
        <v>14.6787881686788</v>
      </c>
      <c r="F46" s="24">
        <v>15.330804736819299</v>
      </c>
      <c r="G46" s="24">
        <v>17.265882836487098</v>
      </c>
      <c r="H46" s="24">
        <v>18.635829032735</v>
      </c>
      <c r="I46" s="24">
        <v>19.3722185487897</v>
      </c>
      <c r="J46" s="37">
        <v>13.408796388592501</v>
      </c>
      <c r="K46" s="24">
        <v>1</v>
      </c>
      <c r="L46" s="24"/>
      <c r="N46" s="23" t="s">
        <v>591</v>
      </c>
      <c r="O46" s="23" t="s">
        <v>503</v>
      </c>
      <c r="P46" s="23" t="s">
        <v>1059</v>
      </c>
      <c r="Q46" s="23">
        <v>182</v>
      </c>
      <c r="R46" s="24"/>
      <c r="S46" s="24"/>
      <c r="T46" s="24"/>
      <c r="U46" s="24"/>
      <c r="V46" s="24"/>
      <c r="W46" s="38"/>
      <c r="X46" s="23">
        <v>1</v>
      </c>
    </row>
    <row r="47" spans="2:24" x14ac:dyDescent="0.35">
      <c r="B47" s="23" t="s">
        <v>1058</v>
      </c>
      <c r="C47" s="23" t="s">
        <v>1057</v>
      </c>
      <c r="D47" s="23">
        <v>453</v>
      </c>
      <c r="E47" s="24">
        <v>14.996978021978</v>
      </c>
      <c r="F47" s="24">
        <v>15.1755494505495</v>
      </c>
      <c r="G47" s="24">
        <v>17.706043956043999</v>
      </c>
      <c r="H47" s="24">
        <v>18.2725274725275</v>
      </c>
      <c r="I47" s="24">
        <v>19.080494505494499</v>
      </c>
      <c r="J47" s="37">
        <v>14.518975018265399</v>
      </c>
      <c r="K47" s="24">
        <v>1</v>
      </c>
      <c r="L47" s="24"/>
      <c r="N47" s="23" t="s">
        <v>591</v>
      </c>
      <c r="O47" s="23" t="s">
        <v>1056</v>
      </c>
      <c r="P47" s="23" t="s">
        <v>1055</v>
      </c>
      <c r="Q47" s="23">
        <v>968</v>
      </c>
      <c r="R47" s="24"/>
      <c r="S47" s="24"/>
      <c r="T47" s="24"/>
      <c r="U47" s="24"/>
      <c r="V47" s="24"/>
    </row>
    <row r="48" spans="2:24" x14ac:dyDescent="0.35">
      <c r="B48" s="23" t="s">
        <v>1047</v>
      </c>
      <c r="C48" s="23" t="s">
        <v>1054</v>
      </c>
      <c r="D48" s="23">
        <v>926</v>
      </c>
      <c r="E48" s="24">
        <v>12.442</v>
      </c>
      <c r="F48" s="24">
        <v>12.394</v>
      </c>
      <c r="G48" s="24">
        <v>14.087</v>
      </c>
      <c r="H48" s="24">
        <v>15.772</v>
      </c>
      <c r="I48" s="24">
        <v>17.34</v>
      </c>
      <c r="J48" s="24">
        <v>15.491160000000001</v>
      </c>
      <c r="K48" s="24">
        <v>1</v>
      </c>
      <c r="L48" s="24"/>
      <c r="N48" s="23" t="s">
        <v>591</v>
      </c>
      <c r="O48" s="23" t="s">
        <v>1037</v>
      </c>
      <c r="P48" s="23" t="s">
        <v>1053</v>
      </c>
      <c r="Q48" s="23">
        <v>213</v>
      </c>
      <c r="R48" s="24"/>
      <c r="S48" s="24"/>
      <c r="T48" s="24"/>
      <c r="U48" s="24"/>
      <c r="V48" s="24"/>
      <c r="W48" s="38"/>
    </row>
    <row r="49" spans="2:24" x14ac:dyDescent="0.35">
      <c r="B49" s="23" t="s">
        <v>1041</v>
      </c>
      <c r="C49" s="23" t="s">
        <v>1052</v>
      </c>
      <c r="D49" s="23">
        <v>196</v>
      </c>
      <c r="E49" s="24">
        <v>15.002628475420901</v>
      </c>
      <c r="F49" s="24">
        <v>15.8698576481614</v>
      </c>
      <c r="G49" s="24">
        <v>17.157045975589199</v>
      </c>
      <c r="H49" s="24">
        <v>17.723610657993</v>
      </c>
      <c r="I49" s="24">
        <v>17.430138481294602</v>
      </c>
      <c r="J49" s="37">
        <v>12.506525785283399</v>
      </c>
      <c r="K49" s="24">
        <v>0</v>
      </c>
      <c r="L49" s="24"/>
      <c r="N49" s="23" t="s">
        <v>591</v>
      </c>
      <c r="O49" s="23" t="s">
        <v>1045</v>
      </c>
      <c r="P49" s="23" t="s">
        <v>1051</v>
      </c>
      <c r="Q49" s="23">
        <v>582</v>
      </c>
      <c r="R49" s="24"/>
      <c r="S49" s="24"/>
      <c r="T49" s="24"/>
      <c r="U49" s="24"/>
      <c r="V49" s="24"/>
    </row>
    <row r="50" spans="2:24" x14ac:dyDescent="0.35">
      <c r="B50" s="23" t="s">
        <v>968</v>
      </c>
      <c r="C50" s="23" t="s">
        <v>1050</v>
      </c>
      <c r="D50" s="23">
        <v>960</v>
      </c>
      <c r="E50" s="24">
        <v>11.694336883779499</v>
      </c>
      <c r="F50" s="24">
        <v>12.982657224931</v>
      </c>
      <c r="G50" s="24">
        <v>14.535207525901599</v>
      </c>
      <c r="H50" s="24">
        <v>16.373327909116899</v>
      </c>
      <c r="I50" s="24">
        <v>17.187957448077203</v>
      </c>
      <c r="J50" s="24">
        <v>8.4469847008077199</v>
      </c>
      <c r="K50" s="24">
        <v>1</v>
      </c>
      <c r="L50" s="24"/>
      <c r="N50" s="23" t="s">
        <v>591</v>
      </c>
      <c r="O50" s="23" t="s">
        <v>520</v>
      </c>
      <c r="P50" s="23" t="s">
        <v>1049</v>
      </c>
      <c r="Q50" s="23">
        <v>199</v>
      </c>
      <c r="R50" s="24"/>
      <c r="S50" s="24"/>
      <c r="T50" s="24"/>
      <c r="U50" s="24"/>
      <c r="V50" s="24"/>
      <c r="W50" s="38"/>
      <c r="X50" s="23">
        <v>1</v>
      </c>
    </row>
    <row r="51" spans="2:24" x14ac:dyDescent="0.35">
      <c r="B51" s="23" t="s">
        <v>1032</v>
      </c>
      <c r="C51" s="23" t="s">
        <v>1048</v>
      </c>
      <c r="D51" s="23">
        <v>181</v>
      </c>
      <c r="E51" s="24">
        <v>13.493050348848101</v>
      </c>
      <c r="F51" s="37">
        <v>13.8422402149797</v>
      </c>
      <c r="G51" s="37">
        <v>15.2845197599868</v>
      </c>
      <c r="H51" s="37">
        <v>16.113872282006</v>
      </c>
      <c r="I51" s="37">
        <v>16.550228628419699</v>
      </c>
      <c r="J51" s="37">
        <v>16.258440463658001</v>
      </c>
      <c r="K51" s="24">
        <v>0</v>
      </c>
      <c r="L51" s="24"/>
      <c r="N51" s="23" t="s">
        <v>591</v>
      </c>
      <c r="O51" s="23" t="s">
        <v>1047</v>
      </c>
      <c r="P51" s="23" t="s">
        <v>1046</v>
      </c>
      <c r="Q51" s="23">
        <v>926</v>
      </c>
      <c r="R51" s="24"/>
      <c r="S51" s="24"/>
      <c r="T51" s="24"/>
      <c r="U51" s="24"/>
      <c r="V51" s="24"/>
    </row>
    <row r="52" spans="2:24" x14ac:dyDescent="0.35">
      <c r="B52" s="23" t="s">
        <v>1045</v>
      </c>
      <c r="C52" s="23" t="s">
        <v>1044</v>
      </c>
      <c r="D52" s="23">
        <v>582</v>
      </c>
      <c r="E52" s="24">
        <v>11.25</v>
      </c>
      <c r="F52" s="24">
        <v>12.5</v>
      </c>
      <c r="G52" s="24">
        <v>13.07</v>
      </c>
      <c r="H52" s="24">
        <v>14.775</v>
      </c>
      <c r="I52" s="24">
        <v>16.637</v>
      </c>
      <c r="J52" s="24">
        <v>8.2648319616093993</v>
      </c>
      <c r="K52" s="24">
        <v>1</v>
      </c>
      <c r="L52" s="24"/>
      <c r="N52" s="23" t="s">
        <v>591</v>
      </c>
      <c r="O52" s="23" t="s">
        <v>1009</v>
      </c>
      <c r="P52" s="23" t="s">
        <v>1043</v>
      </c>
      <c r="Q52" s="23">
        <v>228</v>
      </c>
      <c r="R52" s="24"/>
      <c r="S52" s="24"/>
      <c r="T52" s="24"/>
      <c r="U52" s="24"/>
      <c r="V52" s="24"/>
      <c r="W52" s="38"/>
    </row>
    <row r="53" spans="2:24" x14ac:dyDescent="0.35">
      <c r="B53" s="23" t="s">
        <v>520</v>
      </c>
      <c r="C53" s="23" t="s">
        <v>1042</v>
      </c>
      <c r="D53" s="23">
        <v>199</v>
      </c>
      <c r="E53" s="24">
        <v>15.024995262335899</v>
      </c>
      <c r="F53" s="24">
        <v>14.331883368449699</v>
      </c>
      <c r="G53" s="24">
        <v>15.786596583442801</v>
      </c>
      <c r="H53" s="24">
        <v>15.893071824665</v>
      </c>
      <c r="I53" s="24">
        <v>14.719563600297501</v>
      </c>
      <c r="J53" s="37">
        <v>9.1273715639694899</v>
      </c>
      <c r="K53" s="24">
        <v>1</v>
      </c>
      <c r="L53" s="24">
        <v>1</v>
      </c>
      <c r="N53" s="23" t="s">
        <v>591</v>
      </c>
      <c r="O53" s="23" t="s">
        <v>1041</v>
      </c>
      <c r="P53" s="23" t="s">
        <v>1040</v>
      </c>
      <c r="Q53" s="23">
        <v>196</v>
      </c>
      <c r="R53" s="24"/>
      <c r="S53" s="24"/>
      <c r="T53" s="24"/>
      <c r="U53" s="24"/>
      <c r="V53" s="24"/>
      <c r="W53" s="38"/>
    </row>
    <row r="54" spans="2:24" x14ac:dyDescent="0.35">
      <c r="B54" s="23" t="s">
        <v>1035</v>
      </c>
      <c r="C54" s="23" t="s">
        <v>1039</v>
      </c>
      <c r="D54" s="23">
        <v>446</v>
      </c>
      <c r="E54" s="24">
        <v>15.838016451239099</v>
      </c>
      <c r="F54" s="24">
        <v>15.157492852856301</v>
      </c>
      <c r="G54" s="24">
        <v>15.1154626021982</v>
      </c>
      <c r="H54" s="24">
        <v>15.77012</v>
      </c>
      <c r="I54" s="37">
        <v>13.545199999999999</v>
      </c>
      <c r="J54" s="37">
        <v>4.74963662269466</v>
      </c>
      <c r="K54" s="24">
        <v>1</v>
      </c>
      <c r="L54" s="24"/>
      <c r="N54" s="23" t="s">
        <v>591</v>
      </c>
      <c r="O54" s="23" t="s">
        <v>1019</v>
      </c>
      <c r="P54" s="23" t="s">
        <v>1038</v>
      </c>
      <c r="Q54" s="23">
        <v>233</v>
      </c>
      <c r="R54" s="24"/>
      <c r="S54" s="24"/>
      <c r="T54" s="24"/>
      <c r="U54" s="37"/>
      <c r="V54" s="37"/>
      <c r="W54" s="38"/>
    </row>
    <row r="55" spans="2:24" x14ac:dyDescent="0.35">
      <c r="B55" s="23" t="s">
        <v>1037</v>
      </c>
      <c r="C55" s="23" t="s">
        <v>1036</v>
      </c>
      <c r="D55" s="23">
        <v>213</v>
      </c>
      <c r="E55" s="24">
        <v>13.212999999999999</v>
      </c>
      <c r="F55" s="24">
        <v>13.425000000000001</v>
      </c>
      <c r="G55" s="24">
        <v>15.505000000000001</v>
      </c>
      <c r="H55" s="24">
        <v>15.273</v>
      </c>
      <c r="I55" s="24">
        <v>14.134</v>
      </c>
      <c r="J55" s="37">
        <v>9.6730798293242888</v>
      </c>
      <c r="K55" s="24">
        <v>1</v>
      </c>
      <c r="L55" s="24"/>
      <c r="N55" s="23" t="s">
        <v>591</v>
      </c>
      <c r="O55" s="23" t="s">
        <v>1035</v>
      </c>
      <c r="P55" s="23" t="s">
        <v>1034</v>
      </c>
      <c r="Q55" s="23">
        <v>446</v>
      </c>
      <c r="R55" s="24"/>
      <c r="S55" s="24"/>
      <c r="T55" s="24"/>
      <c r="U55" s="24"/>
      <c r="V55" s="37"/>
      <c r="W55" s="38"/>
    </row>
    <row r="56" spans="2:24" x14ac:dyDescent="0.35">
      <c r="B56" s="23" t="s">
        <v>962</v>
      </c>
      <c r="C56" s="23" t="s">
        <v>1033</v>
      </c>
      <c r="D56" s="23">
        <v>283</v>
      </c>
      <c r="E56" s="24">
        <v>11.865500000000001</v>
      </c>
      <c r="F56" s="24">
        <v>12.276826099999999</v>
      </c>
      <c r="G56" s="24">
        <v>13.325965</v>
      </c>
      <c r="H56" s="37">
        <v>13.796356221270001</v>
      </c>
      <c r="I56" s="37">
        <v>13.932590929</v>
      </c>
      <c r="J56" s="37">
        <v>9.9374469682251796</v>
      </c>
      <c r="K56" s="24">
        <v>1</v>
      </c>
      <c r="L56" s="24"/>
      <c r="N56" s="23" t="s">
        <v>591</v>
      </c>
      <c r="O56" s="23" t="s">
        <v>1032</v>
      </c>
      <c r="P56" s="23" t="s">
        <v>1031</v>
      </c>
      <c r="Q56" s="23">
        <v>181</v>
      </c>
      <c r="R56" s="24"/>
      <c r="S56" s="37"/>
      <c r="T56" s="37"/>
      <c r="U56" s="37"/>
      <c r="V56" s="37"/>
      <c r="W56" s="38"/>
    </row>
    <row r="57" spans="2:24" x14ac:dyDescent="0.35">
      <c r="B57" s="23" t="s">
        <v>1002</v>
      </c>
      <c r="C57" s="23" t="s">
        <v>1030</v>
      </c>
      <c r="D57" s="23">
        <v>423</v>
      </c>
      <c r="E57" s="24">
        <v>10.717981026690001</v>
      </c>
      <c r="F57" s="24">
        <v>11.901789911122499</v>
      </c>
      <c r="G57" s="37">
        <v>13.554727940014098</v>
      </c>
      <c r="H57" s="37">
        <v>14.6917342140306</v>
      </c>
      <c r="I57" s="37">
        <v>14.456664669654399</v>
      </c>
      <c r="J57" s="37">
        <v>11.7432813065268</v>
      </c>
      <c r="K57" s="24">
        <v>0</v>
      </c>
      <c r="L57" s="24"/>
      <c r="N57" s="23" t="s">
        <v>591</v>
      </c>
      <c r="O57" s="23" t="s">
        <v>977</v>
      </c>
      <c r="P57" s="23" t="s">
        <v>1029</v>
      </c>
      <c r="Q57" s="23">
        <v>513</v>
      </c>
      <c r="R57" s="24"/>
      <c r="S57" s="24"/>
      <c r="T57" s="24"/>
      <c r="U57" s="24"/>
      <c r="V57" s="24"/>
    </row>
    <row r="58" spans="2:24" x14ac:dyDescent="0.35">
      <c r="B58" s="23" t="s">
        <v>993</v>
      </c>
      <c r="C58" s="23" t="s">
        <v>1028</v>
      </c>
      <c r="D58" s="23">
        <v>941</v>
      </c>
      <c r="E58" s="24">
        <v>6.6694800985176492</v>
      </c>
      <c r="F58" s="24">
        <v>7.5742958681731505</v>
      </c>
      <c r="G58" s="24">
        <v>9.4415924439748995</v>
      </c>
      <c r="H58" s="24">
        <v>11.4341179829611</v>
      </c>
      <c r="I58" s="24">
        <v>13.216855091197299</v>
      </c>
      <c r="J58" s="37">
        <v>13.022328860895799</v>
      </c>
      <c r="K58" s="24">
        <v>0</v>
      </c>
      <c r="L58" s="24"/>
      <c r="N58" s="23" t="s">
        <v>591</v>
      </c>
      <c r="O58" s="23" t="s">
        <v>991</v>
      </c>
      <c r="P58" s="23" t="s">
        <v>1027</v>
      </c>
      <c r="Q58" s="23">
        <v>916</v>
      </c>
      <c r="R58" s="24"/>
      <c r="S58" s="24"/>
      <c r="T58" s="24"/>
      <c r="U58" s="37"/>
      <c r="V58" s="37"/>
      <c r="W58" s="38"/>
    </row>
    <row r="59" spans="2:24" x14ac:dyDescent="0.35">
      <c r="B59" s="23" t="s">
        <v>1015</v>
      </c>
      <c r="C59" s="23" t="s">
        <v>1026</v>
      </c>
      <c r="D59" s="23">
        <v>936</v>
      </c>
      <c r="E59" s="24">
        <v>8.1272280475184306</v>
      </c>
      <c r="F59" s="24">
        <v>9.2404225167913498</v>
      </c>
      <c r="G59" s="24">
        <v>10.546595399041999</v>
      </c>
      <c r="H59" s="37">
        <v>12.083925690512601</v>
      </c>
      <c r="I59" s="37">
        <v>12.3255430761103</v>
      </c>
      <c r="J59" s="37">
        <v>11.163004309157499</v>
      </c>
      <c r="K59" s="24">
        <v>0</v>
      </c>
      <c r="L59" s="24"/>
      <c r="N59" s="23" t="s">
        <v>591</v>
      </c>
      <c r="O59" s="23" t="s">
        <v>1025</v>
      </c>
      <c r="P59" s="23" t="s">
        <v>1024</v>
      </c>
      <c r="Q59" s="23">
        <v>469</v>
      </c>
      <c r="R59" s="24"/>
      <c r="S59" s="24"/>
      <c r="T59" s="24"/>
      <c r="U59" s="24"/>
      <c r="V59" s="24"/>
      <c r="W59" s="38"/>
    </row>
    <row r="60" spans="2:24" x14ac:dyDescent="0.35">
      <c r="B60" s="23" t="s">
        <v>996</v>
      </c>
      <c r="C60" s="23" t="s">
        <v>1023</v>
      </c>
      <c r="D60" s="23">
        <v>419</v>
      </c>
      <c r="E60" s="24">
        <v>9.1125000000000096</v>
      </c>
      <c r="F60" s="24">
        <v>10.997606382978701</v>
      </c>
      <c r="G60" s="24">
        <v>11.356117021276599</v>
      </c>
      <c r="H60" s="24">
        <v>11.915425531914901</v>
      </c>
      <c r="I60" s="24">
        <v>11.444680851063801</v>
      </c>
      <c r="J60" s="37">
        <v>9.0076822154619602</v>
      </c>
      <c r="K60" s="24">
        <v>1</v>
      </c>
      <c r="L60" s="24"/>
      <c r="N60" s="23" t="s">
        <v>591</v>
      </c>
      <c r="O60" s="23" t="s">
        <v>930</v>
      </c>
      <c r="P60" s="23" t="s">
        <v>1022</v>
      </c>
      <c r="Q60" s="23">
        <v>449</v>
      </c>
      <c r="R60" s="24"/>
      <c r="S60" s="24"/>
      <c r="T60" s="24"/>
      <c r="U60" s="24"/>
      <c r="V60" s="37"/>
      <c r="W60" s="38"/>
    </row>
    <row r="61" spans="2:24" x14ac:dyDescent="0.35">
      <c r="B61" s="23" t="s">
        <v>985</v>
      </c>
      <c r="C61" s="23" t="s">
        <v>1021</v>
      </c>
      <c r="D61" s="23">
        <v>918</v>
      </c>
      <c r="E61" s="24">
        <v>8.1181291206599404</v>
      </c>
      <c r="F61" s="24">
        <v>8.9081112367424389</v>
      </c>
      <c r="G61" s="24">
        <v>9.3233565631414503</v>
      </c>
      <c r="H61" s="24">
        <v>10.862383137306999</v>
      </c>
      <c r="I61" s="24">
        <v>10.613117844260501</v>
      </c>
      <c r="J61" s="24">
        <v>7.1419575933792894</v>
      </c>
      <c r="K61" s="24">
        <v>1</v>
      </c>
      <c r="L61" s="24"/>
      <c r="N61" s="23" t="s">
        <v>591</v>
      </c>
      <c r="O61" s="23" t="s">
        <v>955</v>
      </c>
      <c r="P61" s="23" t="s">
        <v>1020</v>
      </c>
      <c r="Q61" s="23">
        <v>429</v>
      </c>
      <c r="R61" s="24"/>
      <c r="S61" s="24"/>
      <c r="T61" s="24"/>
      <c r="U61" s="24"/>
      <c r="V61" s="37"/>
      <c r="W61" s="38"/>
    </row>
    <row r="62" spans="2:24" x14ac:dyDescent="0.35">
      <c r="B62" s="23" t="s">
        <v>1019</v>
      </c>
      <c r="C62" s="23" t="s">
        <v>1018</v>
      </c>
      <c r="D62" s="23">
        <v>233</v>
      </c>
      <c r="E62" s="24">
        <v>7.4262916413000006</v>
      </c>
      <c r="F62" s="24">
        <v>7.7709243716000005</v>
      </c>
      <c r="G62" s="24">
        <v>8.4614391747000006</v>
      </c>
      <c r="H62" s="37">
        <v>9.6524991222000001</v>
      </c>
      <c r="I62" s="37">
        <v>9.9629449599999997</v>
      </c>
      <c r="J62" s="37">
        <v>4.6723269991331593</v>
      </c>
      <c r="K62" s="24">
        <v>1</v>
      </c>
      <c r="L62" s="24"/>
      <c r="N62" s="23" t="s">
        <v>591</v>
      </c>
      <c r="O62" s="23" t="s">
        <v>983</v>
      </c>
      <c r="P62" s="23" t="s">
        <v>1017</v>
      </c>
      <c r="Q62" s="23">
        <v>652</v>
      </c>
      <c r="R62" s="24"/>
      <c r="S62" s="24"/>
      <c r="T62" s="24"/>
      <c r="U62" s="24"/>
      <c r="V62" s="24"/>
    </row>
    <row r="63" spans="2:24" x14ac:dyDescent="0.35">
      <c r="B63" s="23" t="s">
        <v>975</v>
      </c>
      <c r="C63" s="23" t="s">
        <v>1016</v>
      </c>
      <c r="D63" s="23">
        <v>913</v>
      </c>
      <c r="E63" s="24">
        <v>6.6334999999999997</v>
      </c>
      <c r="F63" s="24">
        <v>6.8838999999999997</v>
      </c>
      <c r="G63" s="24">
        <v>7.9051999999999998</v>
      </c>
      <c r="H63" s="24">
        <v>8.8379999999999992</v>
      </c>
      <c r="I63" s="24">
        <v>9.6164000000000005</v>
      </c>
      <c r="J63" s="24">
        <v>9.0592759546983803</v>
      </c>
      <c r="K63" s="24">
        <v>1</v>
      </c>
      <c r="L63" s="24"/>
      <c r="N63" s="23" t="s">
        <v>591</v>
      </c>
      <c r="O63" s="23" t="s">
        <v>1015</v>
      </c>
      <c r="P63" s="23" t="s">
        <v>1014</v>
      </c>
      <c r="Q63" s="23">
        <v>936</v>
      </c>
      <c r="R63" s="24"/>
      <c r="S63" s="24"/>
      <c r="T63" s="24"/>
      <c r="U63" s="37"/>
      <c r="V63" s="37"/>
      <c r="W63" s="38"/>
    </row>
    <row r="64" spans="2:24" x14ac:dyDescent="0.35">
      <c r="B64" s="23" t="s">
        <v>979</v>
      </c>
      <c r="C64" s="23" t="s">
        <v>1013</v>
      </c>
      <c r="D64" s="23">
        <v>961</v>
      </c>
      <c r="E64" s="24">
        <v>6.6048222365610307</v>
      </c>
      <c r="F64" s="24">
        <v>7.2113650306185599</v>
      </c>
      <c r="G64" s="24">
        <v>8.3495762379964802</v>
      </c>
      <c r="H64" s="24">
        <v>9.5743226948031506</v>
      </c>
      <c r="I64" s="24">
        <v>9.5706600911547604</v>
      </c>
      <c r="J64" s="37">
        <v>7.7933389335891601</v>
      </c>
      <c r="K64" s="24">
        <v>0</v>
      </c>
      <c r="L64" s="24"/>
      <c r="N64" s="23" t="s">
        <v>591</v>
      </c>
      <c r="O64" s="23" t="s">
        <v>964</v>
      </c>
      <c r="P64" s="23" t="s">
        <v>1012</v>
      </c>
      <c r="Q64" s="23">
        <v>564</v>
      </c>
      <c r="R64" s="37"/>
      <c r="S64" s="37"/>
      <c r="T64" s="37"/>
      <c r="U64" s="37"/>
      <c r="V64" s="37"/>
    </row>
    <row r="65" spans="2:23" x14ac:dyDescent="0.35">
      <c r="B65" s="23" t="s">
        <v>943</v>
      </c>
      <c r="C65" s="23" t="s">
        <v>1011</v>
      </c>
      <c r="D65" s="23">
        <v>238</v>
      </c>
      <c r="E65" s="24">
        <v>7.6935966299</v>
      </c>
      <c r="F65" s="24">
        <v>8.5371269065100002</v>
      </c>
      <c r="G65" s="37">
        <v>8.5976723509961204</v>
      </c>
      <c r="H65" s="37">
        <v>9.0547706836588997</v>
      </c>
      <c r="I65" s="37">
        <v>9.5983853930747109</v>
      </c>
      <c r="J65" s="37">
        <v>6.8591980687833498</v>
      </c>
      <c r="K65" s="24">
        <v>1</v>
      </c>
      <c r="L65" s="24"/>
      <c r="N65" s="23" t="s">
        <v>591</v>
      </c>
      <c r="O65" s="23" t="s">
        <v>987</v>
      </c>
      <c r="P65" s="23" t="s">
        <v>1010</v>
      </c>
      <c r="Q65" s="23">
        <v>293</v>
      </c>
      <c r="R65" s="24"/>
      <c r="S65" s="24"/>
      <c r="T65" s="24"/>
      <c r="U65" s="24"/>
      <c r="V65" s="37"/>
      <c r="W65" s="38"/>
    </row>
    <row r="66" spans="2:23" x14ac:dyDescent="0.35">
      <c r="B66" s="23" t="s">
        <v>1009</v>
      </c>
      <c r="C66" s="23" t="s">
        <v>1008</v>
      </c>
      <c r="D66" s="23">
        <v>228</v>
      </c>
      <c r="E66" s="24">
        <v>9.5210000000000008</v>
      </c>
      <c r="F66" s="24">
        <v>9.5259999999999998</v>
      </c>
      <c r="G66" s="24">
        <v>9.7899999999999991</v>
      </c>
      <c r="H66" s="24">
        <v>9.8390000000000004</v>
      </c>
      <c r="I66" s="24">
        <v>9.4169999999999998</v>
      </c>
      <c r="J66" s="37">
        <v>7.1342692518743203</v>
      </c>
      <c r="K66" s="24">
        <v>1</v>
      </c>
      <c r="L66" s="24"/>
      <c r="N66" s="23" t="s">
        <v>591</v>
      </c>
      <c r="O66" s="23" t="s">
        <v>1007</v>
      </c>
      <c r="P66" s="23" t="s">
        <v>1006</v>
      </c>
      <c r="Q66" s="23">
        <v>686</v>
      </c>
      <c r="R66" s="24"/>
      <c r="S66" s="24"/>
      <c r="T66" s="24"/>
      <c r="U66" s="24"/>
      <c r="V66" s="24"/>
      <c r="W66" s="38"/>
    </row>
    <row r="67" spans="2:23" x14ac:dyDescent="0.35">
      <c r="B67" s="23" t="s">
        <v>935</v>
      </c>
      <c r="C67" s="23" t="s">
        <v>1005</v>
      </c>
      <c r="D67" s="23">
        <v>243</v>
      </c>
      <c r="E67" s="24">
        <v>7.5418000000000003</v>
      </c>
      <c r="F67" s="24">
        <v>8.3092000000000006</v>
      </c>
      <c r="G67" s="24">
        <v>8.8567999999999998</v>
      </c>
      <c r="H67" s="24">
        <v>9.2841000000000005</v>
      </c>
      <c r="I67" s="24">
        <v>9.3455999999999992</v>
      </c>
      <c r="J67" s="37">
        <v>5.2643067071430298</v>
      </c>
      <c r="K67" s="24">
        <v>1</v>
      </c>
      <c r="L67" s="24"/>
      <c r="N67" s="23" t="s">
        <v>591</v>
      </c>
      <c r="O67" s="23" t="s">
        <v>905</v>
      </c>
      <c r="P67" s="23" t="s">
        <v>1004</v>
      </c>
      <c r="Q67" s="23">
        <v>612</v>
      </c>
      <c r="R67" s="24"/>
      <c r="S67" s="24"/>
      <c r="T67" s="37"/>
      <c r="U67" s="37"/>
      <c r="V67" s="37"/>
      <c r="W67" s="38"/>
    </row>
    <row r="68" spans="2:23" x14ac:dyDescent="0.35">
      <c r="B68" s="23" t="s">
        <v>957</v>
      </c>
      <c r="C68" s="23" t="s">
        <v>1003</v>
      </c>
      <c r="D68" s="23">
        <v>439</v>
      </c>
      <c r="E68" s="24">
        <v>6.2964739069111406</v>
      </c>
      <c r="F68" s="37">
        <v>6.0440056417489405</v>
      </c>
      <c r="G68" s="24">
        <v>6.7983074753173502</v>
      </c>
      <c r="H68" s="24">
        <v>7.3527503526093101</v>
      </c>
      <c r="I68" s="37">
        <v>7.8638928067700995</v>
      </c>
      <c r="J68" s="37">
        <v>2.9900419434273999</v>
      </c>
      <c r="K68" s="24">
        <v>1</v>
      </c>
      <c r="L68" s="24"/>
      <c r="N68" s="23" t="s">
        <v>591</v>
      </c>
      <c r="O68" s="23" t="s">
        <v>1002</v>
      </c>
      <c r="P68" s="23" t="s">
        <v>1001</v>
      </c>
      <c r="Q68" s="23">
        <v>423</v>
      </c>
      <c r="R68" s="24"/>
      <c r="S68" s="24"/>
      <c r="T68" s="37"/>
      <c r="U68" s="37"/>
      <c r="V68" s="37"/>
      <c r="W68" s="38"/>
    </row>
    <row r="69" spans="2:23" x14ac:dyDescent="0.35">
      <c r="B69" s="23" t="s">
        <v>1000</v>
      </c>
      <c r="C69" s="23" t="s">
        <v>999</v>
      </c>
      <c r="D69" s="23">
        <v>443</v>
      </c>
      <c r="E69" s="24">
        <v>6.0140010865539102</v>
      </c>
      <c r="F69" s="24">
        <v>5.6021369999999999</v>
      </c>
      <c r="G69" s="24">
        <v>6.593</v>
      </c>
      <c r="H69" s="37">
        <v>7.3600006877217794</v>
      </c>
      <c r="I69" s="37">
        <v>8.6462565267761704</v>
      </c>
      <c r="J69" s="37">
        <v>7.0973932858115703</v>
      </c>
      <c r="K69" s="24">
        <v>1</v>
      </c>
      <c r="L69" s="24"/>
      <c r="N69" s="23" t="s">
        <v>591</v>
      </c>
      <c r="O69" s="23" t="s">
        <v>761</v>
      </c>
      <c r="P69" s="23" t="s">
        <v>998</v>
      </c>
      <c r="Q69" s="23">
        <v>614</v>
      </c>
      <c r="R69" s="24"/>
      <c r="S69" s="24"/>
      <c r="T69" s="24"/>
      <c r="U69" s="24"/>
      <c r="V69" s="24"/>
      <c r="W69" s="38"/>
    </row>
    <row r="70" spans="2:23" x14ac:dyDescent="0.35">
      <c r="B70" s="23" t="s">
        <v>971</v>
      </c>
      <c r="C70" s="23" t="s">
        <v>997</v>
      </c>
      <c r="D70" s="23">
        <v>939</v>
      </c>
      <c r="E70" s="24">
        <v>5.8629268100259599</v>
      </c>
      <c r="F70" s="37">
        <v>6.0993450328791194</v>
      </c>
      <c r="G70" s="37">
        <v>6.8682963441165601</v>
      </c>
      <c r="H70" s="37">
        <v>7.8367052917665996</v>
      </c>
      <c r="I70" s="24">
        <v>8.0389379860919004</v>
      </c>
      <c r="J70" s="37">
        <v>6.8836731800502191</v>
      </c>
      <c r="K70" s="24">
        <v>0</v>
      </c>
      <c r="L70" s="24"/>
      <c r="N70" s="23" t="s">
        <v>591</v>
      </c>
      <c r="O70" s="23" t="s">
        <v>996</v>
      </c>
      <c r="P70" s="23" t="s">
        <v>995</v>
      </c>
      <c r="Q70" s="23">
        <v>419</v>
      </c>
      <c r="R70" s="24"/>
      <c r="S70" s="24"/>
      <c r="T70" s="24"/>
      <c r="U70" s="24"/>
      <c r="V70" s="24"/>
      <c r="W70" s="38"/>
    </row>
    <row r="71" spans="2:23" x14ac:dyDescent="0.35">
      <c r="B71" s="23" t="s">
        <v>989</v>
      </c>
      <c r="C71" s="23" t="s">
        <v>994</v>
      </c>
      <c r="D71" s="23">
        <v>942</v>
      </c>
      <c r="E71" s="24">
        <v>4.7426368894907398</v>
      </c>
      <c r="F71" s="24">
        <v>5.0565407855538904</v>
      </c>
      <c r="G71" s="24">
        <v>5.9104413009105299</v>
      </c>
      <c r="H71" s="24">
        <v>7.1554487792989798</v>
      </c>
      <c r="I71" s="24">
        <v>7.8057887940107404</v>
      </c>
      <c r="J71" s="24">
        <v>6.6997684772421504</v>
      </c>
      <c r="K71" s="24">
        <v>1</v>
      </c>
      <c r="L71" s="24"/>
      <c r="N71" s="23" t="s">
        <v>591</v>
      </c>
      <c r="O71" s="23" t="s">
        <v>993</v>
      </c>
      <c r="P71" s="23" t="s">
        <v>992</v>
      </c>
      <c r="Q71" s="23">
        <v>941</v>
      </c>
      <c r="R71" s="24"/>
      <c r="S71" s="24"/>
      <c r="T71" s="24"/>
      <c r="U71" s="24"/>
      <c r="V71" s="24"/>
      <c r="W71" s="38"/>
    </row>
    <row r="72" spans="2:23" x14ac:dyDescent="0.35">
      <c r="B72" s="23" t="s">
        <v>991</v>
      </c>
      <c r="C72" s="23" t="s">
        <v>990</v>
      </c>
      <c r="D72" s="23">
        <v>916</v>
      </c>
      <c r="E72" s="24">
        <v>6.1773999999999996</v>
      </c>
      <c r="F72" s="24">
        <v>6.0846</v>
      </c>
      <c r="G72" s="24">
        <v>6.5048000000000004</v>
      </c>
      <c r="H72" s="24">
        <v>7.3198999999999996</v>
      </c>
      <c r="I72" s="37">
        <v>7.7827999999999999</v>
      </c>
      <c r="J72" s="37">
        <v>7.4311246248156602</v>
      </c>
      <c r="K72" s="24">
        <v>1</v>
      </c>
      <c r="L72" s="24"/>
      <c r="N72" s="23" t="s">
        <v>591</v>
      </c>
      <c r="O72" s="23" t="s">
        <v>989</v>
      </c>
      <c r="P72" s="23" t="s">
        <v>988</v>
      </c>
      <c r="Q72" s="23">
        <v>942</v>
      </c>
      <c r="R72" s="24"/>
      <c r="S72" s="24"/>
      <c r="T72" s="24"/>
      <c r="U72" s="24"/>
      <c r="V72" s="24"/>
    </row>
    <row r="73" spans="2:23" x14ac:dyDescent="0.35">
      <c r="B73" s="23" t="s">
        <v>987</v>
      </c>
      <c r="C73" s="23" t="s">
        <v>986</v>
      </c>
      <c r="D73" s="23">
        <v>293</v>
      </c>
      <c r="E73" s="24">
        <v>6.3239999999999998</v>
      </c>
      <c r="F73" s="24">
        <v>6.3529999999999998</v>
      </c>
      <c r="G73" s="24">
        <v>7.2619999999999996</v>
      </c>
      <c r="H73" s="24">
        <v>7.0910000000000002</v>
      </c>
      <c r="I73" s="37">
        <v>7.6029999999999998</v>
      </c>
      <c r="J73" s="37">
        <v>3.6298714309485001</v>
      </c>
      <c r="K73" s="24">
        <v>1</v>
      </c>
      <c r="L73" s="24"/>
      <c r="N73" s="23" t="s">
        <v>591</v>
      </c>
      <c r="O73" s="23" t="s">
        <v>985</v>
      </c>
      <c r="P73" s="23" t="s">
        <v>984</v>
      </c>
      <c r="Q73" s="23">
        <v>918</v>
      </c>
      <c r="R73" s="24"/>
      <c r="S73" s="24"/>
      <c r="T73" s="24"/>
      <c r="U73" s="24"/>
      <c r="V73" s="24"/>
    </row>
    <row r="74" spans="2:23" x14ac:dyDescent="0.35">
      <c r="B74" s="23" t="s">
        <v>983</v>
      </c>
      <c r="C74" s="23" t="s">
        <v>982</v>
      </c>
      <c r="D74" s="23">
        <v>652</v>
      </c>
      <c r="E74" s="24">
        <v>6.1421930227034105</v>
      </c>
      <c r="F74" s="24">
        <v>6.3329821567781099</v>
      </c>
      <c r="G74" s="24">
        <v>6.6000282084144599</v>
      </c>
      <c r="H74" s="24">
        <v>7.5720358905632397</v>
      </c>
      <c r="I74" s="24">
        <v>7.5321494600330396</v>
      </c>
      <c r="J74" s="24">
        <v>8.1677564377427103</v>
      </c>
      <c r="K74" s="24">
        <v>1</v>
      </c>
      <c r="L74" s="24"/>
      <c r="N74" s="23" t="s">
        <v>591</v>
      </c>
      <c r="O74" s="23" t="s">
        <v>919</v>
      </c>
      <c r="P74" s="23" t="s">
        <v>981</v>
      </c>
      <c r="Q74" s="23">
        <v>912</v>
      </c>
      <c r="R74" s="24"/>
      <c r="S74" s="24"/>
      <c r="T74" s="24"/>
      <c r="U74" s="24"/>
      <c r="V74" s="24"/>
      <c r="W74" s="38"/>
    </row>
    <row r="75" spans="2:23" x14ac:dyDescent="0.35">
      <c r="B75" s="23" t="s">
        <v>953</v>
      </c>
      <c r="C75" s="23" t="s">
        <v>980</v>
      </c>
      <c r="D75" s="23">
        <v>524</v>
      </c>
      <c r="E75" s="24">
        <v>6.3959999999999999</v>
      </c>
      <c r="F75" s="24">
        <v>7.1379999999999999</v>
      </c>
      <c r="G75" s="24">
        <v>7.7237999999999998</v>
      </c>
      <c r="H75" s="24">
        <v>8.3741500000000002</v>
      </c>
      <c r="I75" s="24">
        <v>7.4749999999999996</v>
      </c>
      <c r="J75" s="24">
        <v>4.6308600000000002</v>
      </c>
      <c r="K75" s="24">
        <v>1</v>
      </c>
      <c r="L75" s="24"/>
      <c r="N75" s="23" t="s">
        <v>591</v>
      </c>
      <c r="O75" s="23" t="s">
        <v>979</v>
      </c>
      <c r="P75" s="23" t="s">
        <v>978</v>
      </c>
      <c r="Q75" s="23">
        <v>961</v>
      </c>
      <c r="R75" s="24"/>
      <c r="S75" s="24"/>
      <c r="T75" s="24"/>
      <c r="U75" s="24"/>
      <c r="V75" s="24"/>
      <c r="W75" s="38"/>
    </row>
    <row r="76" spans="2:23" x14ac:dyDescent="0.35">
      <c r="B76" s="23" t="s">
        <v>977</v>
      </c>
      <c r="C76" s="23" t="s">
        <v>976</v>
      </c>
      <c r="D76" s="23">
        <v>513</v>
      </c>
      <c r="E76" s="24">
        <v>3.0840000000000001</v>
      </c>
      <c r="F76" s="24">
        <v>3.5230000000000001</v>
      </c>
      <c r="G76" s="24">
        <v>3.621</v>
      </c>
      <c r="H76" s="24">
        <v>4.5389999999999997</v>
      </c>
      <c r="I76" s="24">
        <v>7.1529999999999996</v>
      </c>
      <c r="J76" s="24">
        <v>6.77</v>
      </c>
      <c r="K76" s="24">
        <v>1</v>
      </c>
      <c r="L76" s="24"/>
      <c r="N76" s="23" t="s">
        <v>591</v>
      </c>
      <c r="O76" s="23" t="s">
        <v>975</v>
      </c>
      <c r="P76" s="23" t="s">
        <v>974</v>
      </c>
      <c r="Q76" s="23">
        <v>913</v>
      </c>
      <c r="R76" s="24"/>
      <c r="S76" s="24"/>
      <c r="T76" s="24"/>
      <c r="U76" s="24"/>
      <c r="V76" s="24"/>
    </row>
    <row r="77" spans="2:23" x14ac:dyDescent="0.35">
      <c r="B77" s="23" t="s">
        <v>973</v>
      </c>
      <c r="C77" s="23" t="s">
        <v>972</v>
      </c>
      <c r="D77" s="23">
        <v>433</v>
      </c>
      <c r="E77" s="37">
        <v>5.0331000000000001</v>
      </c>
      <c r="F77" s="37">
        <v>5.5312000000000001</v>
      </c>
      <c r="G77" s="37">
        <v>6.0452000000000004</v>
      </c>
      <c r="H77" s="37">
        <v>5.5708000000000002</v>
      </c>
      <c r="I77" s="37">
        <v>7.3177000000000003</v>
      </c>
      <c r="J77" s="37">
        <v>3.98020587117878</v>
      </c>
      <c r="K77" s="24">
        <v>1</v>
      </c>
      <c r="L77" s="24"/>
      <c r="N77" s="23" t="s">
        <v>591</v>
      </c>
      <c r="O77" s="23" t="s">
        <v>971</v>
      </c>
      <c r="P77" s="23" t="s">
        <v>970</v>
      </c>
      <c r="Q77" s="23">
        <v>939</v>
      </c>
      <c r="R77" s="24"/>
      <c r="S77" s="37"/>
      <c r="T77" s="37"/>
      <c r="U77" s="37"/>
      <c r="V77" s="24"/>
      <c r="W77" s="38"/>
    </row>
    <row r="78" spans="2:23" x14ac:dyDescent="0.35">
      <c r="B78" s="23" t="s">
        <v>913</v>
      </c>
      <c r="C78" s="23" t="s">
        <v>969</v>
      </c>
      <c r="D78" s="23">
        <v>522</v>
      </c>
      <c r="E78" s="24">
        <v>3.9538738779557101</v>
      </c>
      <c r="F78" s="24">
        <v>4.03111205382028</v>
      </c>
      <c r="G78" s="24">
        <v>4.6066062878267999</v>
      </c>
      <c r="H78" s="24">
        <v>5.45123738343481</v>
      </c>
      <c r="I78" s="24">
        <v>6.0862800782686906</v>
      </c>
      <c r="J78" s="37">
        <v>2.5527714846313101</v>
      </c>
      <c r="K78" s="24">
        <v>1</v>
      </c>
      <c r="L78" s="24"/>
      <c r="N78" s="23" t="s">
        <v>591</v>
      </c>
      <c r="O78" s="23" t="s">
        <v>968</v>
      </c>
      <c r="P78" s="23" t="s">
        <v>967</v>
      </c>
      <c r="Q78" s="23">
        <v>960</v>
      </c>
      <c r="R78" s="24"/>
      <c r="S78" s="24"/>
      <c r="T78" s="24"/>
      <c r="U78" s="24"/>
      <c r="V78" s="24"/>
    </row>
    <row r="79" spans="2:23" x14ac:dyDescent="0.35">
      <c r="B79" s="23" t="s">
        <v>917</v>
      </c>
      <c r="C79" s="23" t="s">
        <v>966</v>
      </c>
      <c r="D79" s="23">
        <v>941</v>
      </c>
      <c r="E79" s="37">
        <v>4.8457333647601804</v>
      </c>
      <c r="F79" s="37">
        <v>5.11690762219839</v>
      </c>
      <c r="G79" s="37">
        <v>5.6373783870157608</v>
      </c>
      <c r="H79" s="37">
        <v>6.3008863877024002</v>
      </c>
      <c r="I79" s="37">
        <v>6.2563139559178698</v>
      </c>
      <c r="J79" s="37">
        <v>5.92987637964647</v>
      </c>
      <c r="K79" s="24">
        <v>0</v>
      </c>
      <c r="L79" s="24"/>
      <c r="N79" s="23" t="s">
        <v>591</v>
      </c>
      <c r="O79" s="23" t="s">
        <v>898</v>
      </c>
      <c r="P79" s="23" t="s">
        <v>965</v>
      </c>
      <c r="Q79" s="23">
        <v>927</v>
      </c>
      <c r="R79" s="24"/>
      <c r="S79" s="24"/>
      <c r="T79" s="24"/>
      <c r="U79" s="24"/>
      <c r="V79" s="24"/>
      <c r="W79" s="38"/>
    </row>
    <row r="80" spans="2:23" x14ac:dyDescent="0.35">
      <c r="B80" s="23" t="s">
        <v>964</v>
      </c>
      <c r="C80" s="23" t="s">
        <v>963</v>
      </c>
      <c r="D80" s="23">
        <v>564</v>
      </c>
      <c r="E80" s="37">
        <v>5.8719999999999999</v>
      </c>
      <c r="F80" s="37">
        <v>5.4560000000000004</v>
      </c>
      <c r="G80" s="37">
        <v>5.915</v>
      </c>
      <c r="H80" s="37">
        <v>5.851</v>
      </c>
      <c r="I80" s="37">
        <v>5.9660000000000002</v>
      </c>
      <c r="J80" s="37">
        <v>5.44</v>
      </c>
      <c r="K80" s="24">
        <v>1</v>
      </c>
      <c r="L80" s="24"/>
      <c r="N80" s="23" t="s">
        <v>591</v>
      </c>
      <c r="O80" s="23" t="s">
        <v>962</v>
      </c>
      <c r="P80" s="23" t="s">
        <v>961</v>
      </c>
      <c r="Q80" s="23">
        <v>283</v>
      </c>
      <c r="R80" s="24"/>
      <c r="S80" s="24"/>
      <c r="T80" s="24"/>
      <c r="U80" s="37"/>
      <c r="V80" s="37"/>
      <c r="W80" s="38"/>
    </row>
    <row r="81" spans="2:23" x14ac:dyDescent="0.35">
      <c r="B81" s="23" t="s">
        <v>923</v>
      </c>
      <c r="C81" s="23" t="s">
        <v>960</v>
      </c>
      <c r="D81" s="23">
        <v>176</v>
      </c>
      <c r="E81" s="37">
        <v>4.3639981534478904</v>
      </c>
      <c r="F81" s="37">
        <v>5.3684603035610996</v>
      </c>
      <c r="G81" s="37">
        <v>6.3221331503601501</v>
      </c>
      <c r="H81" s="37">
        <v>6.5304510492909404</v>
      </c>
      <c r="I81" s="37">
        <v>5.6877934188552306</v>
      </c>
      <c r="J81" s="37">
        <v>2.44608449409411</v>
      </c>
      <c r="K81" s="24">
        <v>0</v>
      </c>
      <c r="L81" s="24"/>
      <c r="N81" s="23" t="s">
        <v>591</v>
      </c>
      <c r="O81" s="23" t="s">
        <v>948</v>
      </c>
      <c r="P81" s="23" t="s">
        <v>959</v>
      </c>
      <c r="Q81" s="23">
        <v>644</v>
      </c>
      <c r="R81" s="24"/>
      <c r="S81" s="24"/>
      <c r="T81" s="24"/>
      <c r="U81" s="24"/>
      <c r="V81" s="24"/>
      <c r="W81" s="38"/>
    </row>
    <row r="82" spans="2:23" x14ac:dyDescent="0.35">
      <c r="B82" s="23" t="s">
        <v>928</v>
      </c>
      <c r="C82" s="23" t="s">
        <v>958</v>
      </c>
      <c r="D82" s="23">
        <v>664</v>
      </c>
      <c r="E82" s="24">
        <v>4.6331242923373299</v>
      </c>
      <c r="F82" s="24">
        <v>4.1637144244531399</v>
      </c>
      <c r="G82" s="24">
        <v>4.6476843079943198</v>
      </c>
      <c r="H82" s="24">
        <v>5.4774765636759097</v>
      </c>
      <c r="I82" s="24">
        <v>5.6214875098959904</v>
      </c>
      <c r="J82" s="37">
        <v>4.0191735704706</v>
      </c>
      <c r="K82" s="24">
        <v>1</v>
      </c>
      <c r="L82" s="24"/>
      <c r="N82" s="23" t="s">
        <v>591</v>
      </c>
      <c r="O82" s="23" t="s">
        <v>957</v>
      </c>
      <c r="P82" s="23" t="s">
        <v>956</v>
      </c>
      <c r="Q82" s="23">
        <v>439</v>
      </c>
      <c r="R82" s="24"/>
      <c r="S82" s="37"/>
      <c r="T82" s="24"/>
      <c r="U82" s="24"/>
      <c r="V82" s="37"/>
      <c r="W82" s="38"/>
    </row>
    <row r="83" spans="2:23" x14ac:dyDescent="0.35">
      <c r="B83" s="23" t="s">
        <v>955</v>
      </c>
      <c r="C83" s="23" t="s">
        <v>954</v>
      </c>
      <c r="D83" s="23">
        <v>429</v>
      </c>
      <c r="E83" s="24">
        <v>11.4391410207867</v>
      </c>
      <c r="F83" s="24">
        <v>9.6410866256511802</v>
      </c>
      <c r="G83" s="24">
        <v>10.9906579528941</v>
      </c>
      <c r="H83" s="24">
        <v>9.9997881666671198</v>
      </c>
      <c r="I83" s="37">
        <v>6.4077995742666198</v>
      </c>
      <c r="J83" s="37">
        <v>5.7175658726249106</v>
      </c>
      <c r="K83" s="24">
        <v>1</v>
      </c>
      <c r="L83" s="24"/>
      <c r="N83" s="23" t="s">
        <v>591</v>
      </c>
      <c r="O83" s="23" t="s">
        <v>953</v>
      </c>
      <c r="P83" s="23" t="s">
        <v>952</v>
      </c>
      <c r="Q83" s="23">
        <v>524</v>
      </c>
      <c r="R83" s="24"/>
      <c r="S83" s="24"/>
      <c r="T83" s="24"/>
      <c r="U83" s="24"/>
      <c r="V83" s="24"/>
    </row>
    <row r="84" spans="2:23" x14ac:dyDescent="0.35">
      <c r="B84" s="23" t="s">
        <v>951</v>
      </c>
      <c r="C84" s="23" t="s">
        <v>950</v>
      </c>
      <c r="D84" s="23">
        <v>694</v>
      </c>
      <c r="E84" s="24">
        <v>3.1600294936996196</v>
      </c>
      <c r="F84" s="24">
        <v>3.7436449128534499</v>
      </c>
      <c r="G84" s="24">
        <v>5.03049851856224</v>
      </c>
      <c r="H84" s="24">
        <v>4.8177755650046103</v>
      </c>
      <c r="I84" s="24">
        <v>4.9491739170794204</v>
      </c>
      <c r="J84" s="37">
        <v>4.7274396622967796</v>
      </c>
      <c r="K84" s="24">
        <v>1</v>
      </c>
      <c r="L84" s="24"/>
      <c r="N84" s="23" t="s">
        <v>591</v>
      </c>
      <c r="O84" s="23" t="s">
        <v>811</v>
      </c>
      <c r="P84" s="23" t="s">
        <v>949</v>
      </c>
      <c r="Q84" s="23">
        <v>299</v>
      </c>
      <c r="R84" s="24"/>
      <c r="S84" s="24"/>
      <c r="T84" s="24"/>
      <c r="U84" s="24"/>
      <c r="V84" s="24"/>
      <c r="W84" s="38"/>
    </row>
    <row r="85" spans="2:23" x14ac:dyDescent="0.35">
      <c r="B85" s="23" t="s">
        <v>948</v>
      </c>
      <c r="C85" s="23" t="s">
        <v>947</v>
      </c>
      <c r="D85" s="23">
        <v>644</v>
      </c>
      <c r="E85" s="24">
        <v>3.0284</v>
      </c>
      <c r="F85" s="24">
        <v>3.1960000000000002</v>
      </c>
      <c r="G85" s="24">
        <v>3.33114736287461</v>
      </c>
      <c r="H85" s="24">
        <v>4.2195322716287995</v>
      </c>
      <c r="I85" s="24">
        <v>4.9489101594523204</v>
      </c>
      <c r="J85" s="37">
        <v>4.6863723768842096</v>
      </c>
      <c r="K85" s="24">
        <v>1</v>
      </c>
      <c r="L85" s="24"/>
      <c r="N85" s="23" t="s">
        <v>591</v>
      </c>
      <c r="O85" s="23" t="s">
        <v>946</v>
      </c>
      <c r="P85" s="23" t="s">
        <v>945</v>
      </c>
      <c r="Q85" s="23">
        <v>163</v>
      </c>
      <c r="R85" s="37"/>
      <c r="S85" s="37"/>
      <c r="T85" s="37"/>
      <c r="U85" s="37"/>
      <c r="V85" s="37"/>
      <c r="W85" s="38"/>
    </row>
    <row r="86" spans="2:23" x14ac:dyDescent="0.35">
      <c r="B86" s="23" t="s">
        <v>932</v>
      </c>
      <c r="C86" s="23" t="s">
        <v>944</v>
      </c>
      <c r="D86" s="23">
        <v>518</v>
      </c>
      <c r="E86" s="24">
        <v>3.7301364585108399</v>
      </c>
      <c r="F86" s="24">
        <v>3.8074569307383799</v>
      </c>
      <c r="G86" s="24">
        <v>3.7303000000000002</v>
      </c>
      <c r="H86" s="24">
        <v>4.4276999999999997</v>
      </c>
      <c r="I86" s="24">
        <v>4.6240385412399299</v>
      </c>
      <c r="J86" s="24">
        <v>3.00562505180595</v>
      </c>
      <c r="K86" s="24">
        <v>1</v>
      </c>
      <c r="L86" s="24"/>
      <c r="N86" s="23" t="s">
        <v>591</v>
      </c>
      <c r="O86" s="23" t="s">
        <v>943</v>
      </c>
      <c r="P86" s="23" t="s">
        <v>942</v>
      </c>
      <c r="Q86" s="23">
        <v>238</v>
      </c>
      <c r="R86" s="24"/>
      <c r="S86" s="24"/>
      <c r="T86" s="37"/>
      <c r="U86" s="37"/>
      <c r="V86" s="37"/>
      <c r="W86" s="38"/>
    </row>
    <row r="87" spans="2:23" x14ac:dyDescent="0.35">
      <c r="B87" s="23" t="s">
        <v>884</v>
      </c>
      <c r="C87" s="23" t="s">
        <v>941</v>
      </c>
      <c r="D87" s="23">
        <v>915</v>
      </c>
      <c r="E87" s="24">
        <v>3.06570576032576</v>
      </c>
      <c r="F87" s="24">
        <v>3.2954568240738502</v>
      </c>
      <c r="G87" s="24">
        <v>3.9756845056199097</v>
      </c>
      <c r="H87" s="37">
        <v>4.4823912173207594</v>
      </c>
      <c r="I87" s="24">
        <v>4.5863341384602005</v>
      </c>
      <c r="J87" s="37">
        <v>1.6335610504031799</v>
      </c>
      <c r="K87" s="24">
        <v>1</v>
      </c>
      <c r="L87" s="24"/>
      <c r="N87" s="23" t="s">
        <v>591</v>
      </c>
      <c r="O87" s="23" t="s">
        <v>939</v>
      </c>
      <c r="P87" s="23" t="s">
        <v>940</v>
      </c>
      <c r="Q87" s="23">
        <v>298</v>
      </c>
      <c r="R87" s="24"/>
      <c r="S87" s="24"/>
      <c r="T87" s="24"/>
      <c r="U87" s="24"/>
      <c r="V87" s="24"/>
    </row>
    <row r="88" spans="2:23" x14ac:dyDescent="0.35">
      <c r="B88" s="23" t="s">
        <v>939</v>
      </c>
      <c r="C88" s="23" t="s">
        <v>938</v>
      </c>
      <c r="D88" s="23">
        <v>298</v>
      </c>
      <c r="E88" s="24">
        <v>4.4869723233782901</v>
      </c>
      <c r="F88" s="24">
        <v>4.1574164842168901</v>
      </c>
      <c r="G88" s="24">
        <v>5.0207196405884398</v>
      </c>
      <c r="H88" s="24">
        <v>4.7450501541752104</v>
      </c>
      <c r="I88" s="24">
        <v>4.4835340290415093</v>
      </c>
      <c r="J88" s="24">
        <v>3.3229188406097698</v>
      </c>
      <c r="K88" s="24">
        <v>1</v>
      </c>
      <c r="L88" s="24"/>
      <c r="N88" s="23" t="s">
        <v>591</v>
      </c>
      <c r="O88" s="23" t="s">
        <v>908</v>
      </c>
      <c r="P88" s="23" t="s">
        <v>937</v>
      </c>
      <c r="Q88" s="23">
        <v>248</v>
      </c>
      <c r="R88" s="37"/>
      <c r="S88" s="24"/>
      <c r="T88" s="24"/>
      <c r="U88" s="24"/>
      <c r="V88" s="37"/>
      <c r="W88" s="38"/>
    </row>
    <row r="89" spans="2:23" x14ac:dyDescent="0.35">
      <c r="B89" s="23" t="s">
        <v>910</v>
      </c>
      <c r="C89" s="23" t="s">
        <v>936</v>
      </c>
      <c r="D89" s="23">
        <v>744</v>
      </c>
      <c r="E89" s="24">
        <v>3.4727907628781902</v>
      </c>
      <c r="F89" s="24">
        <v>3.4197793330333202</v>
      </c>
      <c r="G89" s="24">
        <v>3.4393482716453398</v>
      </c>
      <c r="H89" s="24">
        <v>4.0190161952497201</v>
      </c>
      <c r="I89" s="24">
        <v>4.3171292746511298</v>
      </c>
      <c r="J89" s="37">
        <v>2.45359747733806</v>
      </c>
      <c r="K89" s="24">
        <v>1</v>
      </c>
      <c r="L89" s="24"/>
      <c r="N89" s="23" t="s">
        <v>591</v>
      </c>
      <c r="O89" s="23" t="s">
        <v>935</v>
      </c>
      <c r="P89" s="23" t="s">
        <v>934</v>
      </c>
      <c r="Q89" s="23">
        <v>243</v>
      </c>
      <c r="R89" s="24"/>
      <c r="S89" s="24"/>
      <c r="T89" s="24"/>
      <c r="U89" s="24"/>
      <c r="V89" s="24"/>
      <c r="W89" s="38"/>
    </row>
    <row r="90" spans="2:23" x14ac:dyDescent="0.35">
      <c r="B90" s="23" t="s">
        <v>892</v>
      </c>
      <c r="C90" s="23" t="s">
        <v>933</v>
      </c>
      <c r="D90" s="23">
        <v>343</v>
      </c>
      <c r="E90" s="24">
        <v>3.0587666439871897</v>
      </c>
      <c r="F90" s="24">
        <v>3.2164545999470802</v>
      </c>
      <c r="G90" s="24">
        <v>3.51885066483722</v>
      </c>
      <c r="H90" s="24">
        <v>3.8292152996699702</v>
      </c>
      <c r="I90" s="24">
        <v>4.3362405171269103</v>
      </c>
      <c r="J90" s="37">
        <v>1.7257025580822001</v>
      </c>
      <c r="K90" s="24">
        <v>1</v>
      </c>
      <c r="L90" s="24"/>
      <c r="N90" s="23" t="s">
        <v>591</v>
      </c>
      <c r="O90" s="23" t="s">
        <v>932</v>
      </c>
      <c r="P90" s="23" t="s">
        <v>931</v>
      </c>
      <c r="Q90" s="23">
        <v>518</v>
      </c>
      <c r="R90" s="24"/>
      <c r="S90" s="24"/>
      <c r="T90" s="24"/>
      <c r="U90" s="24"/>
      <c r="V90" s="24"/>
    </row>
    <row r="91" spans="2:23" x14ac:dyDescent="0.35">
      <c r="B91" s="23" t="s">
        <v>930</v>
      </c>
      <c r="C91" s="23" t="s">
        <v>929</v>
      </c>
      <c r="D91" s="23">
        <v>449</v>
      </c>
      <c r="E91" s="24">
        <v>3.3940182054616397</v>
      </c>
      <c r="F91" s="24">
        <v>3.5032509752925902</v>
      </c>
      <c r="G91" s="24">
        <v>4.0780234070221102</v>
      </c>
      <c r="H91" s="24">
        <v>4.4551365409622896</v>
      </c>
      <c r="I91" s="37">
        <v>5.0007994569560301</v>
      </c>
      <c r="J91" s="37">
        <v>4.5429366400322202</v>
      </c>
      <c r="K91" s="24">
        <v>1</v>
      </c>
      <c r="L91" s="24"/>
      <c r="N91" s="23" t="s">
        <v>591</v>
      </c>
      <c r="O91" s="23" t="s">
        <v>928</v>
      </c>
      <c r="P91" s="23" t="s">
        <v>927</v>
      </c>
      <c r="Q91" s="23">
        <v>664</v>
      </c>
      <c r="R91" s="24"/>
      <c r="S91" s="24"/>
      <c r="T91" s="24"/>
      <c r="U91" s="24"/>
      <c r="V91" s="24"/>
      <c r="W91" s="38"/>
    </row>
    <row r="92" spans="2:23" x14ac:dyDescent="0.35">
      <c r="B92" s="23" t="s">
        <v>858</v>
      </c>
      <c r="C92" s="23" t="s">
        <v>926</v>
      </c>
      <c r="D92" s="23">
        <v>313</v>
      </c>
      <c r="E92" s="24">
        <v>2.8954</v>
      </c>
      <c r="F92" s="37">
        <v>3.0512000000000001</v>
      </c>
      <c r="G92" s="37">
        <v>3.1920999999999999</v>
      </c>
      <c r="H92" s="37">
        <v>4.1102999999999996</v>
      </c>
      <c r="I92" s="37">
        <v>4.4684999999999997</v>
      </c>
      <c r="J92" s="37">
        <v>1.3201123520343001</v>
      </c>
      <c r="K92" s="24">
        <v>1</v>
      </c>
      <c r="L92" s="24"/>
      <c r="N92" s="23" t="s">
        <v>591</v>
      </c>
      <c r="O92" s="23" t="s">
        <v>838</v>
      </c>
      <c r="P92" s="23" t="s">
        <v>925</v>
      </c>
      <c r="Q92" s="23">
        <v>662</v>
      </c>
      <c r="R92" s="24"/>
      <c r="S92" s="24"/>
      <c r="T92" s="24"/>
      <c r="U92" s="24"/>
      <c r="V92" s="37"/>
      <c r="W92" s="38"/>
    </row>
    <row r="93" spans="2:23" x14ac:dyDescent="0.35">
      <c r="B93" s="23" t="s">
        <v>848</v>
      </c>
      <c r="C93" s="23" t="s">
        <v>924</v>
      </c>
      <c r="D93" s="23">
        <v>738</v>
      </c>
      <c r="E93" s="24">
        <v>3.5588300036920097</v>
      </c>
      <c r="F93" s="24">
        <v>3.6634431136939201</v>
      </c>
      <c r="G93" s="24">
        <v>3.8326742085986001</v>
      </c>
      <c r="H93" s="24">
        <v>4.0067180336766697</v>
      </c>
      <c r="I93" s="37">
        <v>3.9030744946427203</v>
      </c>
      <c r="J93" s="37">
        <v>2.6353472040052299</v>
      </c>
      <c r="K93" s="24">
        <v>1</v>
      </c>
      <c r="L93" s="24"/>
      <c r="N93" s="23" t="s">
        <v>591</v>
      </c>
      <c r="O93" s="23" t="s">
        <v>923</v>
      </c>
      <c r="P93" s="23" t="s">
        <v>922</v>
      </c>
      <c r="Q93" s="23">
        <v>176</v>
      </c>
      <c r="R93" s="37"/>
      <c r="S93" s="37"/>
      <c r="T93" s="37"/>
      <c r="U93" s="37"/>
      <c r="V93" s="37"/>
      <c r="W93" s="38"/>
    </row>
    <row r="94" spans="2:23" x14ac:dyDescent="0.35">
      <c r="B94" s="23" t="s">
        <v>878</v>
      </c>
      <c r="C94" s="23" t="s">
        <v>921</v>
      </c>
      <c r="D94" s="23">
        <v>914</v>
      </c>
      <c r="E94" s="24">
        <v>2.2503144656918996</v>
      </c>
      <c r="F94" s="24">
        <v>2.6510572539113699</v>
      </c>
      <c r="G94" s="24">
        <v>3.2254023705021302</v>
      </c>
      <c r="H94" s="24">
        <v>3.6304913921619102</v>
      </c>
      <c r="I94" s="37">
        <v>3.81179881546967</v>
      </c>
      <c r="J94" s="37">
        <v>2.16086287547814</v>
      </c>
      <c r="K94" s="24">
        <v>1</v>
      </c>
      <c r="L94" s="24"/>
      <c r="N94" s="23" t="s">
        <v>591</v>
      </c>
      <c r="O94" s="23" t="s">
        <v>915</v>
      </c>
      <c r="P94" s="23" t="s">
        <v>920</v>
      </c>
      <c r="Q94" s="23">
        <v>258</v>
      </c>
      <c r="R94" s="24"/>
      <c r="S94" s="24"/>
      <c r="T94" s="24"/>
      <c r="U94" s="24"/>
      <c r="V94" s="24"/>
      <c r="W94" s="38"/>
    </row>
    <row r="95" spans="2:23" x14ac:dyDescent="0.35">
      <c r="B95" s="23" t="s">
        <v>919</v>
      </c>
      <c r="C95" s="23" t="s">
        <v>918</v>
      </c>
      <c r="D95" s="23">
        <v>912</v>
      </c>
      <c r="E95" s="24">
        <v>4.4439859999999998</v>
      </c>
      <c r="F95" s="24">
        <v>4.36829</v>
      </c>
      <c r="G95" s="24">
        <v>4.6884389999999998</v>
      </c>
      <c r="H95" s="24">
        <v>4.6907030000000001</v>
      </c>
      <c r="I95" s="24">
        <v>3.7614800000000002</v>
      </c>
      <c r="J95" s="24">
        <v>3.9772280000000002</v>
      </c>
      <c r="K95" s="24">
        <v>1</v>
      </c>
      <c r="L95" s="24"/>
      <c r="N95" s="23" t="s">
        <v>591</v>
      </c>
      <c r="O95" s="23" t="s">
        <v>917</v>
      </c>
      <c r="P95" s="23" t="s">
        <v>916</v>
      </c>
      <c r="Q95" s="23">
        <v>941</v>
      </c>
      <c r="R95" s="37"/>
      <c r="S95" s="37"/>
      <c r="T95" s="37"/>
      <c r="U95" s="37"/>
      <c r="V95" s="37"/>
      <c r="W95" s="38"/>
    </row>
    <row r="96" spans="2:23" x14ac:dyDescent="0.35">
      <c r="B96" s="23" t="s">
        <v>915</v>
      </c>
      <c r="C96" s="23" t="s">
        <v>914</v>
      </c>
      <c r="D96" s="23">
        <v>258</v>
      </c>
      <c r="E96" s="24">
        <v>3.2425864999999998</v>
      </c>
      <c r="F96" s="24">
        <v>3.4141116999999999</v>
      </c>
      <c r="G96" s="24">
        <v>3.60013842</v>
      </c>
      <c r="H96" s="24">
        <v>3.7069815799999999</v>
      </c>
      <c r="I96" s="24">
        <v>3.6042257200000001</v>
      </c>
      <c r="J96" s="37">
        <v>2.5777684131468299</v>
      </c>
      <c r="K96" s="24">
        <v>1</v>
      </c>
      <c r="L96" s="24"/>
      <c r="N96" s="23" t="s">
        <v>591</v>
      </c>
      <c r="O96" s="23" t="s">
        <v>913</v>
      </c>
      <c r="P96" s="23" t="s">
        <v>912</v>
      </c>
      <c r="Q96" s="23">
        <v>522</v>
      </c>
      <c r="R96" s="24"/>
      <c r="S96" s="24"/>
      <c r="T96" s="24"/>
      <c r="U96" s="24"/>
      <c r="V96" s="24"/>
      <c r="W96" s="38"/>
    </row>
    <row r="97" spans="2:23" x14ac:dyDescent="0.35">
      <c r="B97" s="23" t="s">
        <v>825</v>
      </c>
      <c r="C97" s="23" t="s">
        <v>911</v>
      </c>
      <c r="D97" s="23">
        <v>556</v>
      </c>
      <c r="E97" s="24">
        <v>2.90533318844999</v>
      </c>
      <c r="F97" s="24">
        <v>2.8914</v>
      </c>
      <c r="G97" s="24">
        <v>3.0007000000000001</v>
      </c>
      <c r="H97" s="24">
        <v>3.3427720116463298</v>
      </c>
      <c r="I97" s="24">
        <v>3.3785889790082204</v>
      </c>
      <c r="J97" s="24">
        <v>1.46724731782281</v>
      </c>
      <c r="K97" s="24">
        <v>1</v>
      </c>
      <c r="L97" s="24"/>
      <c r="N97" s="23" t="s">
        <v>591</v>
      </c>
      <c r="O97" s="23" t="s">
        <v>910</v>
      </c>
      <c r="P97" s="23" t="s">
        <v>909</v>
      </c>
      <c r="Q97" s="23">
        <v>744</v>
      </c>
      <c r="R97" s="24"/>
      <c r="S97" s="24"/>
      <c r="T97" s="24"/>
      <c r="U97" s="24"/>
      <c r="V97" s="24"/>
      <c r="W97" s="38"/>
    </row>
    <row r="98" spans="2:23" x14ac:dyDescent="0.35">
      <c r="B98" s="23" t="s">
        <v>908</v>
      </c>
      <c r="C98" s="23" t="s">
        <v>907</v>
      </c>
      <c r="D98" s="23">
        <v>248</v>
      </c>
      <c r="E98" s="24">
        <v>2.3973127373768501</v>
      </c>
      <c r="F98" s="24">
        <v>2.67459377915928</v>
      </c>
      <c r="G98" s="37">
        <v>2.9784838698439202</v>
      </c>
      <c r="H98" s="37">
        <v>3.2482509415151002</v>
      </c>
      <c r="I98" s="37">
        <v>3.3496765148547802</v>
      </c>
      <c r="J98" s="37">
        <v>1.51246238852163</v>
      </c>
      <c r="K98" s="24">
        <v>1</v>
      </c>
      <c r="L98" s="24"/>
      <c r="N98" s="23" t="s">
        <v>591</v>
      </c>
      <c r="O98" s="23" t="s">
        <v>850</v>
      </c>
      <c r="P98" s="23" t="s">
        <v>906</v>
      </c>
      <c r="Q98" s="23">
        <v>948</v>
      </c>
      <c r="R98" s="24"/>
      <c r="S98" s="24"/>
      <c r="T98" s="24"/>
      <c r="U98" s="24"/>
      <c r="V98" s="24"/>
    </row>
    <row r="99" spans="2:23" x14ac:dyDescent="0.35">
      <c r="B99" s="23" t="s">
        <v>905</v>
      </c>
      <c r="C99" s="23" t="s">
        <v>904</v>
      </c>
      <c r="D99" s="23">
        <v>612</v>
      </c>
      <c r="E99" s="24">
        <v>3.4750821142034201</v>
      </c>
      <c r="F99" s="24">
        <v>3.4333734958598501</v>
      </c>
      <c r="G99" s="37">
        <v>3.1118052424025402</v>
      </c>
      <c r="H99" s="37">
        <v>3.2671295287476103</v>
      </c>
      <c r="I99" s="37">
        <v>3.3255514276510101</v>
      </c>
      <c r="J99" s="37">
        <v>3.32258836177289</v>
      </c>
      <c r="K99" s="24">
        <v>1</v>
      </c>
      <c r="L99" s="24"/>
      <c r="N99" s="23" t="s">
        <v>591</v>
      </c>
      <c r="O99" s="23" t="s">
        <v>863</v>
      </c>
      <c r="P99" s="23" t="s">
        <v>903</v>
      </c>
      <c r="Q99" s="23">
        <v>218</v>
      </c>
      <c r="R99" s="24"/>
      <c r="S99" s="24"/>
      <c r="T99" s="24"/>
      <c r="U99" s="37"/>
      <c r="V99" s="37"/>
      <c r="W99" s="38"/>
    </row>
    <row r="100" spans="2:23" x14ac:dyDescent="0.35">
      <c r="B100" s="23" t="s">
        <v>861</v>
      </c>
      <c r="C100" s="23" t="s">
        <v>902</v>
      </c>
      <c r="D100" s="23">
        <v>253</v>
      </c>
      <c r="E100" s="24">
        <v>2.47708245568829</v>
      </c>
      <c r="F100" s="24">
        <v>2.5488829779531597</v>
      </c>
      <c r="G100" s="24">
        <v>2.5573173465238601</v>
      </c>
      <c r="H100" s="24">
        <v>2.7823695722099702</v>
      </c>
      <c r="I100" s="24">
        <v>3.1967272545370697</v>
      </c>
      <c r="J100" s="24">
        <v>0.74023845075877093</v>
      </c>
      <c r="K100" s="24">
        <v>1</v>
      </c>
      <c r="L100" s="24"/>
      <c r="N100" s="23" t="s">
        <v>591</v>
      </c>
      <c r="O100" s="23" t="s">
        <v>818</v>
      </c>
      <c r="P100" s="23" t="s">
        <v>901</v>
      </c>
      <c r="Q100" s="23">
        <v>688</v>
      </c>
      <c r="R100" s="24"/>
      <c r="S100" s="24"/>
      <c r="T100" s="24"/>
      <c r="U100" s="24"/>
      <c r="V100" s="24"/>
      <c r="W100" s="38"/>
    </row>
    <row r="101" spans="2:23" x14ac:dyDescent="0.35">
      <c r="B101" s="23" t="s">
        <v>870</v>
      </c>
      <c r="C101" s="23" t="s">
        <v>900</v>
      </c>
      <c r="D101" s="23">
        <v>684</v>
      </c>
      <c r="E101" s="24">
        <v>2.7326500185463498</v>
      </c>
      <c r="F101" s="24">
        <v>2.82488656261219</v>
      </c>
      <c r="G101" s="24">
        <v>3.0498701911579902</v>
      </c>
      <c r="H101" s="24">
        <v>3.2198582237321403</v>
      </c>
      <c r="I101" s="24">
        <v>2.94984064730733</v>
      </c>
      <c r="J101" s="24">
        <v>1.3095705707146101</v>
      </c>
      <c r="K101" s="24">
        <v>1</v>
      </c>
      <c r="L101" s="24"/>
      <c r="N101" s="23" t="s">
        <v>591</v>
      </c>
      <c r="O101" s="23" t="s">
        <v>754</v>
      </c>
      <c r="P101" s="23" t="s">
        <v>899</v>
      </c>
      <c r="Q101" s="23">
        <v>634</v>
      </c>
      <c r="R101" s="24"/>
      <c r="S101" s="24"/>
      <c r="T101" s="24"/>
      <c r="U101" s="24"/>
      <c r="V101" s="24"/>
      <c r="W101" s="38"/>
    </row>
    <row r="102" spans="2:23" x14ac:dyDescent="0.35">
      <c r="B102" s="23" t="s">
        <v>898</v>
      </c>
      <c r="C102" s="23" t="s">
        <v>897</v>
      </c>
      <c r="D102" s="23">
        <v>927</v>
      </c>
      <c r="E102" s="24">
        <v>2.3574278114268798</v>
      </c>
      <c r="F102" s="24">
        <v>1.9047484952385398</v>
      </c>
      <c r="G102" s="24">
        <v>2.2506856328919502</v>
      </c>
      <c r="H102" s="24">
        <v>2.74954723008908</v>
      </c>
      <c r="I102" s="24">
        <v>3.0948114261222601</v>
      </c>
      <c r="J102" s="37">
        <v>1.6497900000000001</v>
      </c>
      <c r="K102" s="24">
        <v>1</v>
      </c>
      <c r="L102" s="24"/>
      <c r="N102" s="23" t="s">
        <v>591</v>
      </c>
      <c r="O102" s="23" t="s">
        <v>888</v>
      </c>
      <c r="P102" s="23" t="s">
        <v>896</v>
      </c>
      <c r="Q102" s="23">
        <v>622</v>
      </c>
      <c r="R102" s="24"/>
      <c r="S102" s="24"/>
      <c r="T102" s="24"/>
      <c r="U102" s="24"/>
      <c r="V102" s="37"/>
      <c r="W102" s="38"/>
    </row>
    <row r="103" spans="2:23" x14ac:dyDescent="0.35">
      <c r="B103" s="23" t="s">
        <v>881</v>
      </c>
      <c r="C103" s="23" t="s">
        <v>895</v>
      </c>
      <c r="D103" s="23">
        <v>268</v>
      </c>
      <c r="E103" s="24">
        <v>2.9394</v>
      </c>
      <c r="F103" s="24">
        <v>2.9043000000000001</v>
      </c>
      <c r="G103" s="24">
        <v>2.8633999999999999</v>
      </c>
      <c r="H103" s="24">
        <v>2.9647000000000001</v>
      </c>
      <c r="I103" s="24">
        <v>2.9661</v>
      </c>
      <c r="J103" s="24">
        <v>1.79927423682598</v>
      </c>
      <c r="K103" s="24">
        <v>1</v>
      </c>
      <c r="L103" s="24"/>
      <c r="N103" s="23" t="s">
        <v>591</v>
      </c>
      <c r="O103" s="23" t="s">
        <v>868</v>
      </c>
      <c r="P103" s="23" t="s">
        <v>894</v>
      </c>
      <c r="Q103" s="23">
        <v>746</v>
      </c>
      <c r="R103" s="24"/>
      <c r="S103" s="24"/>
      <c r="T103" s="37"/>
      <c r="U103" s="37"/>
      <c r="V103" s="37"/>
      <c r="W103" s="38"/>
    </row>
    <row r="104" spans="2:23" x14ac:dyDescent="0.35">
      <c r="B104" s="23" t="s">
        <v>875</v>
      </c>
      <c r="C104" s="23" t="s">
        <v>893</v>
      </c>
      <c r="D104" s="23">
        <v>911</v>
      </c>
      <c r="E104" s="24">
        <v>1.5124500000000001</v>
      </c>
      <c r="F104" s="37">
        <v>1.6714599999999999</v>
      </c>
      <c r="G104" s="37">
        <v>2.0222799999999999</v>
      </c>
      <c r="H104" s="37">
        <v>2.2181799999999998</v>
      </c>
      <c r="I104" s="37">
        <v>2.4306899999999998</v>
      </c>
      <c r="J104" s="37">
        <v>1.09144273964829</v>
      </c>
      <c r="K104" s="24">
        <v>1</v>
      </c>
      <c r="L104" s="24"/>
      <c r="N104" s="23" t="s">
        <v>591</v>
      </c>
      <c r="O104" s="23" t="s">
        <v>892</v>
      </c>
      <c r="P104" s="23" t="s">
        <v>891</v>
      </c>
      <c r="Q104" s="23">
        <v>343</v>
      </c>
      <c r="R104" s="24"/>
      <c r="S104" s="24"/>
      <c r="T104" s="24"/>
      <c r="U104" s="24"/>
      <c r="V104" s="24"/>
      <c r="W104" s="38"/>
    </row>
    <row r="105" spans="2:23" x14ac:dyDescent="0.35">
      <c r="B105" s="23" t="s">
        <v>763</v>
      </c>
      <c r="C105" s="23" t="s">
        <v>890</v>
      </c>
      <c r="D105" s="23">
        <v>963</v>
      </c>
      <c r="E105" s="24">
        <v>1.6814780218882799</v>
      </c>
      <c r="F105" s="24">
        <v>1.7934713266321198</v>
      </c>
      <c r="G105" s="24">
        <v>2.0037985645224698</v>
      </c>
      <c r="H105" s="24">
        <v>2.2162580233276201</v>
      </c>
      <c r="I105" s="24">
        <v>2.25357022646137</v>
      </c>
      <c r="J105" s="24">
        <v>2.0423098993294801</v>
      </c>
      <c r="K105" s="24">
        <v>1</v>
      </c>
      <c r="L105" s="24"/>
      <c r="N105" s="23" t="s">
        <v>591</v>
      </c>
      <c r="O105" s="23" t="s">
        <v>740</v>
      </c>
      <c r="P105" s="23" t="s">
        <v>889</v>
      </c>
      <c r="Q105" s="23">
        <v>628</v>
      </c>
      <c r="R105" s="24"/>
      <c r="S105" s="24"/>
      <c r="T105" s="24"/>
      <c r="U105" s="24"/>
      <c r="V105" s="24"/>
    </row>
    <row r="106" spans="2:23" x14ac:dyDescent="0.35">
      <c r="B106" s="23" t="s">
        <v>888</v>
      </c>
      <c r="C106" s="23" t="s">
        <v>887</v>
      </c>
      <c r="D106" s="23">
        <v>622</v>
      </c>
      <c r="E106" s="24">
        <v>1.5165464469993801</v>
      </c>
      <c r="F106" s="24">
        <v>1.6569159775115498</v>
      </c>
      <c r="G106" s="24">
        <v>1.9451739945223001</v>
      </c>
      <c r="H106" s="24">
        <v>2.1167515929232699</v>
      </c>
      <c r="I106" s="37">
        <v>2.2052101672769697</v>
      </c>
      <c r="J106" s="37">
        <v>1.62329497338074</v>
      </c>
      <c r="K106" s="24">
        <v>1</v>
      </c>
      <c r="L106" s="24"/>
      <c r="N106" s="23" t="s">
        <v>591</v>
      </c>
      <c r="O106" s="23" t="s">
        <v>775</v>
      </c>
      <c r="P106" s="23" t="s">
        <v>886</v>
      </c>
      <c r="Q106" s="23">
        <v>646</v>
      </c>
      <c r="R106" s="24"/>
      <c r="S106" s="24"/>
      <c r="T106" s="24"/>
      <c r="U106" s="37"/>
      <c r="V106" s="37"/>
      <c r="W106" s="38"/>
    </row>
    <row r="107" spans="2:23" x14ac:dyDescent="0.35">
      <c r="B107" s="23" t="s">
        <v>766</v>
      </c>
      <c r="C107" s="23" t="s">
        <v>885</v>
      </c>
      <c r="D107" s="23">
        <v>943</v>
      </c>
      <c r="E107" s="24">
        <v>1.3474005457823801</v>
      </c>
      <c r="F107" s="24">
        <v>1.3883412387730401</v>
      </c>
      <c r="G107" s="24">
        <v>1.5611015500954799</v>
      </c>
      <c r="H107" s="24">
        <v>1.8469734058082599</v>
      </c>
      <c r="I107" s="24">
        <v>1.90082457464702</v>
      </c>
      <c r="J107" s="24">
        <v>0.90461749574921091</v>
      </c>
      <c r="K107" s="24">
        <v>1</v>
      </c>
      <c r="L107" s="24"/>
      <c r="N107" s="23" t="s">
        <v>591</v>
      </c>
      <c r="O107" s="23" t="s">
        <v>884</v>
      </c>
      <c r="P107" s="23" t="s">
        <v>883</v>
      </c>
      <c r="Q107" s="23">
        <v>915</v>
      </c>
      <c r="R107" s="24"/>
      <c r="S107" s="24"/>
      <c r="T107" s="24"/>
      <c r="U107" s="24"/>
      <c r="V107" s="24"/>
      <c r="W107" s="38"/>
    </row>
    <row r="108" spans="2:23" x14ac:dyDescent="0.35">
      <c r="B108" s="23" t="s">
        <v>783</v>
      </c>
      <c r="C108" s="23" t="s">
        <v>882</v>
      </c>
      <c r="D108" s="23">
        <v>967</v>
      </c>
      <c r="E108" s="24">
        <v>1.0558366203059</v>
      </c>
      <c r="F108" s="24">
        <v>1.25112538029054</v>
      </c>
      <c r="G108" s="24">
        <v>1.5344204002016399</v>
      </c>
      <c r="H108" s="24">
        <v>1.8449951384818399</v>
      </c>
      <c r="I108" s="24">
        <v>1.8766744222306599</v>
      </c>
      <c r="J108" s="24">
        <v>1.42544259322018</v>
      </c>
      <c r="K108" s="24">
        <v>1</v>
      </c>
      <c r="L108" s="24"/>
      <c r="N108" s="23" t="s">
        <v>591</v>
      </c>
      <c r="O108" s="23" t="s">
        <v>881</v>
      </c>
      <c r="P108" s="23" t="s">
        <v>880</v>
      </c>
      <c r="Q108" s="23">
        <v>268</v>
      </c>
      <c r="R108" s="24"/>
      <c r="S108" s="24"/>
      <c r="T108" s="24"/>
      <c r="U108" s="24"/>
      <c r="V108" s="24"/>
    </row>
    <row r="109" spans="2:23" x14ac:dyDescent="0.35">
      <c r="B109" s="23" t="s">
        <v>836</v>
      </c>
      <c r="C109" s="23" t="s">
        <v>879</v>
      </c>
      <c r="D109" s="23">
        <v>962</v>
      </c>
      <c r="E109" s="24">
        <v>1.5286751934879501</v>
      </c>
      <c r="F109" s="24">
        <v>1.5378719787624899</v>
      </c>
      <c r="G109" s="24">
        <v>1.619786396117</v>
      </c>
      <c r="H109" s="24">
        <v>1.85626263293587</v>
      </c>
      <c r="I109" s="24">
        <v>1.82010817320268</v>
      </c>
      <c r="J109" s="37">
        <v>1.68814335998141</v>
      </c>
      <c r="K109" s="24">
        <v>1</v>
      </c>
      <c r="L109" s="24"/>
      <c r="N109" s="23" t="s">
        <v>591</v>
      </c>
      <c r="O109" s="23" t="s">
        <v>878</v>
      </c>
      <c r="P109" s="23" t="s">
        <v>877</v>
      </c>
      <c r="Q109" s="23">
        <v>914</v>
      </c>
      <c r="R109" s="24"/>
      <c r="S109" s="24"/>
      <c r="T109" s="24"/>
      <c r="U109" s="24"/>
      <c r="V109" s="37"/>
      <c r="W109" s="38"/>
    </row>
    <row r="110" spans="2:23" x14ac:dyDescent="0.35">
      <c r="B110" s="23" t="s">
        <v>855</v>
      </c>
      <c r="C110" s="23" t="s">
        <v>876</v>
      </c>
      <c r="D110" s="23">
        <v>558</v>
      </c>
      <c r="E110" s="24">
        <v>1.4986990812608398</v>
      </c>
      <c r="F110" s="24">
        <v>1.30175007212742</v>
      </c>
      <c r="G110" s="24">
        <v>1.4918597995009899</v>
      </c>
      <c r="H110" s="24">
        <v>1.6974608389044801</v>
      </c>
      <c r="I110" s="24">
        <v>1.6541996154082301</v>
      </c>
      <c r="J110" s="24">
        <v>1.5692381014710701</v>
      </c>
      <c r="K110" s="24">
        <v>1</v>
      </c>
      <c r="L110" s="24"/>
      <c r="N110" s="23" t="s">
        <v>591</v>
      </c>
      <c r="O110" s="23" t="s">
        <v>875</v>
      </c>
      <c r="P110" s="23" t="s">
        <v>874</v>
      </c>
      <c r="Q110" s="23">
        <v>911</v>
      </c>
      <c r="R110" s="37"/>
      <c r="S110" s="37"/>
      <c r="T110" s="37"/>
      <c r="U110" s="37"/>
      <c r="V110" s="37"/>
      <c r="W110" s="38"/>
    </row>
    <row r="111" spans="2:23" x14ac:dyDescent="0.35">
      <c r="B111" s="23" t="s">
        <v>773</v>
      </c>
      <c r="C111" s="23" t="s">
        <v>873</v>
      </c>
      <c r="D111" s="23">
        <v>819</v>
      </c>
      <c r="E111" s="24">
        <v>1.3149126592910501</v>
      </c>
      <c r="F111" s="24">
        <v>1.3792062812094399</v>
      </c>
      <c r="G111" s="24">
        <v>1.47788306065806</v>
      </c>
      <c r="H111" s="24">
        <v>1.66083815597624</v>
      </c>
      <c r="I111" s="24">
        <v>1.61458024522254</v>
      </c>
      <c r="J111" s="24">
        <v>0.58185271715922104</v>
      </c>
      <c r="K111" s="24">
        <v>1</v>
      </c>
      <c r="L111" s="24"/>
      <c r="N111" s="23" t="s">
        <v>591</v>
      </c>
      <c r="O111" s="23" t="s">
        <v>693</v>
      </c>
      <c r="P111" s="23" t="s">
        <v>872</v>
      </c>
      <c r="Q111" s="23">
        <v>636</v>
      </c>
      <c r="R111" s="24"/>
      <c r="S111" s="24"/>
      <c r="T111" s="24"/>
      <c r="U111" s="24"/>
      <c r="V111" s="24"/>
    </row>
    <row r="112" spans="2:23" x14ac:dyDescent="0.35">
      <c r="B112" s="23" t="s">
        <v>806</v>
      </c>
      <c r="C112" s="23" t="s">
        <v>871</v>
      </c>
      <c r="D112" s="23">
        <v>921</v>
      </c>
      <c r="E112" s="24">
        <v>0.98148000000000002</v>
      </c>
      <c r="F112" s="24">
        <v>1.0666899999999999</v>
      </c>
      <c r="G112" s="24">
        <v>1.2542500000000001</v>
      </c>
      <c r="H112" s="24">
        <v>1.4764900000000001</v>
      </c>
      <c r="I112" s="24">
        <v>1.5681513026134701</v>
      </c>
      <c r="J112" s="24">
        <v>1.518</v>
      </c>
      <c r="K112" s="24">
        <v>1</v>
      </c>
      <c r="L112" s="24"/>
      <c r="N112" s="23" t="s">
        <v>591</v>
      </c>
      <c r="O112" s="23" t="s">
        <v>870</v>
      </c>
      <c r="P112" s="23" t="s">
        <v>869</v>
      </c>
      <c r="Q112" s="23">
        <v>684</v>
      </c>
      <c r="R112" s="24"/>
      <c r="S112" s="24"/>
      <c r="T112" s="24"/>
      <c r="U112" s="24"/>
      <c r="V112" s="24"/>
    </row>
    <row r="113" spans="2:23" x14ac:dyDescent="0.35">
      <c r="B113" s="23" t="s">
        <v>868</v>
      </c>
      <c r="C113" s="23" t="s">
        <v>867</v>
      </c>
      <c r="D113" s="23">
        <v>746</v>
      </c>
      <c r="E113" s="24">
        <v>2.0614625250919301</v>
      </c>
      <c r="F113" s="24">
        <v>1.91523191921061</v>
      </c>
      <c r="G113" s="37">
        <v>1.6455900000000001</v>
      </c>
      <c r="H113" s="37">
        <v>2.4467099999999999</v>
      </c>
      <c r="I113" s="37">
        <v>2.28267</v>
      </c>
      <c r="J113" s="37">
        <v>1.12858822314361</v>
      </c>
      <c r="K113" s="24">
        <v>1</v>
      </c>
      <c r="L113" s="24"/>
      <c r="N113" s="23" t="s">
        <v>591</v>
      </c>
      <c r="O113" s="23" t="s">
        <v>808</v>
      </c>
      <c r="P113" s="23" t="s">
        <v>866</v>
      </c>
      <c r="Q113" s="23">
        <v>369</v>
      </c>
      <c r="R113" s="24"/>
      <c r="S113" s="24"/>
      <c r="T113" s="24"/>
      <c r="U113" s="24"/>
      <c r="V113" s="24"/>
      <c r="W113" s="38"/>
    </row>
    <row r="114" spans="2:23" x14ac:dyDescent="0.35">
      <c r="B114" s="23" t="s">
        <v>738</v>
      </c>
      <c r="C114" s="23" t="s">
        <v>865</v>
      </c>
      <c r="D114" s="23">
        <v>316</v>
      </c>
      <c r="E114" s="24">
        <v>1.1535328024312301</v>
      </c>
      <c r="F114" s="24">
        <v>1.2487570380241202</v>
      </c>
      <c r="G114" s="24">
        <v>1.2972753969977902</v>
      </c>
      <c r="H114" s="24">
        <v>1.3335466933584801</v>
      </c>
      <c r="I114" s="24">
        <v>1.49194982298539</v>
      </c>
      <c r="J114" s="37">
        <v>0.70251164517753806</v>
      </c>
      <c r="K114" s="24">
        <v>1</v>
      </c>
      <c r="L114" s="24"/>
      <c r="N114" s="23" t="s">
        <v>591</v>
      </c>
      <c r="O114" s="23" t="s">
        <v>781</v>
      </c>
      <c r="P114" s="23" t="s">
        <v>864</v>
      </c>
      <c r="Q114" s="23">
        <v>678</v>
      </c>
      <c r="R114" s="24"/>
      <c r="S114" s="24"/>
      <c r="T114" s="24"/>
      <c r="U114" s="24"/>
      <c r="V114" s="24"/>
    </row>
    <row r="115" spans="2:23" x14ac:dyDescent="0.35">
      <c r="B115" s="23" t="s">
        <v>863</v>
      </c>
      <c r="C115" s="23" t="s">
        <v>862</v>
      </c>
      <c r="D115" s="23">
        <v>218</v>
      </c>
      <c r="E115" s="24">
        <v>1.24339480136306</v>
      </c>
      <c r="F115" s="24">
        <v>1.2447402464147201</v>
      </c>
      <c r="G115" s="24">
        <v>1.4549518455022199</v>
      </c>
      <c r="H115" s="37">
        <v>1.4588055382921401</v>
      </c>
      <c r="I115" s="37">
        <v>1.40508421542533</v>
      </c>
      <c r="J115" s="37">
        <v>1.23787919378971</v>
      </c>
      <c r="K115" s="24">
        <v>1</v>
      </c>
      <c r="L115" s="24"/>
      <c r="N115" s="23" t="s">
        <v>591</v>
      </c>
      <c r="O115" s="23" t="s">
        <v>861</v>
      </c>
      <c r="P115" s="23" t="s">
        <v>860</v>
      </c>
      <c r="Q115" s="23">
        <v>253</v>
      </c>
      <c r="R115" s="24"/>
      <c r="S115" s="24"/>
      <c r="T115" s="24"/>
      <c r="U115" s="24"/>
      <c r="V115" s="24"/>
    </row>
    <row r="116" spans="2:23" x14ac:dyDescent="0.35">
      <c r="B116" s="23" t="s">
        <v>852</v>
      </c>
      <c r="C116" s="23" t="s">
        <v>859</v>
      </c>
      <c r="D116" s="23">
        <v>722</v>
      </c>
      <c r="E116" s="24">
        <v>1.19376604498151</v>
      </c>
      <c r="F116" s="24">
        <v>1.21655448118358</v>
      </c>
      <c r="G116" s="24">
        <v>1.3054742034647702</v>
      </c>
      <c r="H116" s="24">
        <v>1.4216634462634101</v>
      </c>
      <c r="I116" s="24">
        <v>1.3965024710360201</v>
      </c>
      <c r="J116" s="37">
        <v>0.93755173050138996</v>
      </c>
      <c r="K116" s="24">
        <v>1</v>
      </c>
      <c r="L116" s="24"/>
      <c r="N116" s="23" t="s">
        <v>591</v>
      </c>
      <c r="O116" s="23" t="s">
        <v>858</v>
      </c>
      <c r="P116" s="23" t="s">
        <v>857</v>
      </c>
      <c r="Q116" s="23">
        <v>313</v>
      </c>
      <c r="R116" s="24"/>
      <c r="S116" s="24"/>
      <c r="T116" s="24"/>
      <c r="U116" s="24"/>
      <c r="V116" s="37"/>
      <c r="W116" s="38"/>
    </row>
    <row r="117" spans="2:23" x14ac:dyDescent="0.35">
      <c r="B117" s="23" t="s">
        <v>816</v>
      </c>
      <c r="C117" s="23" t="s">
        <v>856</v>
      </c>
      <c r="D117" s="23">
        <v>674</v>
      </c>
      <c r="E117" s="24">
        <v>1.07808767648704</v>
      </c>
      <c r="F117" s="24">
        <v>1.18697970720069</v>
      </c>
      <c r="G117" s="24">
        <v>1.27153669810591</v>
      </c>
      <c r="H117" s="24">
        <v>1.3236278484955599</v>
      </c>
      <c r="I117" s="24">
        <v>1.43078154373417</v>
      </c>
      <c r="J117" s="24">
        <v>0.72966741677091596</v>
      </c>
      <c r="K117" s="24">
        <v>1</v>
      </c>
      <c r="L117" s="24"/>
      <c r="N117" s="23" t="s">
        <v>591</v>
      </c>
      <c r="O117" s="23" t="s">
        <v>855</v>
      </c>
      <c r="P117" s="23" t="s">
        <v>854</v>
      </c>
      <c r="Q117" s="23">
        <v>558</v>
      </c>
      <c r="R117" s="24"/>
      <c r="S117" s="24"/>
      <c r="T117" s="24"/>
      <c r="U117" s="24"/>
      <c r="V117" s="24"/>
    </row>
    <row r="118" spans="2:23" x14ac:dyDescent="0.35">
      <c r="B118" s="23" t="s">
        <v>833</v>
      </c>
      <c r="C118" s="23" t="s">
        <v>853</v>
      </c>
      <c r="D118" s="23">
        <v>732</v>
      </c>
      <c r="E118" s="24">
        <v>1.72732196550146</v>
      </c>
      <c r="F118" s="24">
        <v>1.5445707379150801</v>
      </c>
      <c r="G118" s="24">
        <v>1.7801203456310999</v>
      </c>
      <c r="H118" s="24">
        <v>1.5110258041164502</v>
      </c>
      <c r="I118" s="24">
        <v>1.3683704037665998</v>
      </c>
      <c r="J118" s="37">
        <v>0.55269684307624201</v>
      </c>
      <c r="K118" s="24">
        <v>1</v>
      </c>
      <c r="L118" s="24"/>
      <c r="N118" s="23" t="s">
        <v>591</v>
      </c>
      <c r="O118" s="23" t="s">
        <v>852</v>
      </c>
      <c r="P118" s="23" t="s">
        <v>851</v>
      </c>
      <c r="Q118" s="23">
        <v>722</v>
      </c>
      <c r="R118" s="24"/>
      <c r="S118" s="24"/>
      <c r="T118" s="24"/>
      <c r="U118" s="24"/>
      <c r="V118" s="24"/>
      <c r="W118" s="38"/>
    </row>
    <row r="119" spans="2:23" x14ac:dyDescent="0.35">
      <c r="B119" s="23" t="s">
        <v>850</v>
      </c>
      <c r="C119" s="23" t="s">
        <v>849</v>
      </c>
      <c r="D119" s="23">
        <v>948</v>
      </c>
      <c r="E119" s="24">
        <v>0.69168205767770807</v>
      </c>
      <c r="F119" s="24">
        <v>0.8008833052179789</v>
      </c>
      <c r="G119" s="24">
        <v>0.96634099274777696</v>
      </c>
      <c r="H119" s="24">
        <v>1.1116070904054101</v>
      </c>
      <c r="I119" s="24">
        <v>1.2327320958060501</v>
      </c>
      <c r="J119" s="24">
        <v>1.09852570726089</v>
      </c>
      <c r="K119" s="24">
        <v>1</v>
      </c>
      <c r="L119" s="24"/>
      <c r="N119" s="23" t="s">
        <v>591</v>
      </c>
      <c r="O119" s="23" t="s">
        <v>848</v>
      </c>
      <c r="P119" s="23" t="s">
        <v>847</v>
      </c>
      <c r="Q119" s="23">
        <v>738</v>
      </c>
      <c r="R119" s="24"/>
      <c r="S119" s="24"/>
      <c r="T119" s="24"/>
      <c r="U119" s="24"/>
      <c r="V119" s="37"/>
      <c r="W119" s="38"/>
    </row>
    <row r="120" spans="2:23" x14ac:dyDescent="0.35">
      <c r="B120" s="23" t="s">
        <v>787</v>
      </c>
      <c r="C120" s="23" t="s">
        <v>846</v>
      </c>
      <c r="D120" s="23">
        <v>278</v>
      </c>
      <c r="E120" s="24">
        <v>1.2534000000000001</v>
      </c>
      <c r="F120" s="24">
        <v>1.3940999999999999</v>
      </c>
      <c r="G120" s="24">
        <v>1.5576000000000001</v>
      </c>
      <c r="H120" s="24">
        <v>1.3429</v>
      </c>
      <c r="I120" s="24">
        <v>1.3626</v>
      </c>
      <c r="J120" s="37">
        <v>0.89679975179162397</v>
      </c>
      <c r="K120" s="24">
        <v>1</v>
      </c>
      <c r="L120" s="24"/>
      <c r="N120" s="23" t="s">
        <v>591</v>
      </c>
      <c r="O120" s="23" t="s">
        <v>744</v>
      </c>
      <c r="P120" s="23" t="s">
        <v>845</v>
      </c>
      <c r="Q120" s="23">
        <v>642</v>
      </c>
      <c r="R120" s="24"/>
      <c r="S120" s="24"/>
      <c r="T120" s="24"/>
      <c r="U120" s="24"/>
      <c r="V120" s="24"/>
    </row>
    <row r="121" spans="2:23" x14ac:dyDescent="0.35">
      <c r="B121" s="23" t="s">
        <v>756</v>
      </c>
      <c r="C121" s="23" t="s">
        <v>844</v>
      </c>
      <c r="D121" s="23">
        <v>611</v>
      </c>
      <c r="E121" s="37">
        <v>0.94334378041987199</v>
      </c>
      <c r="F121" s="37">
        <v>0.97088695202030095</v>
      </c>
      <c r="G121" s="24">
        <v>0.98458820285728799</v>
      </c>
      <c r="H121" s="24">
        <v>1.0411093793080199</v>
      </c>
      <c r="I121" s="24">
        <v>1.1534990237507101</v>
      </c>
      <c r="J121" s="37">
        <v>1.03814912137564</v>
      </c>
      <c r="K121" s="24">
        <v>1</v>
      </c>
      <c r="L121" s="24"/>
      <c r="N121" s="23" t="s">
        <v>591</v>
      </c>
      <c r="O121" s="23" t="s">
        <v>827</v>
      </c>
      <c r="P121" s="23" t="s">
        <v>843</v>
      </c>
      <c r="Q121" s="23">
        <v>754</v>
      </c>
      <c r="R121" s="24"/>
      <c r="S121" s="24"/>
      <c r="T121" s="24"/>
      <c r="U121" s="24"/>
      <c r="V121" s="24"/>
    </row>
    <row r="122" spans="2:23" x14ac:dyDescent="0.35">
      <c r="B122" s="23" t="s">
        <v>790</v>
      </c>
      <c r="C122" s="23" t="s">
        <v>842</v>
      </c>
      <c r="D122" s="23">
        <v>917</v>
      </c>
      <c r="E122" s="24">
        <v>0.85320982000000001</v>
      </c>
      <c r="F122" s="24">
        <v>0.84103068999999997</v>
      </c>
      <c r="G122" s="24">
        <v>0.82376000000000005</v>
      </c>
      <c r="H122" s="24">
        <v>0.82991120699999998</v>
      </c>
      <c r="I122" s="24">
        <v>1.1497914810000001</v>
      </c>
      <c r="J122" s="37">
        <v>0.20424521351983402</v>
      </c>
      <c r="K122" s="24">
        <v>1</v>
      </c>
      <c r="L122" s="24"/>
      <c r="N122" s="23" t="s">
        <v>591</v>
      </c>
      <c r="O122" s="23" t="s">
        <v>730</v>
      </c>
      <c r="P122" s="23" t="s">
        <v>841</v>
      </c>
      <c r="Q122" s="23">
        <v>853</v>
      </c>
      <c r="R122" s="24"/>
      <c r="S122" s="24"/>
      <c r="T122" s="24"/>
      <c r="U122" s="24"/>
      <c r="V122" s="24"/>
    </row>
    <row r="123" spans="2:23" x14ac:dyDescent="0.35">
      <c r="B123" s="23" t="s">
        <v>750</v>
      </c>
      <c r="C123" s="23" t="s">
        <v>840</v>
      </c>
      <c r="D123" s="23">
        <v>718</v>
      </c>
      <c r="E123" s="24">
        <v>0.84769638419325899</v>
      </c>
      <c r="F123" s="24">
        <v>0.89363530021582993</v>
      </c>
      <c r="G123" s="24">
        <v>0.99799955348074598</v>
      </c>
      <c r="H123" s="24">
        <v>1.1067247809978999</v>
      </c>
      <c r="I123" s="24">
        <v>1.1359707894184201</v>
      </c>
      <c r="J123" s="24">
        <v>0.48932231814688998</v>
      </c>
      <c r="K123" s="24">
        <v>1</v>
      </c>
      <c r="L123" s="24"/>
      <c r="N123" s="23" t="s">
        <v>591</v>
      </c>
      <c r="O123" s="23" t="s">
        <v>778</v>
      </c>
      <c r="P123" s="23" t="s">
        <v>839</v>
      </c>
      <c r="Q123" s="23">
        <v>748</v>
      </c>
      <c r="R123" s="24"/>
      <c r="S123" s="24"/>
      <c r="T123" s="24"/>
      <c r="U123" s="24"/>
      <c r="V123" s="37"/>
      <c r="W123" s="38"/>
    </row>
    <row r="124" spans="2:23" x14ac:dyDescent="0.35">
      <c r="B124" s="23" t="s">
        <v>838</v>
      </c>
      <c r="C124" s="23" t="s">
        <v>837</v>
      </c>
      <c r="D124" s="23">
        <v>662</v>
      </c>
      <c r="E124" s="24">
        <v>0.76616471721146795</v>
      </c>
      <c r="F124" s="24">
        <v>0.91395035118322498</v>
      </c>
      <c r="G124" s="24">
        <v>0.97338980456384006</v>
      </c>
      <c r="H124" s="24">
        <v>1.12488472824144</v>
      </c>
      <c r="I124" s="37">
        <v>1.1122490486441601</v>
      </c>
      <c r="J124" s="37">
        <v>0.97218693085808205</v>
      </c>
      <c r="K124" s="24">
        <v>1</v>
      </c>
      <c r="L124" s="24"/>
      <c r="N124" s="23" t="s">
        <v>591</v>
      </c>
      <c r="O124" s="23" t="s">
        <v>836</v>
      </c>
      <c r="P124" s="23" t="s">
        <v>835</v>
      </c>
      <c r="Q124" s="23">
        <v>962</v>
      </c>
      <c r="R124" s="24"/>
      <c r="S124" s="24"/>
      <c r="T124" s="24"/>
      <c r="U124" s="24"/>
      <c r="V124" s="24"/>
      <c r="W124" s="38"/>
    </row>
    <row r="125" spans="2:23" x14ac:dyDescent="0.35">
      <c r="B125" s="23" t="s">
        <v>813</v>
      </c>
      <c r="C125" s="23" t="s">
        <v>834</v>
      </c>
      <c r="D125" s="23">
        <v>544</v>
      </c>
      <c r="E125" s="24">
        <v>0.84407286990605601</v>
      </c>
      <c r="F125" s="24">
        <v>0.83464923882311204</v>
      </c>
      <c r="G125" s="24">
        <v>0.88369495083377103</v>
      </c>
      <c r="H125" s="24">
        <v>0.92142896415081799</v>
      </c>
      <c r="I125" s="24">
        <v>1.10917</v>
      </c>
      <c r="J125" s="24">
        <v>0.57992646196765307</v>
      </c>
      <c r="K125" s="24">
        <v>1</v>
      </c>
      <c r="L125" s="24"/>
      <c r="N125" s="23" t="s">
        <v>591</v>
      </c>
      <c r="O125" s="23" t="s">
        <v>833</v>
      </c>
      <c r="P125" s="23" t="s">
        <v>832</v>
      </c>
      <c r="Q125" s="23">
        <v>732</v>
      </c>
      <c r="R125" s="24"/>
      <c r="S125" s="24"/>
      <c r="T125" s="24"/>
      <c r="U125" s="24"/>
      <c r="V125" s="24"/>
      <c r="W125" s="38"/>
    </row>
    <row r="126" spans="2:23" x14ac:dyDescent="0.35">
      <c r="B126" s="23" t="s">
        <v>735</v>
      </c>
      <c r="C126" s="23" t="s">
        <v>831</v>
      </c>
      <c r="D126" s="23">
        <v>311</v>
      </c>
      <c r="E126" s="24">
        <v>0.94879386697002899</v>
      </c>
      <c r="F126" s="24">
        <v>0.99302188369369904</v>
      </c>
      <c r="G126" s="24">
        <v>0.95724941407118003</v>
      </c>
      <c r="H126" s="24">
        <v>0.993257931222983</v>
      </c>
      <c r="I126" s="37">
        <v>1.0867192462476498</v>
      </c>
      <c r="J126" s="37">
        <v>0.43553164000064598</v>
      </c>
      <c r="K126" s="24">
        <v>1</v>
      </c>
      <c r="L126" s="24"/>
      <c r="N126" s="23" t="s">
        <v>591</v>
      </c>
      <c r="O126" s="23" t="s">
        <v>771</v>
      </c>
      <c r="P126" s="23" t="s">
        <v>830</v>
      </c>
      <c r="Q126" s="23">
        <v>925</v>
      </c>
      <c r="R126" s="24"/>
      <c r="S126" s="24"/>
      <c r="T126" s="24"/>
      <c r="U126" s="24"/>
      <c r="V126" s="24"/>
    </row>
    <row r="127" spans="2:23" x14ac:dyDescent="0.35">
      <c r="B127" s="23" t="s">
        <v>714</v>
      </c>
      <c r="C127" s="23" t="s">
        <v>829</v>
      </c>
      <c r="D127" s="23">
        <v>362</v>
      </c>
      <c r="E127" s="24">
        <v>0.86726267083924791</v>
      </c>
      <c r="F127" s="24">
        <v>0.82928454505396998</v>
      </c>
      <c r="G127" s="24">
        <v>0.94498408998473704</v>
      </c>
      <c r="H127" s="24">
        <v>1.0552889350419001</v>
      </c>
      <c r="I127" s="37">
        <v>1.08675033356833</v>
      </c>
      <c r="J127" s="37">
        <v>0.328714287467051</v>
      </c>
      <c r="K127" s="24">
        <v>1</v>
      </c>
      <c r="L127" s="24"/>
      <c r="N127" s="23" t="s">
        <v>591</v>
      </c>
      <c r="O127" s="23" t="s">
        <v>733</v>
      </c>
      <c r="P127" s="23" t="s">
        <v>828</v>
      </c>
      <c r="Q127" s="23">
        <v>474</v>
      </c>
      <c r="R127" s="24"/>
      <c r="S127" s="24"/>
      <c r="T127" s="24"/>
      <c r="U127" s="24"/>
      <c r="V127" s="24"/>
    </row>
    <row r="128" spans="2:23" x14ac:dyDescent="0.35">
      <c r="B128" s="23" t="s">
        <v>827</v>
      </c>
      <c r="C128" s="23" t="s">
        <v>826</v>
      </c>
      <c r="D128" s="23">
        <v>754</v>
      </c>
      <c r="E128" s="24">
        <v>0.86150000000000004</v>
      </c>
      <c r="F128" s="24">
        <v>0.88504879301675499</v>
      </c>
      <c r="G128" s="24">
        <v>0.86494028694980296</v>
      </c>
      <c r="H128" s="24">
        <v>0.95299999999999996</v>
      </c>
      <c r="I128" s="24">
        <v>1.01244603194109</v>
      </c>
      <c r="J128" s="24">
        <v>0.54254614535007406</v>
      </c>
      <c r="K128" s="24">
        <v>1</v>
      </c>
      <c r="L128" s="24"/>
      <c r="N128" s="23" t="s">
        <v>591</v>
      </c>
      <c r="O128" s="23" t="s">
        <v>825</v>
      </c>
      <c r="P128" s="23" t="s">
        <v>824</v>
      </c>
      <c r="Q128" s="23">
        <v>556</v>
      </c>
      <c r="R128" s="24"/>
      <c r="S128" s="24"/>
      <c r="T128" s="24"/>
      <c r="U128" s="24"/>
      <c r="V128" s="24"/>
    </row>
    <row r="129" spans="2:23" x14ac:dyDescent="0.35">
      <c r="B129" s="23" t="s">
        <v>797</v>
      </c>
      <c r="C129" s="23" t="s">
        <v>823</v>
      </c>
      <c r="D129" s="23">
        <v>714</v>
      </c>
      <c r="E129" s="24">
        <v>0.78832461893732408</v>
      </c>
      <c r="F129" s="24">
        <v>0.8077666625519101</v>
      </c>
      <c r="G129" s="24">
        <v>0.93029105359136199</v>
      </c>
      <c r="H129" s="24">
        <v>0.91677168912745799</v>
      </c>
      <c r="I129" s="24">
        <v>0.99263284988643707</v>
      </c>
      <c r="J129" s="24">
        <v>0.42449631575288099</v>
      </c>
      <c r="K129" s="24">
        <v>1</v>
      </c>
      <c r="L129" s="24"/>
      <c r="N129" s="23" t="s">
        <v>591</v>
      </c>
      <c r="O129" s="23" t="s">
        <v>785</v>
      </c>
      <c r="P129" s="23" t="s">
        <v>822</v>
      </c>
      <c r="Q129" s="23">
        <v>516</v>
      </c>
      <c r="R129" s="24"/>
      <c r="S129" s="24"/>
      <c r="T129" s="24"/>
      <c r="U129" s="24"/>
      <c r="V129" s="24"/>
    </row>
    <row r="130" spans="2:23" x14ac:dyDescent="0.35">
      <c r="B130" s="23" t="s">
        <v>820</v>
      </c>
      <c r="C130" s="23" t="s">
        <v>821</v>
      </c>
      <c r="D130" s="23">
        <v>288</v>
      </c>
      <c r="E130" s="24">
        <v>0.85988276922136109</v>
      </c>
      <c r="F130" s="24">
        <v>0.88264959580089908</v>
      </c>
      <c r="G130" s="24">
        <v>0.93732590609435407</v>
      </c>
      <c r="H130" s="24">
        <v>0.94606505828966792</v>
      </c>
      <c r="I130" s="24">
        <v>0.96354963845585295</v>
      </c>
      <c r="J130" s="24">
        <v>0.88177117169594399</v>
      </c>
      <c r="K130" s="24">
        <v>1</v>
      </c>
      <c r="L130" s="24"/>
      <c r="N130" s="23" t="s">
        <v>591</v>
      </c>
      <c r="O130" s="23" t="s">
        <v>820</v>
      </c>
      <c r="P130" s="23" t="s">
        <v>819</v>
      </c>
      <c r="Q130" s="23">
        <v>288</v>
      </c>
      <c r="R130" s="24"/>
      <c r="S130" s="24"/>
      <c r="T130" s="24"/>
      <c r="U130" s="24"/>
      <c r="V130" s="24"/>
    </row>
    <row r="131" spans="2:23" x14ac:dyDescent="0.35">
      <c r="B131" s="23" t="s">
        <v>818</v>
      </c>
      <c r="C131" s="23" t="s">
        <v>817</v>
      </c>
      <c r="D131" s="23">
        <v>688</v>
      </c>
      <c r="E131" s="24">
        <v>0.72262071602700395</v>
      </c>
      <c r="F131" s="24">
        <v>0.44045045122413301</v>
      </c>
      <c r="G131" s="24">
        <v>0.65751005028707399</v>
      </c>
      <c r="H131" s="24">
        <v>0.77781307769596897</v>
      </c>
      <c r="I131" s="24">
        <v>0.92813924070595</v>
      </c>
      <c r="J131" s="37">
        <v>0.79611021033979501</v>
      </c>
      <c r="K131" s="24">
        <v>1</v>
      </c>
      <c r="L131" s="24"/>
      <c r="N131" s="23" t="s">
        <v>591</v>
      </c>
      <c r="O131" s="23" t="s">
        <v>816</v>
      </c>
      <c r="P131" s="23" t="s">
        <v>815</v>
      </c>
      <c r="Q131" s="23">
        <v>674</v>
      </c>
      <c r="R131" s="24"/>
      <c r="S131" s="24"/>
      <c r="T131" s="24"/>
      <c r="U131" s="24"/>
      <c r="V131" s="24"/>
    </row>
    <row r="132" spans="2:23" x14ac:dyDescent="0.35">
      <c r="B132" s="23" t="s">
        <v>801</v>
      </c>
      <c r="C132" s="23" t="s">
        <v>814</v>
      </c>
      <c r="D132" s="23">
        <v>616</v>
      </c>
      <c r="E132" s="24">
        <v>1.2533410978764099</v>
      </c>
      <c r="F132" s="24">
        <v>0.85190218574170096</v>
      </c>
      <c r="G132" s="24">
        <v>0.94003637798777495</v>
      </c>
      <c r="H132" s="24">
        <v>0.93784629193749902</v>
      </c>
      <c r="I132" s="24">
        <v>0.930867029289005</v>
      </c>
      <c r="J132" s="24">
        <v>0.48598472579533603</v>
      </c>
      <c r="K132" s="24">
        <v>1</v>
      </c>
      <c r="L132" s="24"/>
      <c r="N132" s="23" t="s">
        <v>591</v>
      </c>
      <c r="O132" s="23" t="s">
        <v>813</v>
      </c>
      <c r="P132" s="23" t="s">
        <v>812</v>
      </c>
      <c r="Q132" s="23">
        <v>544</v>
      </c>
      <c r="R132" s="24"/>
      <c r="S132" s="24"/>
      <c r="T132" s="24"/>
      <c r="U132" s="24"/>
      <c r="V132" s="24"/>
    </row>
    <row r="133" spans="2:23" x14ac:dyDescent="0.35">
      <c r="B133" s="23" t="s">
        <v>811</v>
      </c>
      <c r="C133" s="23" t="s">
        <v>810</v>
      </c>
      <c r="D133" s="23">
        <v>299</v>
      </c>
      <c r="E133" s="24">
        <v>1.635</v>
      </c>
      <c r="F133" s="24">
        <v>1.2849999999999999</v>
      </c>
      <c r="G133" s="24">
        <v>0.96299999999999997</v>
      </c>
      <c r="H133" s="24">
        <v>0.80200000000000005</v>
      </c>
      <c r="I133" s="24">
        <v>0.84094319715454402</v>
      </c>
      <c r="J133" s="37">
        <v>0.33572908365920001</v>
      </c>
      <c r="K133" s="24">
        <v>1</v>
      </c>
      <c r="L133" s="24"/>
      <c r="N133" s="23" t="s">
        <v>591</v>
      </c>
      <c r="O133" s="23" t="s">
        <v>799</v>
      </c>
      <c r="P133" s="23" t="s">
        <v>809</v>
      </c>
      <c r="Q133" s="23">
        <v>512</v>
      </c>
      <c r="R133" s="24"/>
      <c r="S133" s="24"/>
      <c r="T133" s="24"/>
      <c r="U133" s="24"/>
      <c r="V133" s="24"/>
      <c r="W133" s="38"/>
    </row>
    <row r="134" spans="2:23" x14ac:dyDescent="0.35">
      <c r="B134" s="23" t="s">
        <v>808</v>
      </c>
      <c r="C134" s="23" t="s">
        <v>807</v>
      </c>
      <c r="D134" s="23">
        <v>369</v>
      </c>
      <c r="E134" s="24">
        <v>1.12457611531749</v>
      </c>
      <c r="F134" s="24">
        <v>0.95555475634148801</v>
      </c>
      <c r="G134" s="24">
        <v>0.97890428304558097</v>
      </c>
      <c r="H134" s="24">
        <v>0.81310600579783798</v>
      </c>
      <c r="I134" s="24">
        <v>0.78779333294080811</v>
      </c>
      <c r="J134" s="37">
        <v>0.72086286318739201</v>
      </c>
      <c r="K134" s="24">
        <v>1</v>
      </c>
      <c r="L134" s="24"/>
      <c r="N134" s="23" t="s">
        <v>591</v>
      </c>
      <c r="O134" s="23" t="s">
        <v>806</v>
      </c>
      <c r="P134" s="23" t="s">
        <v>805</v>
      </c>
      <c r="Q134" s="23">
        <v>921</v>
      </c>
      <c r="R134" s="24"/>
      <c r="S134" s="24"/>
      <c r="T134" s="24"/>
      <c r="U134" s="24"/>
      <c r="V134" s="24"/>
    </row>
    <row r="135" spans="2:23" x14ac:dyDescent="0.35">
      <c r="B135" s="23" t="s">
        <v>710</v>
      </c>
      <c r="C135" s="23" t="s">
        <v>804</v>
      </c>
      <c r="D135" s="23">
        <v>624</v>
      </c>
      <c r="E135" s="24">
        <v>0.510440207702064</v>
      </c>
      <c r="F135" s="24">
        <v>0.56072249109831795</v>
      </c>
      <c r="G135" s="24">
        <v>0.60478818752148</v>
      </c>
      <c r="H135" s="24">
        <v>0.68889685825331404</v>
      </c>
      <c r="I135" s="24">
        <v>0.73820974772111292</v>
      </c>
      <c r="J135" s="24">
        <v>0.32379456185205296</v>
      </c>
      <c r="K135" s="24">
        <v>1</v>
      </c>
      <c r="L135" s="24"/>
      <c r="N135" s="23" t="s">
        <v>591</v>
      </c>
      <c r="O135" s="23" t="s">
        <v>721</v>
      </c>
      <c r="P135" s="23" t="s">
        <v>803</v>
      </c>
      <c r="Q135" s="23">
        <v>692</v>
      </c>
      <c r="R135" s="24"/>
      <c r="S135" s="24"/>
      <c r="T135" s="24"/>
      <c r="U135" s="24"/>
      <c r="V135" s="24"/>
    </row>
    <row r="136" spans="2:23" x14ac:dyDescent="0.35">
      <c r="B136" s="23" t="s">
        <v>742</v>
      </c>
      <c r="C136" s="23" t="s">
        <v>802</v>
      </c>
      <c r="D136" s="23">
        <v>728</v>
      </c>
      <c r="E136" s="24">
        <v>0.95166826151855399</v>
      </c>
      <c r="F136" s="24">
        <v>0.59192550805410193</v>
      </c>
      <c r="G136" s="24">
        <v>0.73669983104937098</v>
      </c>
      <c r="H136" s="24">
        <v>0.76189157377276007</v>
      </c>
      <c r="I136" s="24">
        <v>0.64996338348162697</v>
      </c>
      <c r="J136" s="24">
        <v>0.37485345942971598</v>
      </c>
      <c r="K136" s="24">
        <v>1</v>
      </c>
      <c r="L136" s="24"/>
      <c r="N136" s="23" t="s">
        <v>591</v>
      </c>
      <c r="O136" s="23" t="s">
        <v>801</v>
      </c>
      <c r="P136" s="23" t="s">
        <v>800</v>
      </c>
      <c r="Q136" s="23">
        <v>616</v>
      </c>
      <c r="R136" s="24"/>
      <c r="S136" s="24"/>
      <c r="T136" s="24"/>
      <c r="U136" s="24"/>
      <c r="V136" s="24"/>
    </row>
    <row r="137" spans="2:23" x14ac:dyDescent="0.35">
      <c r="B137" s="23" t="s">
        <v>799</v>
      </c>
      <c r="C137" s="23" t="s">
        <v>798</v>
      </c>
      <c r="D137" s="23">
        <v>512</v>
      </c>
      <c r="E137" s="24">
        <v>0.85207008862271794</v>
      </c>
      <c r="F137" s="24">
        <v>0.52583054838571697</v>
      </c>
      <c r="G137" s="24">
        <v>0.37211805449948604</v>
      </c>
      <c r="H137" s="24">
        <v>0.73422935343079199</v>
      </c>
      <c r="I137" s="24">
        <v>0.64537919674129407</v>
      </c>
      <c r="J137" s="37">
        <v>0.33200834154007203</v>
      </c>
      <c r="K137" s="24">
        <v>1</v>
      </c>
      <c r="L137" s="24"/>
      <c r="N137" s="23" t="s">
        <v>591</v>
      </c>
      <c r="O137" s="23" t="s">
        <v>797</v>
      </c>
      <c r="P137" s="23" t="s">
        <v>796</v>
      </c>
      <c r="Q137" s="23">
        <v>714</v>
      </c>
      <c r="R137" s="24"/>
      <c r="S137" s="24"/>
      <c r="T137" s="24"/>
      <c r="U137" s="24"/>
      <c r="V137" s="24"/>
    </row>
    <row r="138" spans="2:23" x14ac:dyDescent="0.35">
      <c r="B138" s="23" t="s">
        <v>687</v>
      </c>
      <c r="C138" s="23" t="s">
        <v>795</v>
      </c>
      <c r="D138" s="23">
        <v>361</v>
      </c>
      <c r="E138" s="24">
        <v>0.49617317894846602</v>
      </c>
      <c r="F138" s="24">
        <v>0.47885050894797898</v>
      </c>
      <c r="G138" s="24">
        <v>0.47607376921400796</v>
      </c>
      <c r="H138" s="24">
        <v>0.57135846541064206</v>
      </c>
      <c r="I138" s="24">
        <v>0.62823713066696796</v>
      </c>
      <c r="J138" s="24">
        <v>0.30334768860452199</v>
      </c>
      <c r="K138" s="24">
        <v>1</v>
      </c>
      <c r="L138" s="24"/>
      <c r="N138" s="23" t="s">
        <v>591</v>
      </c>
      <c r="O138" s="23" t="s">
        <v>696</v>
      </c>
      <c r="P138" s="23" t="s">
        <v>794</v>
      </c>
      <c r="Q138" s="23">
        <v>336</v>
      </c>
      <c r="R138" s="24"/>
      <c r="S138" s="24"/>
      <c r="T138" s="24"/>
      <c r="U138" s="24"/>
      <c r="V138" s="24"/>
    </row>
    <row r="139" spans="2:23" x14ac:dyDescent="0.35">
      <c r="B139" s="23" t="s">
        <v>691</v>
      </c>
      <c r="C139" s="23" t="s">
        <v>793</v>
      </c>
      <c r="D139" s="23">
        <v>339</v>
      </c>
      <c r="E139" s="24">
        <v>0.495732587120913</v>
      </c>
      <c r="F139" s="24">
        <v>0.52572723441820002</v>
      </c>
      <c r="G139" s="24">
        <v>0.57347141041712202</v>
      </c>
      <c r="H139" s="24">
        <v>0.62004938845197799</v>
      </c>
      <c r="I139" s="24">
        <v>0.66745138001038096</v>
      </c>
      <c r="J139" s="37">
        <v>0.33951537742786198</v>
      </c>
      <c r="K139" s="24">
        <v>1</v>
      </c>
      <c r="L139" s="24"/>
      <c r="N139" s="23" t="s">
        <v>591</v>
      </c>
      <c r="O139" s="23" t="s">
        <v>758</v>
      </c>
      <c r="P139" s="23" t="s">
        <v>792</v>
      </c>
      <c r="Q139" s="23">
        <v>263</v>
      </c>
      <c r="R139" s="24"/>
      <c r="S139" s="24"/>
      <c r="T139" s="24"/>
      <c r="U139" s="24"/>
      <c r="V139" s="24"/>
      <c r="W139" s="38"/>
    </row>
    <row r="140" spans="2:23" x14ac:dyDescent="0.35">
      <c r="B140" s="23" t="s">
        <v>726</v>
      </c>
      <c r="C140" s="23" t="s">
        <v>791</v>
      </c>
      <c r="D140" s="23">
        <v>742</v>
      </c>
      <c r="E140" s="24">
        <v>0.48778706400968203</v>
      </c>
      <c r="F140" s="24">
        <v>0.541728894902053</v>
      </c>
      <c r="G140" s="24">
        <v>0.56979264983495603</v>
      </c>
      <c r="H140" s="24">
        <v>0.62217560189187004</v>
      </c>
      <c r="I140" s="24">
        <v>0.62808186993709902</v>
      </c>
      <c r="J140" s="24">
        <v>0.59066714840914292</v>
      </c>
      <c r="K140" s="24">
        <v>1</v>
      </c>
      <c r="L140" s="24"/>
      <c r="N140" s="23" t="s">
        <v>591</v>
      </c>
      <c r="O140" s="23" t="s">
        <v>790</v>
      </c>
      <c r="P140" s="23" t="s">
        <v>789</v>
      </c>
      <c r="Q140" s="23">
        <v>917</v>
      </c>
      <c r="R140" s="24"/>
      <c r="S140" s="24"/>
      <c r="T140" s="24"/>
      <c r="U140" s="24"/>
      <c r="V140" s="24"/>
      <c r="W140" s="38"/>
    </row>
    <row r="141" spans="2:23" x14ac:dyDescent="0.35">
      <c r="B141" s="23" t="s">
        <v>704</v>
      </c>
      <c r="C141" s="23" t="s">
        <v>788</v>
      </c>
      <c r="D141" s="23">
        <v>328</v>
      </c>
      <c r="E141" s="24">
        <v>0.46706623586950702</v>
      </c>
      <c r="F141" s="24">
        <v>0.486244068844223</v>
      </c>
      <c r="G141" s="24">
        <v>0.53682310083356799</v>
      </c>
      <c r="H141" s="24">
        <v>0.576164384527589</v>
      </c>
      <c r="I141" s="37">
        <v>0.59267886245215795</v>
      </c>
      <c r="J141" s="37">
        <v>0.23909738580503601</v>
      </c>
      <c r="K141" s="24">
        <v>1</v>
      </c>
      <c r="L141" s="24"/>
      <c r="N141" s="23" t="s">
        <v>591</v>
      </c>
      <c r="O141" s="23" t="s">
        <v>787</v>
      </c>
      <c r="P141" s="23" t="s">
        <v>786</v>
      </c>
      <c r="Q141" s="23">
        <v>278</v>
      </c>
      <c r="R141" s="24"/>
      <c r="S141" s="24"/>
      <c r="T141" s="24"/>
      <c r="U141" s="24"/>
      <c r="V141" s="24"/>
      <c r="W141" s="38"/>
    </row>
    <row r="142" spans="2:23" x14ac:dyDescent="0.35">
      <c r="B142" s="23" t="s">
        <v>785</v>
      </c>
      <c r="C142" s="23" t="s">
        <v>784</v>
      </c>
      <c r="D142" s="23">
        <v>516</v>
      </c>
      <c r="E142" s="24">
        <v>0.64785971816049504</v>
      </c>
      <c r="F142" s="24">
        <v>0.53047030622889602</v>
      </c>
      <c r="G142" s="24">
        <v>0.55153723703062907</v>
      </c>
      <c r="H142" s="24">
        <v>0.56812589446790807</v>
      </c>
      <c r="I142" s="24">
        <v>0.61782395800974299</v>
      </c>
      <c r="J142" s="37">
        <v>0.58281584701248701</v>
      </c>
      <c r="K142" s="24">
        <v>1</v>
      </c>
      <c r="L142" s="24"/>
      <c r="N142" s="23" t="s">
        <v>591</v>
      </c>
      <c r="O142" s="23" t="s">
        <v>783</v>
      </c>
      <c r="P142" s="23" t="s">
        <v>782</v>
      </c>
      <c r="Q142" s="23">
        <v>967</v>
      </c>
      <c r="R142" s="24"/>
      <c r="S142" s="24"/>
      <c r="T142" s="24"/>
      <c r="U142" s="24"/>
      <c r="V142" s="24"/>
    </row>
    <row r="143" spans="2:23" x14ac:dyDescent="0.35">
      <c r="B143" s="23" t="s">
        <v>781</v>
      </c>
      <c r="C143" s="23" t="s">
        <v>780</v>
      </c>
      <c r="D143" s="23">
        <v>678</v>
      </c>
      <c r="E143" s="24">
        <v>0.43311601268210798</v>
      </c>
      <c r="F143" s="24">
        <v>0.45983665524840101</v>
      </c>
      <c r="G143" s="24">
        <v>0.54934187488526109</v>
      </c>
      <c r="H143" s="24">
        <v>0.60123724967360992</v>
      </c>
      <c r="I143" s="24">
        <v>0.57899546887281894</v>
      </c>
      <c r="J143" s="24">
        <v>0.51670025353192905</v>
      </c>
      <c r="K143" s="24">
        <v>1</v>
      </c>
      <c r="L143" s="24"/>
      <c r="N143" s="23" t="s">
        <v>591</v>
      </c>
      <c r="O143" s="23" t="s">
        <v>768</v>
      </c>
      <c r="P143" s="23" t="s">
        <v>779</v>
      </c>
      <c r="Q143" s="23">
        <v>698</v>
      </c>
      <c r="R143" s="24"/>
      <c r="S143" s="24"/>
      <c r="T143" s="24"/>
      <c r="U143" s="24"/>
      <c r="V143" s="24"/>
    </row>
    <row r="144" spans="2:23" x14ac:dyDescent="0.35">
      <c r="B144" s="23" t="s">
        <v>778</v>
      </c>
      <c r="C144" s="23" t="s">
        <v>777</v>
      </c>
      <c r="D144" s="23">
        <v>748</v>
      </c>
      <c r="E144" s="24">
        <v>0.39084712658970799</v>
      </c>
      <c r="F144" s="24">
        <v>0.44347784270756402</v>
      </c>
      <c r="G144" s="24">
        <v>0.48071437169998599</v>
      </c>
      <c r="H144" s="37">
        <v>0.55735606650379399</v>
      </c>
      <c r="I144" s="37">
        <v>0.539922301192994</v>
      </c>
      <c r="J144" s="37">
        <v>0.41020808958326499</v>
      </c>
      <c r="K144" s="24">
        <v>1</v>
      </c>
      <c r="L144" s="24"/>
      <c r="N144" s="23" t="s">
        <v>591</v>
      </c>
      <c r="O144" s="23" t="s">
        <v>699</v>
      </c>
      <c r="P144" s="23" t="s">
        <v>776</v>
      </c>
      <c r="Q144" s="23">
        <v>656</v>
      </c>
      <c r="R144" s="24"/>
      <c r="S144" s="24"/>
      <c r="T144" s="24"/>
      <c r="U144" s="37"/>
      <c r="V144" s="37"/>
      <c r="W144" s="38"/>
    </row>
    <row r="145" spans="2:23" x14ac:dyDescent="0.35">
      <c r="B145" s="23" t="s">
        <v>775</v>
      </c>
      <c r="C145" s="23" t="s">
        <v>774</v>
      </c>
      <c r="D145" s="23">
        <v>646</v>
      </c>
      <c r="E145" s="24">
        <v>0.64639452173814593</v>
      </c>
      <c r="F145" s="24">
        <v>0.548832641144962</v>
      </c>
      <c r="G145" s="24">
        <v>0.49606129717043501</v>
      </c>
      <c r="H145" s="37">
        <v>0.507737719467658</v>
      </c>
      <c r="I145" s="37">
        <v>0.52322963200805406</v>
      </c>
      <c r="J145" s="37">
        <v>0.527434153048157</v>
      </c>
      <c r="K145" s="24">
        <v>1</v>
      </c>
      <c r="L145" s="24"/>
      <c r="N145" s="23" t="s">
        <v>591</v>
      </c>
      <c r="O145" s="23" t="s">
        <v>773</v>
      </c>
      <c r="P145" s="23" t="s">
        <v>772</v>
      </c>
      <c r="Q145" s="23">
        <v>819</v>
      </c>
      <c r="R145" s="24"/>
      <c r="S145" s="24"/>
      <c r="T145" s="24"/>
      <c r="U145" s="24"/>
      <c r="V145" s="24"/>
    </row>
    <row r="146" spans="2:23" x14ac:dyDescent="0.35">
      <c r="B146" s="23" t="s">
        <v>771</v>
      </c>
      <c r="C146" s="23" t="s">
        <v>770</v>
      </c>
      <c r="D146" s="23">
        <v>925</v>
      </c>
      <c r="E146" s="24">
        <v>0.60768841933182804</v>
      </c>
      <c r="F146" s="24">
        <v>0.49168607555605504</v>
      </c>
      <c r="G146" s="24">
        <v>0.50044423377689706</v>
      </c>
      <c r="H146" s="24">
        <v>0.50544867611466604</v>
      </c>
      <c r="I146" s="24">
        <v>0.51050316287581299</v>
      </c>
      <c r="J146" s="24">
        <v>0.25525158143790599</v>
      </c>
      <c r="K146" s="24">
        <v>1</v>
      </c>
      <c r="L146" s="24"/>
      <c r="N146" s="23" t="s">
        <v>591</v>
      </c>
      <c r="O146" s="23" t="s">
        <v>748</v>
      </c>
      <c r="P146" s="23" t="s">
        <v>769</v>
      </c>
      <c r="Q146" s="23">
        <v>682</v>
      </c>
      <c r="R146" s="24"/>
      <c r="S146" s="24"/>
      <c r="T146" s="24"/>
      <c r="U146" s="24"/>
      <c r="V146" s="37"/>
      <c r="W146" s="38"/>
    </row>
    <row r="147" spans="2:23" x14ac:dyDescent="0.35">
      <c r="B147" s="23" t="s">
        <v>768</v>
      </c>
      <c r="C147" s="23" t="s">
        <v>767</v>
      </c>
      <c r="D147" s="23">
        <v>698</v>
      </c>
      <c r="E147" s="24">
        <v>0.38668341259665001</v>
      </c>
      <c r="F147" s="24">
        <v>0.39673956857471904</v>
      </c>
      <c r="G147" s="24">
        <v>0.41888463999999997</v>
      </c>
      <c r="H147" s="24">
        <v>0.50052138150500003</v>
      </c>
      <c r="I147" s="24">
        <v>0.48954343404242401</v>
      </c>
      <c r="J147" s="24">
        <v>0.51279306388842205</v>
      </c>
      <c r="K147" s="24">
        <v>1</v>
      </c>
      <c r="L147" s="24"/>
      <c r="N147" s="23" t="s">
        <v>591</v>
      </c>
      <c r="O147" s="23" t="s">
        <v>766</v>
      </c>
      <c r="P147" s="23" t="s">
        <v>765</v>
      </c>
      <c r="Q147" s="23">
        <v>943</v>
      </c>
      <c r="R147" s="24"/>
      <c r="S147" s="24"/>
      <c r="T147" s="24"/>
      <c r="U147" s="24"/>
      <c r="V147" s="24"/>
    </row>
    <row r="148" spans="2:23" x14ac:dyDescent="0.35">
      <c r="B148" s="23" t="s">
        <v>746</v>
      </c>
      <c r="C148" s="23" t="s">
        <v>764</v>
      </c>
      <c r="D148" s="23">
        <v>638</v>
      </c>
      <c r="E148" s="24">
        <v>0.34415218647736501</v>
      </c>
      <c r="F148" s="24">
        <v>0.354077784105511</v>
      </c>
      <c r="G148" s="24">
        <v>0.33362025950235497</v>
      </c>
      <c r="H148" s="24">
        <v>0.50353129043983402</v>
      </c>
      <c r="I148" s="37">
        <v>0.52851508502132494</v>
      </c>
      <c r="J148" s="37">
        <v>0.32079882266761001</v>
      </c>
      <c r="K148" s="24">
        <v>1</v>
      </c>
      <c r="L148" s="24"/>
      <c r="N148" s="23" t="s">
        <v>591</v>
      </c>
      <c r="O148" s="23" t="s">
        <v>763</v>
      </c>
      <c r="P148" s="23" t="s">
        <v>762</v>
      </c>
      <c r="Q148" s="23">
        <v>963</v>
      </c>
      <c r="R148" s="24"/>
      <c r="S148" s="24"/>
      <c r="T148" s="24"/>
      <c r="U148" s="24"/>
      <c r="V148" s="24"/>
    </row>
    <row r="149" spans="2:23" x14ac:dyDescent="0.35">
      <c r="B149" s="23" t="s">
        <v>761</v>
      </c>
      <c r="C149" s="23" t="s">
        <v>760</v>
      </c>
      <c r="D149" s="23">
        <v>614</v>
      </c>
      <c r="E149" s="24">
        <v>1.2561633178606602</v>
      </c>
      <c r="F149" s="24">
        <v>0.71089213746101299</v>
      </c>
      <c r="G149" s="24">
        <v>0.98458037786521702</v>
      </c>
      <c r="H149" s="24">
        <v>0.631124522868452</v>
      </c>
      <c r="I149" s="37">
        <v>0.45458148719025099</v>
      </c>
      <c r="J149" s="37">
        <v>0.404112448607509</v>
      </c>
      <c r="K149" s="24">
        <v>1</v>
      </c>
      <c r="L149" s="24"/>
      <c r="N149" s="23" t="s">
        <v>591</v>
      </c>
      <c r="O149" s="23" t="s">
        <v>670</v>
      </c>
      <c r="P149" s="23" t="s">
        <v>759</v>
      </c>
      <c r="Q149" s="23">
        <v>733</v>
      </c>
      <c r="R149" s="24"/>
      <c r="S149" s="24"/>
      <c r="T149" s="24"/>
      <c r="U149" s="24"/>
      <c r="V149" s="24"/>
    </row>
    <row r="150" spans="2:23" x14ac:dyDescent="0.35">
      <c r="B150" s="23" t="s">
        <v>758</v>
      </c>
      <c r="C150" s="23" t="s">
        <v>757</v>
      </c>
      <c r="D150" s="23">
        <v>263</v>
      </c>
      <c r="E150" s="24">
        <v>0.72350999999999999</v>
      </c>
      <c r="F150" s="24">
        <v>0.60589000000000004</v>
      </c>
      <c r="G150" s="24">
        <v>0.67298565232608898</v>
      </c>
      <c r="H150" s="24">
        <v>0.70130111468991596</v>
      </c>
      <c r="I150" s="24">
        <v>0.38512436652031701</v>
      </c>
      <c r="J150" s="37">
        <v>0.22334563166853202</v>
      </c>
      <c r="K150" s="24">
        <v>1</v>
      </c>
      <c r="L150" s="24"/>
      <c r="N150" s="23" t="s">
        <v>591</v>
      </c>
      <c r="O150" s="23" t="s">
        <v>756</v>
      </c>
      <c r="P150" s="23" t="s">
        <v>755</v>
      </c>
      <c r="Q150" s="23">
        <v>611</v>
      </c>
      <c r="R150" s="37"/>
      <c r="S150" s="37"/>
      <c r="T150" s="37"/>
      <c r="U150" s="24"/>
      <c r="V150" s="24"/>
      <c r="W150" s="38"/>
    </row>
    <row r="151" spans="2:23" x14ac:dyDescent="0.35">
      <c r="B151" s="23" t="s">
        <v>754</v>
      </c>
      <c r="C151" s="23" t="s">
        <v>753</v>
      </c>
      <c r="D151" s="23">
        <v>634</v>
      </c>
      <c r="E151" s="24">
        <v>0.400299858653691</v>
      </c>
      <c r="F151" s="24">
        <v>0.24080705151249901</v>
      </c>
      <c r="G151" s="24">
        <v>0.39991766477966501</v>
      </c>
      <c r="H151" s="24">
        <v>0.42354664395056896</v>
      </c>
      <c r="I151" s="24">
        <v>0.37550054625283497</v>
      </c>
      <c r="J151" s="37">
        <v>0.36254920622012399</v>
      </c>
      <c r="K151" s="24">
        <v>1</v>
      </c>
      <c r="L151" s="24"/>
      <c r="N151" s="23" t="s">
        <v>591</v>
      </c>
      <c r="O151" s="23" t="s">
        <v>682</v>
      </c>
      <c r="P151" s="23" t="s">
        <v>752</v>
      </c>
      <c r="Q151" s="23">
        <v>366</v>
      </c>
      <c r="R151" s="24"/>
      <c r="S151" s="24"/>
      <c r="T151" s="24"/>
      <c r="U151" s="24"/>
      <c r="V151" s="24"/>
    </row>
    <row r="152" spans="2:23" x14ac:dyDescent="0.35">
      <c r="B152" s="23" t="s">
        <v>677</v>
      </c>
      <c r="C152" s="23" t="s">
        <v>751</v>
      </c>
      <c r="D152" s="23">
        <v>846</v>
      </c>
      <c r="E152" s="24">
        <v>0.28884249067571199</v>
      </c>
      <c r="F152" s="24">
        <v>0.29533986200677004</v>
      </c>
      <c r="G152" s="24">
        <v>0.30468295909732201</v>
      </c>
      <c r="H152" s="24">
        <v>0.36985758051093504</v>
      </c>
      <c r="I152" s="24">
        <v>0.33944029440475498</v>
      </c>
      <c r="J152" s="24">
        <v>0.184140381225844</v>
      </c>
      <c r="K152" s="24">
        <v>1</v>
      </c>
      <c r="L152" s="24"/>
      <c r="N152" s="23" t="s">
        <v>591</v>
      </c>
      <c r="O152" s="23" t="s">
        <v>750</v>
      </c>
      <c r="P152" s="23" t="s">
        <v>749</v>
      </c>
      <c r="Q152" s="23">
        <v>718</v>
      </c>
      <c r="R152" s="24"/>
      <c r="S152" s="24"/>
      <c r="T152" s="24"/>
      <c r="U152" s="24"/>
      <c r="V152" s="24"/>
    </row>
    <row r="153" spans="2:23" x14ac:dyDescent="0.35">
      <c r="B153" s="23" t="s">
        <v>748</v>
      </c>
      <c r="C153" s="23" t="s">
        <v>747</v>
      </c>
      <c r="D153" s="23">
        <v>682</v>
      </c>
      <c r="E153" s="24">
        <v>0.24617657052755901</v>
      </c>
      <c r="F153" s="24">
        <v>0.26993011275743095</v>
      </c>
      <c r="G153" s="24">
        <v>0.23001082433804701</v>
      </c>
      <c r="H153" s="24">
        <v>0.25017862991779899</v>
      </c>
      <c r="I153" s="37">
        <v>0.31263420914846801</v>
      </c>
      <c r="J153" s="37">
        <v>0.27793304023382198</v>
      </c>
      <c r="K153" s="24">
        <v>1</v>
      </c>
      <c r="L153" s="24"/>
      <c r="N153" s="23" t="s">
        <v>591</v>
      </c>
      <c r="O153" s="23" t="s">
        <v>746</v>
      </c>
      <c r="P153" s="23" t="s">
        <v>745</v>
      </c>
      <c r="Q153" s="23">
        <v>638</v>
      </c>
      <c r="R153" s="24"/>
      <c r="S153" s="24"/>
      <c r="T153" s="24"/>
      <c r="U153" s="24"/>
      <c r="V153" s="37"/>
      <c r="W153" s="38"/>
    </row>
    <row r="154" spans="2:23" x14ac:dyDescent="0.35">
      <c r="B154" s="23" t="s">
        <v>744</v>
      </c>
      <c r="C154" s="23" t="s">
        <v>743</v>
      </c>
      <c r="D154" s="23">
        <v>642</v>
      </c>
      <c r="E154" s="24">
        <v>0.27723910159304899</v>
      </c>
      <c r="F154" s="24">
        <v>0.28114446887418998</v>
      </c>
      <c r="G154" s="24">
        <v>0.29184465027119</v>
      </c>
      <c r="H154" s="24">
        <v>0.30934619603209401</v>
      </c>
      <c r="I154" s="24">
        <v>0.29947310124550003</v>
      </c>
      <c r="J154" s="24">
        <v>0.212569850302813</v>
      </c>
      <c r="K154" s="24">
        <v>1</v>
      </c>
      <c r="L154" s="24"/>
      <c r="N154" s="23" t="s">
        <v>591</v>
      </c>
      <c r="O154" s="23" t="s">
        <v>742</v>
      </c>
      <c r="P154" s="23" t="s">
        <v>741</v>
      </c>
      <c r="Q154" s="23">
        <v>728</v>
      </c>
      <c r="R154" s="24"/>
      <c r="S154" s="24"/>
      <c r="T154" s="24"/>
      <c r="U154" s="24"/>
      <c r="V154" s="24"/>
    </row>
    <row r="155" spans="2:23" x14ac:dyDescent="0.35">
      <c r="B155" s="23" t="s">
        <v>740</v>
      </c>
      <c r="C155" s="23" t="s">
        <v>739</v>
      </c>
      <c r="D155" s="23">
        <v>628</v>
      </c>
      <c r="E155" s="24">
        <v>0.27660780223954201</v>
      </c>
      <c r="F155" s="24">
        <v>0.236887673924292</v>
      </c>
      <c r="G155" s="24">
        <v>0.25485082512318302</v>
      </c>
      <c r="H155" s="24">
        <v>0.273653150595003</v>
      </c>
      <c r="I155" s="24">
        <v>0.28028814024549403</v>
      </c>
      <c r="J155" s="24">
        <v>0.30432721861221101</v>
      </c>
      <c r="K155" s="24">
        <v>1</v>
      </c>
      <c r="L155" s="24"/>
      <c r="N155" s="23" t="s">
        <v>591</v>
      </c>
      <c r="O155" s="23" t="s">
        <v>738</v>
      </c>
      <c r="P155" s="23" t="s">
        <v>737</v>
      </c>
      <c r="Q155" s="23">
        <v>316</v>
      </c>
      <c r="R155" s="24"/>
      <c r="S155" s="24"/>
      <c r="T155" s="37"/>
      <c r="U155" s="37"/>
      <c r="V155" s="37"/>
      <c r="W155" s="38"/>
    </row>
    <row r="156" spans="2:23" x14ac:dyDescent="0.35">
      <c r="B156" s="23" t="s">
        <v>672</v>
      </c>
      <c r="C156" s="23" t="s">
        <v>736</v>
      </c>
      <c r="D156" s="23">
        <v>364</v>
      </c>
      <c r="E156" s="24">
        <v>0.23760674794857201</v>
      </c>
      <c r="F156" s="24">
        <v>0.25579717485094999</v>
      </c>
      <c r="G156" s="24">
        <v>0.24906519852668899</v>
      </c>
      <c r="H156" s="24">
        <v>0.26212332653394099</v>
      </c>
      <c r="I156" s="24">
        <v>0.28005464740227198</v>
      </c>
      <c r="J156" s="24">
        <v>0.12957532905781799</v>
      </c>
      <c r="K156" s="24">
        <v>1</v>
      </c>
      <c r="L156" s="24"/>
      <c r="N156" s="23" t="s">
        <v>591</v>
      </c>
      <c r="O156" s="23" t="s">
        <v>735</v>
      </c>
      <c r="P156" s="23" t="s">
        <v>734</v>
      </c>
      <c r="Q156" s="23">
        <v>311</v>
      </c>
      <c r="R156" s="24"/>
      <c r="S156" s="24"/>
      <c r="T156" s="24"/>
      <c r="U156" s="24"/>
      <c r="V156" s="24"/>
      <c r="W156" s="38"/>
    </row>
    <row r="157" spans="2:23" x14ac:dyDescent="0.35">
      <c r="B157" s="23" t="s">
        <v>733</v>
      </c>
      <c r="C157" s="23" t="s">
        <v>732</v>
      </c>
      <c r="D157" s="23">
        <v>474</v>
      </c>
      <c r="E157" s="24">
        <v>0.90075328953051803</v>
      </c>
      <c r="F157" s="24">
        <v>0.53603298589149995</v>
      </c>
      <c r="G157" s="24">
        <v>0.27708064380054098</v>
      </c>
      <c r="H157" s="24">
        <v>0.235750063003628</v>
      </c>
      <c r="I157" s="24">
        <v>0.27739593269932095</v>
      </c>
      <c r="J157" s="24">
        <v>0.28740648557570603</v>
      </c>
      <c r="K157" s="24">
        <v>1</v>
      </c>
      <c r="L157" s="24"/>
      <c r="N157" s="23" t="s">
        <v>591</v>
      </c>
      <c r="O157" s="23" t="s">
        <v>718</v>
      </c>
      <c r="P157" s="23" t="s">
        <v>731</v>
      </c>
      <c r="Q157" s="23">
        <v>668</v>
      </c>
      <c r="R157" s="37"/>
      <c r="S157" s="37"/>
      <c r="T157" s="37"/>
      <c r="U157" s="37"/>
      <c r="V157" s="37"/>
      <c r="W157" s="38"/>
    </row>
    <row r="158" spans="2:23" x14ac:dyDescent="0.35">
      <c r="B158" s="23" t="s">
        <v>730</v>
      </c>
      <c r="C158" s="23" t="s">
        <v>729</v>
      </c>
      <c r="D158" s="23">
        <v>853</v>
      </c>
      <c r="E158" s="24">
        <v>0.1139</v>
      </c>
      <c r="F158" s="24">
        <v>0.11070000000000001</v>
      </c>
      <c r="G158" s="24">
        <v>0.1857</v>
      </c>
      <c r="H158" s="24">
        <v>0.32600000000000001</v>
      </c>
      <c r="I158" s="24">
        <v>0.29355870000000001</v>
      </c>
      <c r="J158" s="24">
        <v>0.276883143439563</v>
      </c>
      <c r="K158" s="24">
        <v>1</v>
      </c>
      <c r="L158" s="24"/>
      <c r="N158" s="23" t="s">
        <v>591</v>
      </c>
      <c r="O158" s="23" t="s">
        <v>724</v>
      </c>
      <c r="P158" s="23" t="s">
        <v>728</v>
      </c>
      <c r="Q158" s="23">
        <v>923</v>
      </c>
      <c r="R158" s="24"/>
      <c r="S158" s="24"/>
      <c r="T158" s="24"/>
      <c r="U158" s="24"/>
      <c r="V158" s="24"/>
      <c r="W158" s="38"/>
    </row>
    <row r="159" spans="2:23" x14ac:dyDescent="0.35">
      <c r="B159" s="23" t="s">
        <v>648</v>
      </c>
      <c r="C159" s="23" t="s">
        <v>727</v>
      </c>
      <c r="D159" s="23">
        <v>862</v>
      </c>
      <c r="E159" s="24">
        <v>0.195764193619892</v>
      </c>
      <c r="F159" s="24">
        <v>0.205932211007924</v>
      </c>
      <c r="G159" s="24">
        <v>0.224477683841177</v>
      </c>
      <c r="H159" s="24">
        <v>0.24976379957914299</v>
      </c>
      <c r="I159" s="24">
        <v>0.26639720617532303</v>
      </c>
      <c r="J159" s="24">
        <v>0.197206355053162</v>
      </c>
      <c r="K159" s="24">
        <v>1</v>
      </c>
      <c r="L159" s="24"/>
      <c r="N159" s="23" t="s">
        <v>591</v>
      </c>
      <c r="O159" s="23" t="s">
        <v>726</v>
      </c>
      <c r="P159" s="23" t="s">
        <v>725</v>
      </c>
      <c r="Q159" s="23">
        <v>742</v>
      </c>
      <c r="R159" s="24"/>
      <c r="S159" s="24"/>
      <c r="T159" s="24"/>
      <c r="U159" s="24"/>
      <c r="V159" s="24"/>
    </row>
    <row r="160" spans="2:23" x14ac:dyDescent="0.35">
      <c r="B160" s="23" t="s">
        <v>724</v>
      </c>
      <c r="C160" s="23" t="s">
        <v>723</v>
      </c>
      <c r="D160" s="23">
        <v>923</v>
      </c>
      <c r="E160" s="24">
        <v>0.25239053299999997</v>
      </c>
      <c r="F160" s="24">
        <v>0.23182504000000001</v>
      </c>
      <c r="G160" s="24">
        <v>0.25200052000000001</v>
      </c>
      <c r="H160" s="24">
        <v>0.24222076000000001</v>
      </c>
      <c r="I160" s="24">
        <v>0.2423583</v>
      </c>
      <c r="J160" s="37">
        <v>0.26899391968430297</v>
      </c>
      <c r="K160" s="24">
        <v>1</v>
      </c>
      <c r="L160" s="24"/>
      <c r="N160" s="23" t="s">
        <v>591</v>
      </c>
      <c r="O160" s="23" t="s">
        <v>643</v>
      </c>
      <c r="P160" s="23" t="s">
        <v>722</v>
      </c>
      <c r="Q160" s="23">
        <v>666</v>
      </c>
      <c r="R160" s="24"/>
      <c r="S160" s="24"/>
      <c r="T160" s="24"/>
      <c r="U160" s="24"/>
      <c r="V160" s="24"/>
    </row>
    <row r="161" spans="2:23" x14ac:dyDescent="0.35">
      <c r="B161" s="23" t="s">
        <v>721</v>
      </c>
      <c r="C161" s="23" t="s">
        <v>720</v>
      </c>
      <c r="D161" s="23">
        <v>692</v>
      </c>
      <c r="E161" s="24">
        <v>0.231599764462082</v>
      </c>
      <c r="F161" s="24">
        <v>0.19836651393777002</v>
      </c>
      <c r="G161" s="24">
        <v>0.22382796737013502</v>
      </c>
      <c r="H161" s="24">
        <v>0.24695570189711402</v>
      </c>
      <c r="I161" s="24">
        <v>0.28830107485450701</v>
      </c>
      <c r="J161" s="24">
        <v>0.13732065207288799</v>
      </c>
      <c r="K161" s="24">
        <v>1</v>
      </c>
      <c r="L161" s="24"/>
      <c r="N161" s="23" t="s">
        <v>591</v>
      </c>
      <c r="O161" s="23" t="s">
        <v>712</v>
      </c>
      <c r="P161" s="23" t="s">
        <v>719</v>
      </c>
      <c r="Q161" s="23">
        <v>724</v>
      </c>
      <c r="R161" s="24"/>
      <c r="S161" s="24"/>
      <c r="T161" s="24"/>
      <c r="U161" s="24"/>
      <c r="V161" s="24"/>
    </row>
    <row r="162" spans="2:23" x14ac:dyDescent="0.35">
      <c r="B162" s="23" t="s">
        <v>718</v>
      </c>
      <c r="C162" s="23" t="s">
        <v>717</v>
      </c>
      <c r="D162" s="23">
        <v>668</v>
      </c>
      <c r="E162" s="37">
        <v>0.402647891437378</v>
      </c>
      <c r="F162" s="37">
        <v>0.38400232120769695</v>
      </c>
      <c r="G162" s="37">
        <v>0.30944959809619199</v>
      </c>
      <c r="H162" s="37">
        <v>0.30862912451419094</v>
      </c>
      <c r="I162" s="37">
        <v>0.300610199557308</v>
      </c>
      <c r="J162" s="37">
        <v>0.19916043635368799</v>
      </c>
      <c r="K162" s="24">
        <v>1</v>
      </c>
      <c r="L162" s="24"/>
      <c r="N162" s="23" t="s">
        <v>591</v>
      </c>
      <c r="O162" s="23" t="s">
        <v>666</v>
      </c>
      <c r="P162" s="23" t="s">
        <v>716</v>
      </c>
      <c r="Q162" s="23">
        <v>537</v>
      </c>
      <c r="R162" s="24"/>
      <c r="S162" s="24"/>
      <c r="T162" s="24"/>
      <c r="U162" s="24"/>
      <c r="V162" s="24"/>
    </row>
    <row r="163" spans="2:23" x14ac:dyDescent="0.35">
      <c r="B163" s="23" t="s">
        <v>662</v>
      </c>
      <c r="C163" s="23" t="s">
        <v>715</v>
      </c>
      <c r="D163" s="23">
        <v>648</v>
      </c>
      <c r="E163" s="24">
        <v>0.1121055</v>
      </c>
      <c r="F163" s="24">
        <v>0.13600000000000001</v>
      </c>
      <c r="G163" s="24">
        <v>0.132234246575342</v>
      </c>
      <c r="H163" s="24">
        <v>0.198600136986301</v>
      </c>
      <c r="I163" s="24">
        <v>0.22661858977201799</v>
      </c>
      <c r="J163" s="37">
        <v>0.102512214551395</v>
      </c>
      <c r="K163" s="24">
        <v>1</v>
      </c>
      <c r="L163" s="24"/>
      <c r="N163" s="23" t="s">
        <v>591</v>
      </c>
      <c r="O163" s="23" t="s">
        <v>714</v>
      </c>
      <c r="P163" s="23" t="s">
        <v>713</v>
      </c>
      <c r="Q163" s="23">
        <v>362</v>
      </c>
      <c r="R163" s="24"/>
      <c r="S163" s="24"/>
      <c r="T163" s="24"/>
      <c r="U163" s="24"/>
      <c r="V163" s="37"/>
      <c r="W163" s="38"/>
    </row>
    <row r="164" spans="2:23" x14ac:dyDescent="0.35">
      <c r="B164" s="23" t="s">
        <v>712</v>
      </c>
      <c r="C164" s="23" t="s">
        <v>711</v>
      </c>
      <c r="D164" s="23">
        <v>724</v>
      </c>
      <c r="E164" s="24">
        <v>0.17599999999999999</v>
      </c>
      <c r="F164" s="24">
        <v>8.9823932056979514E-2</v>
      </c>
      <c r="G164" s="24">
        <v>0.105089655825721</v>
      </c>
      <c r="H164" s="24">
        <v>9.8710166604004293E-2</v>
      </c>
      <c r="I164" s="24">
        <v>0.21484393558766002</v>
      </c>
      <c r="J164" s="24">
        <v>0.21107457551873299</v>
      </c>
      <c r="K164" s="24">
        <v>1</v>
      </c>
      <c r="L164" s="24"/>
      <c r="N164" s="23" t="s">
        <v>591</v>
      </c>
      <c r="O164" s="23" t="s">
        <v>710</v>
      </c>
      <c r="P164" s="23" t="s">
        <v>709</v>
      </c>
      <c r="Q164" s="23">
        <v>624</v>
      </c>
      <c r="R164" s="24"/>
      <c r="S164" s="24"/>
      <c r="T164" s="24"/>
      <c r="U164" s="24"/>
      <c r="V164" s="24"/>
    </row>
    <row r="165" spans="2:23" x14ac:dyDescent="0.35">
      <c r="B165" s="23" t="s">
        <v>680</v>
      </c>
      <c r="C165" s="23" t="s">
        <v>708</v>
      </c>
      <c r="D165" s="23">
        <v>321</v>
      </c>
      <c r="E165" s="24">
        <v>0.23334950624180298</v>
      </c>
      <c r="F165" s="24">
        <v>0.24422453784157699</v>
      </c>
      <c r="G165" s="24">
        <v>0.204528619833548</v>
      </c>
      <c r="H165" s="24">
        <v>0.14493417234370501</v>
      </c>
      <c r="I165" s="37">
        <v>0.20669720996560201</v>
      </c>
      <c r="J165" s="37">
        <v>9.8071410493022204E-2</v>
      </c>
      <c r="K165" s="24">
        <v>1</v>
      </c>
      <c r="L165" s="24"/>
      <c r="N165" s="23" t="s">
        <v>591</v>
      </c>
      <c r="O165" s="23" t="s">
        <v>706</v>
      </c>
      <c r="P165" s="23" t="s">
        <v>707</v>
      </c>
      <c r="Q165" s="23">
        <v>676</v>
      </c>
      <c r="R165" s="24"/>
      <c r="S165" s="24"/>
      <c r="T165" s="24"/>
      <c r="U165" s="24"/>
      <c r="V165" s="24"/>
    </row>
    <row r="166" spans="2:23" x14ac:dyDescent="0.35">
      <c r="B166" s="23" t="s">
        <v>706</v>
      </c>
      <c r="C166" s="23" t="s">
        <v>705</v>
      </c>
      <c r="D166" s="23">
        <v>676</v>
      </c>
      <c r="E166" s="24">
        <v>0.13060395078763801</v>
      </c>
      <c r="F166" s="24">
        <v>0.125584121343605</v>
      </c>
      <c r="G166" s="24">
        <v>0.15694730895815398</v>
      </c>
      <c r="H166" s="24">
        <v>0.18235443670662002</v>
      </c>
      <c r="I166" s="24">
        <v>0.19947295586272498</v>
      </c>
      <c r="J166" s="24">
        <v>0.18066979359790097</v>
      </c>
      <c r="K166" s="24">
        <v>1</v>
      </c>
      <c r="L166" s="24"/>
      <c r="N166" s="23" t="s">
        <v>591</v>
      </c>
      <c r="O166" s="23" t="s">
        <v>704</v>
      </c>
      <c r="P166" s="23" t="s">
        <v>703</v>
      </c>
      <c r="Q166" s="23">
        <v>328</v>
      </c>
      <c r="R166" s="24"/>
      <c r="S166" s="24"/>
      <c r="T166" s="24"/>
      <c r="U166" s="24"/>
      <c r="V166" s="37"/>
      <c r="W166" s="38"/>
    </row>
    <row r="167" spans="2:23" x14ac:dyDescent="0.35">
      <c r="B167" s="23" t="s">
        <v>701</v>
      </c>
      <c r="C167" s="23" t="s">
        <v>702</v>
      </c>
      <c r="D167" s="23">
        <v>626</v>
      </c>
      <c r="E167" s="37">
        <v>0.20367017546592001</v>
      </c>
      <c r="F167" s="37">
        <v>0.214079953741593</v>
      </c>
      <c r="G167" s="24">
        <v>0.182506891223225</v>
      </c>
      <c r="H167" s="24">
        <v>0.19932552584980701</v>
      </c>
      <c r="I167" s="24">
        <v>0.19815382377410901</v>
      </c>
      <c r="J167" s="37">
        <v>0.188919830789987</v>
      </c>
      <c r="K167" s="24">
        <v>1</v>
      </c>
      <c r="L167" s="24"/>
      <c r="N167" s="23" t="s">
        <v>591</v>
      </c>
      <c r="O167" s="23" t="s">
        <v>701</v>
      </c>
      <c r="P167" s="23" t="s">
        <v>700</v>
      </c>
      <c r="Q167" s="23">
        <v>626</v>
      </c>
      <c r="R167" s="37"/>
      <c r="S167" s="24"/>
      <c r="T167" s="37"/>
      <c r="U167" s="24"/>
      <c r="V167" s="37"/>
      <c r="W167" s="38"/>
    </row>
    <row r="168" spans="2:23" x14ac:dyDescent="0.35">
      <c r="B168" s="23" t="s">
        <v>699</v>
      </c>
      <c r="C168" s="23" t="s">
        <v>698</v>
      </c>
      <c r="D168" s="23">
        <v>656</v>
      </c>
      <c r="E168" s="24">
        <v>7.8229999999999994E-2</v>
      </c>
      <c r="F168" s="24">
        <v>5.6982690263793601E-2</v>
      </c>
      <c r="G168" s="24">
        <v>5.2324873678041506E-2</v>
      </c>
      <c r="H168" s="37">
        <v>0.10393095861623301</v>
      </c>
      <c r="I168" s="37">
        <v>0.19535241855597699</v>
      </c>
      <c r="J168" s="37">
        <v>8.2519463040380006E-2</v>
      </c>
      <c r="K168" s="24">
        <v>1</v>
      </c>
      <c r="L168" s="24"/>
      <c r="N168" s="23" t="s">
        <v>591</v>
      </c>
      <c r="O168" s="23" t="s">
        <v>689</v>
      </c>
      <c r="P168" s="23" t="s">
        <v>697</v>
      </c>
      <c r="Q168" s="23">
        <v>514</v>
      </c>
      <c r="R168" s="24"/>
      <c r="S168" s="24"/>
      <c r="T168" s="24"/>
      <c r="U168" s="24"/>
      <c r="V168" s="24"/>
    </row>
    <row r="169" spans="2:23" x14ac:dyDescent="0.35">
      <c r="B169" s="23" t="s">
        <v>696</v>
      </c>
      <c r="C169" s="23" t="s">
        <v>695</v>
      </c>
      <c r="D169" s="23">
        <v>336</v>
      </c>
      <c r="E169" s="24">
        <v>0.14287638283197399</v>
      </c>
      <c r="F169" s="24">
        <v>0.165743049860685</v>
      </c>
      <c r="G169" s="24">
        <v>0.17957855196296302</v>
      </c>
      <c r="H169" s="24">
        <v>0.15712821687116599</v>
      </c>
      <c r="I169" s="24">
        <v>0.22497789254275302</v>
      </c>
      <c r="J169" s="24">
        <v>0.222869705734209</v>
      </c>
      <c r="K169" s="24">
        <v>1</v>
      </c>
      <c r="L169" s="24"/>
      <c r="N169" s="23" t="s">
        <v>591</v>
      </c>
      <c r="O169" s="23" t="s">
        <v>685</v>
      </c>
      <c r="P169" s="23" t="s">
        <v>694</v>
      </c>
      <c r="Q169" s="23">
        <v>813</v>
      </c>
      <c r="R169" s="24"/>
      <c r="S169" s="24"/>
      <c r="T169" s="24"/>
      <c r="U169" s="24"/>
      <c r="V169" s="24"/>
    </row>
    <row r="170" spans="2:23" x14ac:dyDescent="0.35">
      <c r="B170" s="23" t="s">
        <v>693</v>
      </c>
      <c r="C170" s="23" t="s">
        <v>692</v>
      </c>
      <c r="D170" s="23">
        <v>636</v>
      </c>
      <c r="E170" s="24">
        <v>0.17334883472371901</v>
      </c>
      <c r="F170" s="24">
        <v>0.12780832586267099</v>
      </c>
      <c r="G170" s="24">
        <v>0.108135751211189</v>
      </c>
      <c r="H170" s="24">
        <v>0.11479470230988199</v>
      </c>
      <c r="I170" s="24">
        <v>0.14189175348402</v>
      </c>
      <c r="J170" s="24">
        <v>0.134799934857847</v>
      </c>
      <c r="K170" s="24">
        <v>1</v>
      </c>
      <c r="L170" s="24"/>
      <c r="N170" s="23" t="s">
        <v>591</v>
      </c>
      <c r="O170" s="23" t="s">
        <v>691</v>
      </c>
      <c r="P170" s="23" t="s">
        <v>690</v>
      </c>
      <c r="Q170" s="23">
        <v>339</v>
      </c>
      <c r="R170" s="24"/>
      <c r="S170" s="24"/>
      <c r="T170" s="24"/>
      <c r="U170" s="24"/>
      <c r="V170" s="24"/>
      <c r="W170" s="38"/>
    </row>
    <row r="171" spans="2:23" x14ac:dyDescent="0.35">
      <c r="B171" s="23" t="s">
        <v>689</v>
      </c>
      <c r="C171" s="23" t="s">
        <v>688</v>
      </c>
      <c r="D171" s="23">
        <v>514</v>
      </c>
      <c r="E171" s="24">
        <v>0.125448560623487</v>
      </c>
      <c r="F171" s="24">
        <v>0.14575871826814099</v>
      </c>
      <c r="G171" s="24">
        <v>0.15765295565245299</v>
      </c>
      <c r="H171" s="24">
        <v>0.188407032383474</v>
      </c>
      <c r="I171" s="24">
        <v>0.12604589150464701</v>
      </c>
      <c r="J171" s="24">
        <v>9.0529754028301809E-2</v>
      </c>
      <c r="K171" s="24">
        <v>1</v>
      </c>
      <c r="L171" s="24"/>
      <c r="N171" s="23" t="s">
        <v>591</v>
      </c>
      <c r="O171" s="23" t="s">
        <v>687</v>
      </c>
      <c r="P171" s="23" t="s">
        <v>686</v>
      </c>
      <c r="Q171" s="23">
        <v>361</v>
      </c>
      <c r="R171" s="24"/>
      <c r="S171" s="24"/>
      <c r="T171" s="24"/>
      <c r="U171" s="24"/>
      <c r="V171" s="24"/>
    </row>
    <row r="172" spans="2:23" x14ac:dyDescent="0.35">
      <c r="B172" s="23" t="s">
        <v>685</v>
      </c>
      <c r="C172" s="23" t="s">
        <v>684</v>
      </c>
      <c r="D172" s="23">
        <v>813</v>
      </c>
      <c r="E172" s="24">
        <v>0.106314940446499</v>
      </c>
      <c r="F172" s="24">
        <v>0.12264638846109401</v>
      </c>
      <c r="G172" s="24">
        <v>0.12889244754953499</v>
      </c>
      <c r="H172" s="24">
        <v>0.14467627916508199</v>
      </c>
      <c r="I172" s="24">
        <v>0.13036831254655901</v>
      </c>
      <c r="J172" s="24">
        <v>5.3629407276233894E-2</v>
      </c>
      <c r="K172" s="24">
        <v>1</v>
      </c>
      <c r="L172" s="24"/>
      <c r="N172" s="23" t="s">
        <v>591</v>
      </c>
      <c r="O172" s="23" t="s">
        <v>660</v>
      </c>
      <c r="P172" s="23" t="s">
        <v>683</v>
      </c>
      <c r="Q172" s="23">
        <v>734</v>
      </c>
      <c r="R172" s="24"/>
      <c r="S172" s="24"/>
      <c r="T172" s="24"/>
      <c r="U172" s="24"/>
      <c r="V172" s="24"/>
    </row>
    <row r="173" spans="2:23" x14ac:dyDescent="0.35">
      <c r="B173" s="23" t="s">
        <v>682</v>
      </c>
      <c r="C173" s="23" t="s">
        <v>681</v>
      </c>
      <c r="D173" s="23">
        <v>366</v>
      </c>
      <c r="E173" s="24">
        <v>0.1774</v>
      </c>
      <c r="F173" s="24">
        <v>0.1661</v>
      </c>
      <c r="G173" s="24">
        <v>0.13950000000000001</v>
      </c>
      <c r="H173" s="24">
        <v>0.15110000000000001</v>
      </c>
      <c r="I173" s="24">
        <v>0.12709999999999999</v>
      </c>
      <c r="J173" s="24">
        <v>4.7686274472910302E-2</v>
      </c>
      <c r="K173" s="24">
        <v>1</v>
      </c>
      <c r="L173" s="24"/>
      <c r="N173" s="23" t="s">
        <v>591</v>
      </c>
      <c r="O173" s="23" t="s">
        <v>680</v>
      </c>
      <c r="P173" s="23" t="s">
        <v>679</v>
      </c>
      <c r="Q173" s="23">
        <v>321</v>
      </c>
      <c r="R173" s="24"/>
      <c r="S173" s="24"/>
      <c r="T173" s="24"/>
      <c r="U173" s="24"/>
      <c r="V173" s="37"/>
      <c r="W173" s="38"/>
    </row>
    <row r="174" spans="2:23" x14ac:dyDescent="0.35">
      <c r="B174" s="23" t="s">
        <v>668</v>
      </c>
      <c r="C174" s="23" t="s">
        <v>678</v>
      </c>
      <c r="D174" s="23">
        <v>618</v>
      </c>
      <c r="E174" s="24">
        <v>5.7299991905864302E-2</v>
      </c>
      <c r="F174" s="24">
        <v>7.285277808926649E-2</v>
      </c>
      <c r="G174" s="24">
        <v>9.8456742290910393E-2</v>
      </c>
      <c r="H174" s="24">
        <v>0.10530327789774001</v>
      </c>
      <c r="I174" s="24">
        <v>0.129682658066019</v>
      </c>
      <c r="J174" s="24">
        <v>0.12626183115533499</v>
      </c>
      <c r="K174" s="24">
        <v>1</v>
      </c>
      <c r="L174" s="24"/>
      <c r="N174" s="23" t="s">
        <v>591</v>
      </c>
      <c r="O174" s="23" t="s">
        <v>677</v>
      </c>
      <c r="P174" s="23" t="s">
        <v>676</v>
      </c>
      <c r="Q174" s="23">
        <v>846</v>
      </c>
      <c r="R174" s="24"/>
      <c r="S174" s="24"/>
      <c r="T174" s="24"/>
      <c r="U174" s="24"/>
      <c r="V174" s="24"/>
    </row>
    <row r="175" spans="2:23" x14ac:dyDescent="0.35">
      <c r="B175" s="23" t="s">
        <v>634</v>
      </c>
      <c r="C175" s="23" t="s">
        <v>675</v>
      </c>
      <c r="D175" s="23">
        <v>565</v>
      </c>
      <c r="E175" s="24">
        <v>0.15162232217192601</v>
      </c>
      <c r="F175" s="24">
        <v>0.14268741984665401</v>
      </c>
      <c r="G175" s="24">
        <v>0.12944303680956298</v>
      </c>
      <c r="H175" s="24">
        <v>0.12059131616354</v>
      </c>
      <c r="I175" s="24">
        <v>0.107099560439587</v>
      </c>
      <c r="J175" s="37">
        <v>5.75523898801081E-2</v>
      </c>
      <c r="K175" s="24">
        <v>1</v>
      </c>
      <c r="L175" s="24"/>
      <c r="N175" s="23" t="s">
        <v>591</v>
      </c>
      <c r="O175" s="23" t="s">
        <v>646</v>
      </c>
      <c r="P175" s="23" t="s">
        <v>674</v>
      </c>
      <c r="Q175" s="23">
        <v>654</v>
      </c>
      <c r="R175" s="24"/>
      <c r="S175" s="24"/>
      <c r="T175" s="24"/>
      <c r="U175" s="24"/>
      <c r="V175" s="37"/>
      <c r="W175" s="38"/>
    </row>
    <row r="176" spans="2:23" x14ac:dyDescent="0.35">
      <c r="B176" s="23" t="s">
        <v>658</v>
      </c>
      <c r="C176" s="23" t="s">
        <v>673</v>
      </c>
      <c r="D176" s="23">
        <v>632</v>
      </c>
      <c r="E176" s="24">
        <v>8.00505695381033E-2</v>
      </c>
      <c r="F176" s="24">
        <v>7.7296096521455901E-2</v>
      </c>
      <c r="G176" s="24">
        <v>8.8696460049027107E-2</v>
      </c>
      <c r="H176" s="24">
        <v>0.10843763603046</v>
      </c>
      <c r="I176" s="24">
        <v>0.104339072091591</v>
      </c>
      <c r="J176" s="24">
        <v>9.1989590808698396E-2</v>
      </c>
      <c r="K176" s="24">
        <v>1</v>
      </c>
      <c r="L176" s="24"/>
      <c r="N176" s="23" t="s">
        <v>591</v>
      </c>
      <c r="O176" s="23" t="s">
        <v>672</v>
      </c>
      <c r="P176" s="23" t="s">
        <v>671</v>
      </c>
      <c r="Q176" s="23">
        <v>364</v>
      </c>
      <c r="R176" s="24"/>
      <c r="S176" s="24"/>
      <c r="T176" s="24"/>
      <c r="U176" s="24"/>
      <c r="V176" s="24"/>
    </row>
    <row r="177" spans="1:23" x14ac:dyDescent="0.35">
      <c r="B177" s="23" t="s">
        <v>670</v>
      </c>
      <c r="C177" s="23" t="s">
        <v>669</v>
      </c>
      <c r="D177" s="23">
        <v>733</v>
      </c>
      <c r="E177" s="24">
        <v>3.6235499999999997E-2</v>
      </c>
      <c r="F177" s="24">
        <v>3.8385500000000003E-2</v>
      </c>
      <c r="G177" s="24">
        <v>0.04</v>
      </c>
      <c r="H177" s="24">
        <v>0.1482</v>
      </c>
      <c r="I177" s="24">
        <v>3.0499999999999999E-2</v>
      </c>
      <c r="J177" s="24">
        <v>3.6999999999999998E-2</v>
      </c>
      <c r="K177" s="24">
        <v>1</v>
      </c>
      <c r="L177" s="24"/>
      <c r="N177" s="23" t="s">
        <v>591</v>
      </c>
      <c r="O177" s="23" t="s">
        <v>668</v>
      </c>
      <c r="P177" s="23" t="s">
        <v>667</v>
      </c>
      <c r="Q177" s="23">
        <v>618</v>
      </c>
      <c r="R177" s="24"/>
      <c r="S177" s="24"/>
      <c r="T177" s="24"/>
      <c r="U177" s="24"/>
      <c r="V177" s="24"/>
    </row>
    <row r="178" spans="1:23" x14ac:dyDescent="0.35">
      <c r="B178" s="23" t="s">
        <v>666</v>
      </c>
      <c r="C178" s="23" t="s">
        <v>665</v>
      </c>
      <c r="D178" s="23">
        <v>537</v>
      </c>
      <c r="E178" s="24">
        <v>7.3554381132995103E-2</v>
      </c>
      <c r="F178" s="24">
        <v>7.6774650252276005E-2</v>
      </c>
      <c r="G178" s="24">
        <v>9.3202244959052993E-2</v>
      </c>
      <c r="H178" s="24">
        <v>9.7268318551455499E-2</v>
      </c>
      <c r="I178" s="24">
        <v>9.1107825781974197E-2</v>
      </c>
      <c r="J178" s="24">
        <v>4.92947905731633E-2</v>
      </c>
      <c r="K178" s="24">
        <v>1</v>
      </c>
      <c r="L178" s="24"/>
      <c r="N178" s="23" t="s">
        <v>591</v>
      </c>
      <c r="O178" s="23" t="s">
        <v>654</v>
      </c>
      <c r="P178" s="23" t="s">
        <v>664</v>
      </c>
      <c r="Q178" s="23">
        <v>868</v>
      </c>
      <c r="R178" s="24"/>
      <c r="S178" s="24"/>
      <c r="T178" s="24"/>
      <c r="U178" s="24"/>
      <c r="V178" s="24"/>
      <c r="W178" s="38"/>
    </row>
    <row r="179" spans="1:23" x14ac:dyDescent="0.35">
      <c r="B179" s="23" t="s">
        <v>652</v>
      </c>
      <c r="C179" s="23" t="s">
        <v>663</v>
      </c>
      <c r="D179" s="23">
        <v>866</v>
      </c>
      <c r="E179" s="24">
        <v>4.8597851748322395E-2</v>
      </c>
      <c r="F179" s="24">
        <v>7.7959347248076905E-2</v>
      </c>
      <c r="G179" s="24">
        <v>8.1208125601810691E-2</v>
      </c>
      <c r="H179" s="24">
        <v>8.9760890899391405E-2</v>
      </c>
      <c r="I179" s="24">
        <v>9.7638414218703409E-2</v>
      </c>
      <c r="J179" s="24">
        <v>5.9549097594054495E-2</v>
      </c>
      <c r="K179" s="24">
        <v>1</v>
      </c>
      <c r="L179" s="24"/>
      <c r="N179" s="23" t="s">
        <v>591</v>
      </c>
      <c r="O179" s="23" t="s">
        <v>662</v>
      </c>
      <c r="P179" s="23" t="s">
        <v>661</v>
      </c>
      <c r="Q179" s="23">
        <v>648</v>
      </c>
      <c r="R179" s="24"/>
      <c r="S179" s="24"/>
      <c r="T179" s="24"/>
      <c r="U179" s="24"/>
      <c r="V179" s="24"/>
      <c r="W179" s="38"/>
    </row>
    <row r="180" spans="1:23" x14ac:dyDescent="0.35">
      <c r="B180" s="23" t="s">
        <v>660</v>
      </c>
      <c r="C180" s="23" t="s">
        <v>659</v>
      </c>
      <c r="D180" s="23">
        <v>734</v>
      </c>
      <c r="E180" s="24">
        <v>7.4721995698846799E-2</v>
      </c>
      <c r="F180" s="24">
        <v>5.9484128880991402E-2</v>
      </c>
      <c r="G180" s="24">
        <v>0.122696642416927</v>
      </c>
      <c r="H180" s="24">
        <v>7.1074681777758303E-2</v>
      </c>
      <c r="I180" s="24">
        <v>8.8847059931149094E-2</v>
      </c>
      <c r="J180" s="24">
        <v>4.1202638016669901E-2</v>
      </c>
      <c r="K180" s="24">
        <v>1</v>
      </c>
      <c r="L180" s="24"/>
      <c r="N180" s="23" t="s">
        <v>591</v>
      </c>
      <c r="O180" s="23" t="s">
        <v>658</v>
      </c>
      <c r="P180" s="23" t="s">
        <v>657</v>
      </c>
      <c r="Q180" s="23">
        <v>632</v>
      </c>
      <c r="R180" s="24"/>
      <c r="S180" s="24"/>
      <c r="T180" s="24"/>
      <c r="U180" s="24"/>
      <c r="V180" s="24"/>
    </row>
    <row r="181" spans="1:23" x14ac:dyDescent="0.35">
      <c r="B181" s="23" t="s">
        <v>638</v>
      </c>
      <c r="C181" s="23" t="s">
        <v>656</v>
      </c>
      <c r="D181" s="23">
        <v>716</v>
      </c>
      <c r="E181" s="24">
        <v>7.7339352200385708E-2</v>
      </c>
      <c r="F181" s="24">
        <v>8.2919550875364498E-2</v>
      </c>
      <c r="G181" s="24">
        <v>7.0504446344133595E-2</v>
      </c>
      <c r="H181" s="24">
        <v>8.2000000000000003E-2</v>
      </c>
      <c r="I181" s="24">
        <v>8.2234554751434E-2</v>
      </c>
      <c r="J181" s="24">
        <v>3.0860998487710699E-2</v>
      </c>
      <c r="K181" s="24">
        <v>1</v>
      </c>
      <c r="L181" s="24"/>
      <c r="N181" s="23" t="s">
        <v>591</v>
      </c>
      <c r="O181" s="23" t="s">
        <v>650</v>
      </c>
      <c r="P181" s="23" t="s">
        <v>655</v>
      </c>
      <c r="Q181" s="23">
        <v>643</v>
      </c>
      <c r="R181" s="24"/>
      <c r="S181" s="24"/>
      <c r="T181" s="24"/>
      <c r="U181" s="24"/>
      <c r="V181" s="24"/>
    </row>
    <row r="182" spans="1:23" x14ac:dyDescent="0.35">
      <c r="B182" s="23" t="s">
        <v>654</v>
      </c>
      <c r="C182" s="23" t="s">
        <v>653</v>
      </c>
      <c r="D182" s="23">
        <v>868</v>
      </c>
      <c r="E182" s="24">
        <v>4.5782957445986504E-2</v>
      </c>
      <c r="F182" s="24">
        <v>4.2156397979834101E-2</v>
      </c>
      <c r="G182" s="24">
        <v>5.4580391745656001E-2</v>
      </c>
      <c r="H182" s="24">
        <v>9.5433976614310703E-2</v>
      </c>
      <c r="I182" s="24">
        <v>7.0246603245535305E-2</v>
      </c>
      <c r="J182" s="37">
        <v>4.4250237406246805E-2</v>
      </c>
      <c r="K182" s="24">
        <v>1</v>
      </c>
      <c r="L182" s="24"/>
      <c r="N182" s="23" t="s">
        <v>591</v>
      </c>
      <c r="O182" s="23" t="s">
        <v>652</v>
      </c>
      <c r="P182" s="23" t="s">
        <v>651</v>
      </c>
      <c r="Q182" s="23">
        <v>866</v>
      </c>
      <c r="R182" s="24"/>
      <c r="S182" s="24"/>
      <c r="T182" s="24"/>
      <c r="U182" s="24"/>
      <c r="V182" s="24"/>
    </row>
    <row r="183" spans="1:23" x14ac:dyDescent="0.35">
      <c r="B183" s="23" t="s">
        <v>650</v>
      </c>
      <c r="C183" s="23" t="s">
        <v>649</v>
      </c>
      <c r="D183" s="23">
        <v>643</v>
      </c>
      <c r="E183" s="24">
        <v>5.0524277794868198E-2</v>
      </c>
      <c r="F183" s="24">
        <v>5.4332977667190099E-2</v>
      </c>
      <c r="G183" s="24">
        <v>5.9310001804058002E-2</v>
      </c>
      <c r="H183" s="24">
        <v>5.9903162855570007E-2</v>
      </c>
      <c r="I183" s="24">
        <v>5.9547724769154493E-2</v>
      </c>
      <c r="J183" s="24">
        <v>6.2348152577192097E-2</v>
      </c>
      <c r="K183" s="24">
        <v>1</v>
      </c>
      <c r="L183" s="24"/>
      <c r="N183" s="23" t="s">
        <v>591</v>
      </c>
      <c r="O183" s="23" t="s">
        <v>648</v>
      </c>
      <c r="P183" s="23" t="s">
        <v>647</v>
      </c>
      <c r="Q183" s="23">
        <v>862</v>
      </c>
      <c r="R183" s="24"/>
      <c r="S183" s="24"/>
      <c r="T183" s="24"/>
      <c r="U183" s="24"/>
      <c r="V183" s="24"/>
    </row>
    <row r="184" spans="1:23" x14ac:dyDescent="0.35">
      <c r="B184" s="23" t="s">
        <v>646</v>
      </c>
      <c r="C184" s="23" t="s">
        <v>645</v>
      </c>
      <c r="D184" s="23">
        <v>654</v>
      </c>
      <c r="E184" s="24">
        <v>3.6369674190342802E-2</v>
      </c>
      <c r="F184" s="24">
        <v>3.5764342153835803E-2</v>
      </c>
      <c r="G184" s="24">
        <v>3.4853389488519494E-2</v>
      </c>
      <c r="H184" s="24">
        <v>4.8125460054113903E-2</v>
      </c>
      <c r="I184" s="37">
        <v>4.3017913750218101E-2</v>
      </c>
      <c r="J184" s="37">
        <v>2.0879028663789202E-2</v>
      </c>
      <c r="K184" s="24">
        <v>1</v>
      </c>
      <c r="L184" s="24"/>
      <c r="N184" s="23" t="s">
        <v>591</v>
      </c>
      <c r="O184" s="23" t="s">
        <v>636</v>
      </c>
      <c r="P184" s="23" t="s">
        <v>644</v>
      </c>
      <c r="Q184" s="23">
        <v>826</v>
      </c>
      <c r="R184" s="24"/>
      <c r="S184" s="24"/>
      <c r="T184" s="24"/>
      <c r="U184" s="24"/>
      <c r="V184" s="24"/>
    </row>
    <row r="185" spans="1:23" x14ac:dyDescent="0.35">
      <c r="B185" s="23" t="s">
        <v>643</v>
      </c>
      <c r="C185" s="23" t="s">
        <v>642</v>
      </c>
      <c r="D185" s="23">
        <v>666</v>
      </c>
      <c r="E185" s="24">
        <v>4.6996944167101103E-2</v>
      </c>
      <c r="F185" s="24">
        <v>5.8977129159082597E-2</v>
      </c>
      <c r="G185" s="24">
        <v>3.3847992123737201E-2</v>
      </c>
      <c r="H185" s="24">
        <v>3.1329682515656002E-2</v>
      </c>
      <c r="I185" s="24">
        <v>3.0764078200697102E-2</v>
      </c>
      <c r="J185" s="24">
        <v>2.55237958267768E-3</v>
      </c>
      <c r="K185" s="24">
        <v>1</v>
      </c>
      <c r="L185" s="24"/>
      <c r="N185" s="23" t="s">
        <v>591</v>
      </c>
      <c r="O185" s="23" t="s">
        <v>640</v>
      </c>
      <c r="P185" s="23" t="s">
        <v>641</v>
      </c>
      <c r="Q185" s="23">
        <v>867</v>
      </c>
      <c r="R185" s="24"/>
      <c r="S185" s="24"/>
      <c r="T185" s="24"/>
      <c r="U185" s="24"/>
      <c r="V185" s="24"/>
    </row>
    <row r="186" spans="1:23" x14ac:dyDescent="0.35">
      <c r="B186" s="23" t="s">
        <v>640</v>
      </c>
      <c r="C186" s="23" t="s">
        <v>639</v>
      </c>
      <c r="D186" s="23">
        <v>867</v>
      </c>
      <c r="E186" s="24">
        <v>2.2328584003084101E-2</v>
      </c>
      <c r="F186" s="24">
        <v>2.1783012385569098E-2</v>
      </c>
      <c r="G186" s="24">
        <v>2.3179568037475798E-2</v>
      </c>
      <c r="H186" s="24">
        <v>2.5355695457730899E-2</v>
      </c>
      <c r="I186" s="24">
        <v>2.5832650276335797E-2</v>
      </c>
      <c r="J186" s="24">
        <v>2.1187618234843199E-2</v>
      </c>
      <c r="K186" s="24">
        <v>1</v>
      </c>
      <c r="L186" s="24"/>
      <c r="N186" s="23" t="s">
        <v>591</v>
      </c>
      <c r="O186" s="23" t="s">
        <v>638</v>
      </c>
      <c r="P186" s="23" t="s">
        <v>637</v>
      </c>
      <c r="Q186" s="23">
        <v>716</v>
      </c>
      <c r="R186" s="24"/>
      <c r="S186" s="24"/>
      <c r="T186" s="24"/>
      <c r="U186" s="24"/>
      <c r="V186" s="24"/>
    </row>
    <row r="187" spans="1:23" x14ac:dyDescent="0.35">
      <c r="B187" s="23" t="s">
        <v>636</v>
      </c>
      <c r="C187" s="23" t="s">
        <v>635</v>
      </c>
      <c r="D187" s="23">
        <v>826</v>
      </c>
      <c r="E187" s="24">
        <v>1.5713093492517299E-2</v>
      </c>
      <c r="F187" s="24">
        <v>2.2738236337008E-2</v>
      </c>
      <c r="G187" s="24">
        <v>1.42031209471593E-2</v>
      </c>
      <c r="H187" s="24">
        <v>1.07482496964121E-2</v>
      </c>
      <c r="I187" s="24">
        <v>1.0567255169930101E-2</v>
      </c>
      <c r="J187" s="24">
        <v>8.5062982594969298E-3</v>
      </c>
      <c r="K187" s="24">
        <v>1</v>
      </c>
      <c r="L187" s="24"/>
      <c r="N187" s="23" t="s">
        <v>591</v>
      </c>
      <c r="O187" s="23" t="s">
        <v>634</v>
      </c>
      <c r="P187" s="23" t="s">
        <v>633</v>
      </c>
      <c r="Q187" s="23">
        <v>565</v>
      </c>
      <c r="R187" s="24"/>
      <c r="S187" s="37"/>
      <c r="T187" s="24"/>
      <c r="U187" s="24"/>
      <c r="V187" s="24"/>
      <c r="W187" s="38"/>
    </row>
    <row r="188" spans="1:23" x14ac:dyDescent="0.35">
      <c r="B188" s="23" t="s">
        <v>631</v>
      </c>
      <c r="C188" s="23" t="s">
        <v>632</v>
      </c>
      <c r="D188" s="23">
        <v>869</v>
      </c>
      <c r="E188" s="24">
        <v>4.4593039220392197E-3</v>
      </c>
      <c r="F188" s="24">
        <v>4.8996983171935293E-3</v>
      </c>
      <c r="G188" s="24">
        <v>4.7569775667294003E-3</v>
      </c>
      <c r="H188" s="24">
        <v>4.7934820367424901E-3</v>
      </c>
      <c r="I188" s="24">
        <v>8.5537168768462703E-3</v>
      </c>
      <c r="J188" s="24">
        <v>3.0850632277214501E-3</v>
      </c>
      <c r="K188" s="24">
        <v>1</v>
      </c>
      <c r="L188" s="24"/>
      <c r="N188" s="23" t="s">
        <v>591</v>
      </c>
      <c r="O188" s="23" t="s">
        <v>631</v>
      </c>
      <c r="P188" s="23" t="s">
        <v>630</v>
      </c>
      <c r="Q188" s="23">
        <v>869</v>
      </c>
      <c r="R188" s="24"/>
      <c r="S188" s="24"/>
      <c r="T188" s="24"/>
      <c r="U188" s="24"/>
      <c r="V188" s="24"/>
    </row>
    <row r="189" spans="1:23" x14ac:dyDescent="0.35">
      <c r="B189" s="23" t="s">
        <v>628</v>
      </c>
      <c r="C189" s="23" t="s">
        <v>629</v>
      </c>
      <c r="D189" s="23">
        <v>135</v>
      </c>
      <c r="E189" s="24"/>
      <c r="F189" s="24"/>
      <c r="G189" s="24"/>
      <c r="H189" s="24"/>
      <c r="I189" s="24"/>
      <c r="J189" s="24"/>
      <c r="K189" s="24">
        <v>0</v>
      </c>
      <c r="L189" s="24"/>
      <c r="N189" s="23" t="s">
        <v>591</v>
      </c>
      <c r="O189" s="23" t="s">
        <v>628</v>
      </c>
      <c r="P189" s="23" t="s">
        <v>627</v>
      </c>
      <c r="Q189" s="23">
        <v>135</v>
      </c>
      <c r="R189" s="24"/>
      <c r="S189" s="24"/>
      <c r="T189" s="24"/>
      <c r="U189" s="24"/>
      <c r="V189" s="24"/>
    </row>
    <row r="190" spans="1:23" x14ac:dyDescent="0.35">
      <c r="B190" s="23" t="s">
        <v>625</v>
      </c>
      <c r="C190" s="23" t="s">
        <v>626</v>
      </c>
      <c r="D190" s="23">
        <v>163</v>
      </c>
      <c r="E190" s="24"/>
      <c r="F190" s="24"/>
      <c r="G190" s="24"/>
      <c r="H190" s="24"/>
      <c r="I190" s="24"/>
      <c r="J190" s="24"/>
      <c r="K190" s="24">
        <v>0</v>
      </c>
      <c r="L190" s="24"/>
      <c r="N190" s="23" t="s">
        <v>591</v>
      </c>
      <c r="O190" s="23" t="s">
        <v>625</v>
      </c>
      <c r="P190" s="23" t="s">
        <v>624</v>
      </c>
      <c r="Q190" s="23">
        <v>163</v>
      </c>
      <c r="R190" s="24"/>
      <c r="S190" s="24"/>
      <c r="T190" s="24"/>
      <c r="U190" s="24"/>
      <c r="V190" s="24"/>
    </row>
    <row r="191" spans="1:23" x14ac:dyDescent="0.35">
      <c r="E191" s="24"/>
      <c r="F191" s="24"/>
      <c r="G191" s="24"/>
      <c r="H191" s="24"/>
      <c r="I191" s="24"/>
      <c r="J191" s="24"/>
      <c r="K191" s="24"/>
      <c r="L191" s="24"/>
      <c r="R191" s="24"/>
      <c r="S191" s="24"/>
      <c r="T191" s="24"/>
      <c r="U191" s="24"/>
      <c r="V191" s="24"/>
    </row>
    <row r="192" spans="1:23" x14ac:dyDescent="0.35">
      <c r="A192" s="23" t="s">
        <v>591</v>
      </c>
      <c r="B192" s="23" t="s">
        <v>622</v>
      </c>
      <c r="C192" s="23" t="s">
        <v>623</v>
      </c>
      <c r="D192" s="23">
        <v>163</v>
      </c>
      <c r="E192" s="37"/>
      <c r="F192" s="37"/>
      <c r="G192" s="37"/>
      <c r="H192" s="37"/>
      <c r="I192" s="37"/>
      <c r="J192" s="37"/>
      <c r="K192" s="24"/>
      <c r="L192" s="24"/>
      <c r="N192" s="23" t="s">
        <v>591</v>
      </c>
      <c r="O192" s="23" t="s">
        <v>622</v>
      </c>
      <c r="P192" s="23" t="s">
        <v>621</v>
      </c>
      <c r="Q192" s="23">
        <v>163</v>
      </c>
      <c r="R192" s="37"/>
      <c r="S192" s="37"/>
      <c r="T192" s="37"/>
      <c r="U192" s="37"/>
      <c r="V192" s="37"/>
      <c r="W192" s="38"/>
    </row>
    <row r="193" spans="1:23" x14ac:dyDescent="0.35">
      <c r="A193" s="23" t="s">
        <v>591</v>
      </c>
      <c r="B193" s="23" t="s">
        <v>619</v>
      </c>
      <c r="C193" s="23" t="s">
        <v>620</v>
      </c>
      <c r="D193" s="23">
        <v>163</v>
      </c>
      <c r="E193" s="37"/>
      <c r="F193" s="37"/>
      <c r="G193" s="37"/>
      <c r="H193" s="37"/>
      <c r="I193" s="37"/>
      <c r="J193" s="24"/>
      <c r="K193" s="24"/>
      <c r="L193" s="24"/>
      <c r="N193" s="23" t="s">
        <v>591</v>
      </c>
      <c r="O193" s="23" t="s">
        <v>619</v>
      </c>
      <c r="P193" s="23" t="s">
        <v>618</v>
      </c>
      <c r="Q193" s="23">
        <v>163</v>
      </c>
      <c r="R193" s="37"/>
      <c r="S193" s="37"/>
      <c r="T193" s="37"/>
      <c r="U193" s="37"/>
      <c r="V193" s="37"/>
    </row>
    <row r="194" spans="1:23" x14ac:dyDescent="0.35">
      <c r="A194" s="23" t="s">
        <v>591</v>
      </c>
      <c r="B194" s="23" t="s">
        <v>616</v>
      </c>
      <c r="C194" s="23" t="s">
        <v>617</v>
      </c>
      <c r="D194" s="23">
        <v>163</v>
      </c>
      <c r="E194" s="37"/>
      <c r="F194" s="37"/>
      <c r="G194" s="37"/>
      <c r="H194" s="37"/>
      <c r="I194" s="37"/>
      <c r="J194" s="37"/>
      <c r="K194" s="24">
        <v>0</v>
      </c>
      <c r="L194" s="24"/>
      <c r="N194" s="23" t="s">
        <v>591</v>
      </c>
      <c r="O194" s="23" t="s">
        <v>616</v>
      </c>
      <c r="P194" s="23" t="s">
        <v>615</v>
      </c>
      <c r="Q194" s="23">
        <v>163</v>
      </c>
      <c r="R194" s="37"/>
      <c r="S194" s="37"/>
      <c r="T194" s="37"/>
      <c r="U194" s="37"/>
      <c r="V194" s="37"/>
      <c r="W194" s="38"/>
    </row>
    <row r="195" spans="1:23" x14ac:dyDescent="0.35">
      <c r="A195" s="23" t="s">
        <v>591</v>
      </c>
      <c r="B195" s="23" t="s">
        <v>613</v>
      </c>
      <c r="C195" s="23" t="s">
        <v>614</v>
      </c>
      <c r="E195" s="25"/>
      <c r="F195" s="39"/>
      <c r="G195" s="39"/>
      <c r="H195" s="39"/>
      <c r="I195" s="39"/>
      <c r="J195" s="39"/>
      <c r="N195" s="23" t="s">
        <v>591</v>
      </c>
      <c r="O195" s="23" t="s">
        <v>613</v>
      </c>
      <c r="P195" s="23" t="s">
        <v>612</v>
      </c>
      <c r="R195" s="25"/>
      <c r="S195" s="25"/>
      <c r="T195" s="39"/>
      <c r="U195" s="39"/>
      <c r="V195" s="39"/>
      <c r="W195" s="38"/>
    </row>
    <row r="196" spans="1:23" x14ac:dyDescent="0.35">
      <c r="A196" s="23" t="s">
        <v>591</v>
      </c>
      <c r="B196" s="23" t="s">
        <v>610</v>
      </c>
      <c r="C196" s="23" t="s">
        <v>611</v>
      </c>
      <c r="E196" s="39"/>
      <c r="F196" s="39"/>
      <c r="G196" s="39"/>
      <c r="H196" s="39"/>
      <c r="I196" s="39"/>
      <c r="J196" s="39"/>
      <c r="N196" s="23" t="s">
        <v>591</v>
      </c>
      <c r="O196" s="23" t="s">
        <v>610</v>
      </c>
      <c r="P196" s="23" t="s">
        <v>609</v>
      </c>
      <c r="R196" s="39"/>
      <c r="S196" s="39"/>
      <c r="T196" s="39"/>
      <c r="U196" s="39"/>
      <c r="V196" s="39"/>
      <c r="W196" s="38"/>
    </row>
    <row r="197" spans="1:23" x14ac:dyDescent="0.35">
      <c r="A197" s="23" t="s">
        <v>591</v>
      </c>
      <c r="B197" s="23" t="s">
        <v>607</v>
      </c>
      <c r="C197" s="23" t="s">
        <v>608</v>
      </c>
      <c r="E197" s="39"/>
      <c r="F197" s="39"/>
      <c r="G197" s="39"/>
      <c r="H197" s="39"/>
      <c r="I197" s="39"/>
      <c r="J197" s="39"/>
      <c r="N197" s="23" t="s">
        <v>591</v>
      </c>
      <c r="O197" s="23" t="s">
        <v>607</v>
      </c>
      <c r="P197" s="23" t="s">
        <v>606</v>
      </c>
      <c r="R197" s="39"/>
      <c r="S197" s="39"/>
      <c r="T197" s="39"/>
      <c r="U197" s="39"/>
      <c r="V197" s="39"/>
      <c r="W197" s="38"/>
    </row>
    <row r="198" spans="1:23" x14ac:dyDescent="0.35">
      <c r="A198" s="23" t="s">
        <v>591</v>
      </c>
      <c r="B198" s="23" t="s">
        <v>604</v>
      </c>
      <c r="C198" s="23" t="s">
        <v>605</v>
      </c>
      <c r="E198" s="39"/>
      <c r="F198" s="39"/>
      <c r="G198" s="39"/>
      <c r="H198" s="39"/>
      <c r="I198" s="39"/>
      <c r="J198" s="39"/>
      <c r="N198" s="23" t="s">
        <v>591</v>
      </c>
      <c r="O198" s="23" t="s">
        <v>604</v>
      </c>
      <c r="P198" s="23" t="s">
        <v>603</v>
      </c>
      <c r="R198" s="39"/>
      <c r="S198" s="39"/>
      <c r="T198" s="39"/>
      <c r="U198" s="39"/>
      <c r="V198" s="39"/>
      <c r="W198" s="38"/>
    </row>
    <row r="199" spans="1:23" x14ac:dyDescent="0.35">
      <c r="A199" s="23" t="s">
        <v>591</v>
      </c>
      <c r="B199" s="23" t="s">
        <v>601</v>
      </c>
      <c r="C199" s="23" t="s">
        <v>602</v>
      </c>
      <c r="E199" s="25"/>
      <c r="F199" s="25"/>
      <c r="G199" s="25"/>
      <c r="H199" s="25"/>
      <c r="I199" s="25"/>
      <c r="J199" s="25"/>
      <c r="N199" s="23" t="s">
        <v>591</v>
      </c>
      <c r="O199" s="23" t="s">
        <v>601</v>
      </c>
      <c r="P199" s="23" t="s">
        <v>600</v>
      </c>
      <c r="R199" s="25"/>
      <c r="S199" s="25"/>
      <c r="T199" s="25"/>
      <c r="U199" s="25"/>
      <c r="V199" s="25"/>
    </row>
    <row r="200" spans="1:23" x14ac:dyDescent="0.35">
      <c r="A200" s="23" t="s">
        <v>591</v>
      </c>
      <c r="B200" s="23" t="s">
        <v>598</v>
      </c>
      <c r="C200" s="23" t="s">
        <v>599</v>
      </c>
      <c r="E200" s="25"/>
      <c r="F200" s="25"/>
      <c r="G200" s="39"/>
      <c r="H200" s="39"/>
      <c r="I200" s="39"/>
      <c r="J200" s="39"/>
      <c r="N200" s="23" t="s">
        <v>591</v>
      </c>
      <c r="O200" s="23" t="s">
        <v>598</v>
      </c>
      <c r="P200" s="23" t="s">
        <v>597</v>
      </c>
      <c r="R200" s="25"/>
      <c r="S200" s="25"/>
      <c r="T200" s="25"/>
      <c r="U200" s="25"/>
      <c r="V200" s="39"/>
      <c r="W200" s="38"/>
    </row>
    <row r="201" spans="1:23" x14ac:dyDescent="0.35">
      <c r="A201" s="23" t="s">
        <v>591</v>
      </c>
      <c r="B201" s="23" t="s">
        <v>595</v>
      </c>
      <c r="C201" s="23" t="s">
        <v>596</v>
      </c>
      <c r="E201" s="25"/>
      <c r="F201" s="25"/>
      <c r="G201" s="39"/>
      <c r="H201" s="39"/>
      <c r="I201" s="39"/>
      <c r="J201" s="39"/>
      <c r="N201" s="23" t="s">
        <v>591</v>
      </c>
      <c r="O201" s="23" t="s">
        <v>595</v>
      </c>
      <c r="P201" s="23" t="s">
        <v>594</v>
      </c>
      <c r="R201" s="25"/>
      <c r="S201" s="25"/>
      <c r="T201" s="25"/>
      <c r="U201" s="25"/>
      <c r="V201" s="39"/>
      <c r="W201" s="38"/>
    </row>
    <row r="202" spans="1:23" x14ac:dyDescent="0.35">
      <c r="B202" s="23" t="s">
        <v>593</v>
      </c>
      <c r="E202" s="25">
        <f>SUM(E7,E12:E12,E14,E15)</f>
        <v>485.95992851959102</v>
      </c>
      <c r="F202" s="25">
        <f>SUM(F7,F12:F12,F14,F15)</f>
        <v>513.270662329944</v>
      </c>
      <c r="G202" s="25">
        <f>SUM(G7,G12:G12,G14,G15)</f>
        <v>570.16510176343002</v>
      </c>
      <c r="H202" s="25">
        <f>SUM(H7,H12:H12,H14,H15)</f>
        <v>638.58879092774396</v>
      </c>
      <c r="I202" s="25">
        <f>SUM(I7,I12:I12,I14,I15)</f>
        <v>658.36292331317702</v>
      </c>
      <c r="J202" s="25"/>
      <c r="O202" s="23" t="s">
        <v>593</v>
      </c>
      <c r="R202" s="25">
        <f>SUM(R7,R12:R12,R14,R15)</f>
        <v>0</v>
      </c>
      <c r="S202" s="25">
        <f>SUM(S7,S12:S12,S14,S15)</f>
        <v>0</v>
      </c>
      <c r="T202" s="25">
        <f>SUM(T7,T12:T12,T14,T15)</f>
        <v>0</v>
      </c>
      <c r="U202" s="25">
        <f>SUM(U7,U12:U12,U14,U15)</f>
        <v>0</v>
      </c>
      <c r="V202" s="25">
        <f>SUM(V7,V12:V12,V14,V15)</f>
        <v>0</v>
      </c>
    </row>
    <row r="203" spans="1:23" x14ac:dyDescent="0.35">
      <c r="A203" s="23" t="s">
        <v>591</v>
      </c>
      <c r="B203" s="23" t="s">
        <v>590</v>
      </c>
      <c r="C203" s="23" t="s">
        <v>592</v>
      </c>
      <c r="E203" s="39"/>
      <c r="F203" s="39"/>
      <c r="G203" s="39"/>
      <c r="H203" s="39"/>
      <c r="I203" s="39"/>
      <c r="J203" s="39"/>
      <c r="N203" s="23" t="s">
        <v>591</v>
      </c>
      <c r="O203" s="23" t="s">
        <v>590</v>
      </c>
      <c r="P203" s="23" t="s">
        <v>589</v>
      </c>
      <c r="R203" s="39"/>
      <c r="S203" s="39"/>
      <c r="T203" s="39"/>
      <c r="U203" s="39"/>
      <c r="V203" s="39"/>
      <c r="W203" s="38"/>
    </row>
    <row r="205" spans="1:23" x14ac:dyDescent="0.35">
      <c r="I205" s="24">
        <f>SUM(I2:I188)</f>
        <v>6040.8749043326643</v>
      </c>
      <c r="V205" s="24">
        <f>SUM(V2:V188)</f>
        <v>0</v>
      </c>
    </row>
    <row r="206" spans="1:23" x14ac:dyDescent="0.35">
      <c r="I206" s="24">
        <f>SUMPRODUCT(I2:I188, L2:L188)</f>
        <v>5139.2774108265858</v>
      </c>
      <c r="V206" s="24">
        <f>SUMPRODUCT(V2:V188, X2:X188)</f>
        <v>0</v>
      </c>
    </row>
    <row r="208" spans="1:23" x14ac:dyDescent="0.35">
      <c r="N208" s="23" t="s">
        <v>591</v>
      </c>
      <c r="O208" s="23" t="s">
        <v>1250</v>
      </c>
      <c r="P208" s="23" t="s">
        <v>1252</v>
      </c>
      <c r="R208" s="38"/>
      <c r="S208" s="38"/>
      <c r="T208" s="38"/>
      <c r="U208" s="38"/>
      <c r="V208" s="38"/>
      <c r="W208" s="38"/>
    </row>
    <row r="209" spans="14:23" x14ac:dyDescent="0.35">
      <c r="N209" s="23" t="s">
        <v>591</v>
      </c>
      <c r="O209" s="23" t="s">
        <v>1250</v>
      </c>
      <c r="P209" s="23" t="s">
        <v>1251</v>
      </c>
      <c r="R209" s="38"/>
      <c r="S209" s="38"/>
      <c r="T209" s="38"/>
      <c r="U209" s="38"/>
      <c r="V209" s="38"/>
      <c r="W209" s="38"/>
    </row>
    <row r="211" spans="14:23" x14ac:dyDescent="0.35">
      <c r="V211" s="29" t="e">
        <f>Summary!X22/Summary!X2*WEO!V205/WEO!V209</f>
        <v>#DIV/0!</v>
      </c>
    </row>
  </sheetData>
  <dataValidations count="1">
    <dataValidation showDropDown="1" showInputMessage="1" showErrorMessage="1" sqref="A152 N152" xr:uid="{A14E10E5-158C-4BE3-827E-A5724DD8E43A}"/>
  </dataValidations>
  <pageMargins left="0.7" right="0.7" top="0.75" bottom="0.75" header="0.3" footer="0.3"/>
  <pageSetup orientation="portrait" horizontalDpi="90" verticalDpi="90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2DC6-1E38-40FD-9B8F-605FF9DCE2E2}">
  <sheetPr>
    <tabColor rgb="FFFFFF00"/>
  </sheetPr>
  <dimension ref="A3:E42"/>
  <sheetViews>
    <sheetView workbookViewId="0">
      <selection activeCell="D4" sqref="D4:E5"/>
    </sheetView>
  </sheetViews>
  <sheetFormatPr defaultRowHeight="12.5" x14ac:dyDescent="0.25"/>
  <cols>
    <col min="1" max="1" width="14" customWidth="1"/>
    <col min="2" max="2" width="32.1796875" customWidth="1"/>
  </cols>
  <sheetData>
    <row r="3" spans="1:5" x14ac:dyDescent="0.25">
      <c r="D3">
        <v>2019</v>
      </c>
      <c r="E3">
        <v>2020</v>
      </c>
    </row>
    <row r="4" spans="1:5" x14ac:dyDescent="0.25">
      <c r="A4" t="s">
        <v>968</v>
      </c>
      <c r="B4" t="s">
        <v>1254</v>
      </c>
      <c r="C4" t="s">
        <v>1255</v>
      </c>
      <c r="D4" s="35">
        <f>CRO!AC27</f>
        <v>21.585387658734117</v>
      </c>
      <c r="E4" s="35">
        <f>CRO!AD27</f>
        <v>11.188525111045191</v>
      </c>
    </row>
    <row r="5" spans="1:5" x14ac:dyDescent="0.25">
      <c r="A5" t="s">
        <v>968</v>
      </c>
      <c r="B5" t="s">
        <v>1254</v>
      </c>
      <c r="C5" t="s">
        <v>1256</v>
      </c>
      <c r="D5" s="35">
        <f>CRO!AC28</f>
        <v>4.2072370911087642</v>
      </c>
      <c r="E5" s="35">
        <f>CRO!AD28</f>
        <v>2.5031574091165636</v>
      </c>
    </row>
    <row r="6" spans="1:5" x14ac:dyDescent="0.25">
      <c r="A6" t="s">
        <v>968</v>
      </c>
      <c r="B6" t="s">
        <v>1254</v>
      </c>
      <c r="C6" t="s">
        <v>1257</v>
      </c>
      <c r="D6" s="35">
        <f>D4-D5</f>
        <v>17.378150567625354</v>
      </c>
      <c r="E6" s="35">
        <f>E4-E5</f>
        <v>8.6853677019286266</v>
      </c>
    </row>
    <row r="8" spans="1:5" x14ac:dyDescent="0.25">
      <c r="A8" t="s">
        <v>1067</v>
      </c>
      <c r="B8" t="s">
        <v>1254</v>
      </c>
      <c r="C8" t="s">
        <v>1255</v>
      </c>
      <c r="D8" s="35">
        <f>GRE!AC27</f>
        <v>19.391141423551428</v>
      </c>
      <c r="E8" s="35">
        <f>GRE!AD27</f>
        <v>10.947449869358115</v>
      </c>
    </row>
    <row r="9" spans="1:5" x14ac:dyDescent="0.25">
      <c r="A9" t="s">
        <v>1067</v>
      </c>
      <c r="B9" t="s">
        <v>1254</v>
      </c>
      <c r="C9" t="s">
        <v>1256</v>
      </c>
      <c r="D9" s="35">
        <f>GRE!AC28</f>
        <v>7.7292870117122394</v>
      </c>
      <c r="E9" s="35">
        <f>GRE!AD28</f>
        <v>6.4090999311597248</v>
      </c>
    </row>
    <row r="10" spans="1:5" x14ac:dyDescent="0.25">
      <c r="A10" t="s">
        <v>1067</v>
      </c>
      <c r="B10" t="s">
        <v>1254</v>
      </c>
      <c r="C10" t="s">
        <v>1257</v>
      </c>
      <c r="D10" s="35">
        <f>D8-D9</f>
        <v>11.661854411839188</v>
      </c>
      <c r="E10" s="35">
        <f>E8-E9</f>
        <v>4.5383499381983903</v>
      </c>
    </row>
    <row r="12" spans="1:5" x14ac:dyDescent="0.25">
      <c r="A12" t="s">
        <v>923</v>
      </c>
      <c r="B12" t="s">
        <v>1254</v>
      </c>
      <c r="C12" t="s">
        <v>1255</v>
      </c>
      <c r="D12" s="35">
        <f>ICE!AC27</f>
        <v>17.709054674077276</v>
      </c>
      <c r="E12" s="35">
        <f>ICE!AD27</f>
        <v>6.1243981415823914</v>
      </c>
    </row>
    <row r="13" spans="1:5" x14ac:dyDescent="0.25">
      <c r="A13" t="s">
        <v>923</v>
      </c>
      <c r="B13" t="s">
        <v>1254</v>
      </c>
      <c r="C13" t="s">
        <v>1256</v>
      </c>
      <c r="D13" s="35">
        <f>ICE!AC28</f>
        <v>9.0355359902817494</v>
      </c>
      <c r="E13" s="35">
        <f>ICE!AD28</f>
        <v>4.4615172963958134</v>
      </c>
    </row>
    <row r="14" spans="1:5" x14ac:dyDescent="0.25">
      <c r="A14" t="s">
        <v>923</v>
      </c>
      <c r="B14" t="s">
        <v>1254</v>
      </c>
      <c r="C14" t="s">
        <v>1257</v>
      </c>
      <c r="D14" s="35">
        <f t="shared" ref="D14:E14" si="0">D12-D13</f>
        <v>8.6735186837955265</v>
      </c>
      <c r="E14" s="35">
        <f t="shared" si="0"/>
        <v>1.662880845186578</v>
      </c>
    </row>
    <row r="16" spans="1:5" x14ac:dyDescent="0.25">
      <c r="A16" t="s">
        <v>503</v>
      </c>
      <c r="B16" t="s">
        <v>1254</v>
      </c>
      <c r="C16" t="s">
        <v>1255</v>
      </c>
      <c r="D16" s="35">
        <f>PRT!AC27</f>
        <v>12.099240401564966</v>
      </c>
      <c r="E16" s="35">
        <f>PRT!AD27</f>
        <v>6.1721847240775372</v>
      </c>
    </row>
    <row r="17" spans="1:5" x14ac:dyDescent="0.25">
      <c r="A17" t="s">
        <v>503</v>
      </c>
      <c r="B17" t="s">
        <v>1254</v>
      </c>
      <c r="C17" t="s">
        <v>1256</v>
      </c>
      <c r="D17" s="35">
        <f>PRT!AC28</f>
        <v>4.4244728209151862</v>
      </c>
      <c r="E17" s="35">
        <f>PRT!AD28</f>
        <v>2.8057194113698358</v>
      </c>
    </row>
    <row r="18" spans="1:5" x14ac:dyDescent="0.25">
      <c r="A18" t="s">
        <v>503</v>
      </c>
      <c r="B18" t="s">
        <v>1254</v>
      </c>
      <c r="C18" t="s">
        <v>1257</v>
      </c>
      <c r="D18" s="35">
        <f>D16-D17</f>
        <v>7.6747675806497799</v>
      </c>
      <c r="E18" s="35">
        <f>E16-E17</f>
        <v>3.3664653127077013</v>
      </c>
    </row>
    <row r="20" spans="1:5" x14ac:dyDescent="0.25">
      <c r="A20" t="s">
        <v>159</v>
      </c>
      <c r="B20" t="s">
        <v>1254</v>
      </c>
      <c r="C20" t="s">
        <v>1255</v>
      </c>
      <c r="D20" s="35">
        <f>ESP!AC27</f>
        <v>7.0561361714657824</v>
      </c>
      <c r="E20" s="35">
        <f>ESP!AD27</f>
        <v>2.6888671617414834</v>
      </c>
    </row>
    <row r="21" spans="1:5" x14ac:dyDescent="0.25">
      <c r="A21" t="s">
        <v>159</v>
      </c>
      <c r="B21" t="s">
        <v>1254</v>
      </c>
      <c r="C21" t="s">
        <v>1256</v>
      </c>
      <c r="D21" s="35">
        <f>ESP!AC28</f>
        <v>2.8883503194417171</v>
      </c>
      <c r="E21" s="35">
        <f>ESP!AD28</f>
        <v>1.4744558303777455</v>
      </c>
    </row>
    <row r="22" spans="1:5" x14ac:dyDescent="0.25">
      <c r="A22" t="s">
        <v>159</v>
      </c>
      <c r="B22" t="s">
        <v>1254</v>
      </c>
      <c r="C22" t="s">
        <v>1257</v>
      </c>
      <c r="D22" s="35">
        <f>D20-D21</f>
        <v>4.1677858520240658</v>
      </c>
      <c r="E22" s="35">
        <f>E20-E21</f>
        <v>1.2144113313637379</v>
      </c>
    </row>
    <row r="24" spans="1:5" x14ac:dyDescent="0.25">
      <c r="A24" t="s">
        <v>231</v>
      </c>
      <c r="B24" t="s">
        <v>1254</v>
      </c>
      <c r="C24" t="s">
        <v>1255</v>
      </c>
      <c r="D24" s="35">
        <f>THA!AC27</f>
        <v>12.295832998070495</v>
      </c>
      <c r="E24" s="35">
        <f>THA!AD27</f>
        <v>3.4999740865817808</v>
      </c>
    </row>
    <row r="25" spans="1:5" x14ac:dyDescent="0.25">
      <c r="A25" t="s">
        <v>231</v>
      </c>
      <c r="B25" t="s">
        <v>1254</v>
      </c>
      <c r="C25" t="s">
        <v>1256</v>
      </c>
      <c r="D25" s="35">
        <f>THA!AC28</f>
        <v>5.7337986316689751</v>
      </c>
      <c r="E25" s="35">
        <f>THA!AD28</f>
        <v>4.2326803686487064</v>
      </c>
    </row>
    <row r="26" spans="1:5" x14ac:dyDescent="0.25">
      <c r="A26" t="s">
        <v>231</v>
      </c>
      <c r="B26" t="s">
        <v>1254</v>
      </c>
      <c r="C26" t="s">
        <v>1257</v>
      </c>
      <c r="D26" s="35">
        <f t="shared" ref="D26:E26" si="1">D24-D25</f>
        <v>6.5620343664015195</v>
      </c>
      <c r="E26" s="35">
        <f t="shared" si="1"/>
        <v>-0.73270628206692567</v>
      </c>
    </row>
    <row r="28" spans="1:5" x14ac:dyDescent="0.25">
      <c r="A28" t="s">
        <v>316</v>
      </c>
      <c r="B28" t="s">
        <v>1254</v>
      </c>
      <c r="C28" t="s">
        <v>1255</v>
      </c>
      <c r="D28" s="35">
        <f>MEX!AC27</f>
        <v>2.1673112439316853</v>
      </c>
      <c r="E28" s="35">
        <f>MEX!AD27</f>
        <v>1.194646781265166</v>
      </c>
    </row>
    <row r="29" spans="1:5" x14ac:dyDescent="0.25">
      <c r="A29" t="s">
        <v>316</v>
      </c>
      <c r="B29" t="s">
        <v>1254</v>
      </c>
      <c r="C29" t="s">
        <v>1256</v>
      </c>
      <c r="D29" s="35">
        <f>MEX!AC28</f>
        <v>1.9425662411821343</v>
      </c>
      <c r="E29" s="35">
        <f>MEX!AD28</f>
        <v>1.3201555951882287</v>
      </c>
    </row>
    <row r="30" spans="1:5" x14ac:dyDescent="0.25">
      <c r="A30" t="s">
        <v>316</v>
      </c>
      <c r="B30" t="s">
        <v>1254</v>
      </c>
      <c r="C30" t="s">
        <v>1257</v>
      </c>
      <c r="D30" s="35">
        <f>D28-D29</f>
        <v>0.224745002749551</v>
      </c>
      <c r="E30" s="35">
        <f>E28-E29</f>
        <v>-0.12550881392306268</v>
      </c>
    </row>
    <row r="31" spans="1:5" ht="13.5" customHeight="1" x14ac:dyDescent="0.25"/>
    <row r="32" spans="1:5" x14ac:dyDescent="0.25">
      <c r="A32" t="s">
        <v>367</v>
      </c>
      <c r="B32" t="s">
        <v>1254</v>
      </c>
      <c r="C32" t="s">
        <v>1255</v>
      </c>
      <c r="D32" s="35">
        <f>TUR!AC27</f>
        <v>7.1113030017428116</v>
      </c>
      <c r="E32" s="35">
        <f>TUR!AD27</f>
        <v>3.4184073025041983</v>
      </c>
    </row>
    <row r="33" spans="1:5" x14ac:dyDescent="0.25">
      <c r="A33" t="s">
        <v>367</v>
      </c>
      <c r="B33" t="s">
        <v>1254</v>
      </c>
      <c r="C33" t="s">
        <v>1256</v>
      </c>
      <c r="D33" s="35">
        <f>TUR!AC28</f>
        <v>1.8057317965701891</v>
      </c>
      <c r="E33" s="35">
        <f>TUR!AD28</f>
        <v>1.3454185552734184</v>
      </c>
    </row>
    <row r="34" spans="1:5" x14ac:dyDescent="0.25">
      <c r="A34" t="s">
        <v>367</v>
      </c>
      <c r="B34" t="s">
        <v>1254</v>
      </c>
      <c r="C34" t="s">
        <v>1257</v>
      </c>
      <c r="D34" s="35">
        <f>D32-D33</f>
        <v>5.3055712051726225</v>
      </c>
      <c r="E34" s="35">
        <f>E32-E33</f>
        <v>2.07298874723078</v>
      </c>
    </row>
    <row r="36" spans="1:5" x14ac:dyDescent="0.25">
      <c r="A36" t="s">
        <v>299</v>
      </c>
      <c r="B36" t="s">
        <v>1254</v>
      </c>
      <c r="C36" t="s">
        <v>1255</v>
      </c>
      <c r="D36" s="35">
        <f>BRA!AC27</f>
        <v>0.61524074929093986</v>
      </c>
      <c r="E36" s="35">
        <f>BRA!AD27</f>
        <v>0.55702004547591377</v>
      </c>
    </row>
    <row r="37" spans="1:5" x14ac:dyDescent="0.25">
      <c r="A37" t="s">
        <v>299</v>
      </c>
      <c r="B37" t="s">
        <v>1254</v>
      </c>
      <c r="C37" t="s">
        <v>1256</v>
      </c>
      <c r="D37" s="35">
        <f>BRA!AC28</f>
        <v>1.5478375165418954</v>
      </c>
      <c r="E37" s="35">
        <f>BRA!AD28</f>
        <v>0.8928399162633418</v>
      </c>
    </row>
    <row r="38" spans="1:5" x14ac:dyDescent="0.25">
      <c r="A38" t="s">
        <v>299</v>
      </c>
      <c r="B38" t="s">
        <v>1254</v>
      </c>
      <c r="C38" t="s">
        <v>1257</v>
      </c>
      <c r="D38" s="35">
        <f>D36-D37</f>
        <v>-0.93259676725095553</v>
      </c>
      <c r="E38" s="35">
        <f>E36-E37</f>
        <v>-0.33581987078742803</v>
      </c>
    </row>
    <row r="40" spans="1:5" x14ac:dyDescent="0.25">
      <c r="A40" t="s">
        <v>1649</v>
      </c>
      <c r="B40" t="s">
        <v>1254</v>
      </c>
      <c r="C40" t="s">
        <v>1255</v>
      </c>
      <c r="D40" s="35">
        <f>DR!AC27</f>
        <v>9.1618100402781213</v>
      </c>
      <c r="E40" s="35">
        <f>DR!AD27</f>
        <v>3.8444949065675464</v>
      </c>
    </row>
    <row r="41" spans="1:5" x14ac:dyDescent="0.25">
      <c r="A41" t="s">
        <v>1649</v>
      </c>
      <c r="B41" t="s">
        <v>1254</v>
      </c>
      <c r="C41" t="s">
        <v>1256</v>
      </c>
      <c r="D41" s="35">
        <f>DR!AC28</f>
        <v>2.6186404446344591</v>
      </c>
      <c r="E41" s="35">
        <f>DR!AD28</f>
        <v>2.0632524388851534</v>
      </c>
    </row>
    <row r="42" spans="1:5" x14ac:dyDescent="0.25">
      <c r="A42" t="s">
        <v>1649</v>
      </c>
      <c r="B42" t="s">
        <v>1254</v>
      </c>
      <c r="C42" t="s">
        <v>1257</v>
      </c>
      <c r="D42" s="35">
        <f>D40-D41</f>
        <v>6.5431695956436622</v>
      </c>
      <c r="E42" s="35">
        <f>E40-E41</f>
        <v>1.781242467682393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1601-2EFA-4070-973C-91C77093B758}">
  <dimension ref="B1:R205"/>
  <sheetViews>
    <sheetView workbookViewId="0">
      <selection activeCell="B1" sqref="B1:I1048576"/>
    </sheetView>
  </sheetViews>
  <sheetFormatPr defaultRowHeight="14.5" x14ac:dyDescent="0.35"/>
  <cols>
    <col min="2" max="2" width="14.7265625" customWidth="1"/>
    <col min="17" max="17" width="9.90625" style="5" customWidth="1"/>
    <col min="18" max="18" width="19" style="5" customWidth="1"/>
  </cols>
  <sheetData>
    <row r="1" spans="2:18" x14ac:dyDescent="0.35">
      <c r="D1" t="s">
        <v>28</v>
      </c>
      <c r="E1" t="s">
        <v>1651</v>
      </c>
      <c r="F1" t="s">
        <v>1652</v>
      </c>
      <c r="G1" t="s">
        <v>1653</v>
      </c>
      <c r="H1" t="s">
        <v>1654</v>
      </c>
      <c r="I1" t="s">
        <v>1655</v>
      </c>
      <c r="J1" t="s">
        <v>1650</v>
      </c>
      <c r="Q1" s="5" t="s">
        <v>45</v>
      </c>
      <c r="R1" s="5" t="s">
        <v>8</v>
      </c>
    </row>
    <row r="2" spans="2:18" x14ac:dyDescent="0.35">
      <c r="B2" t="s">
        <v>1290</v>
      </c>
      <c r="C2">
        <v>111</v>
      </c>
      <c r="D2">
        <v>1</v>
      </c>
      <c r="E2" s="35">
        <f>US!AC25</f>
        <v>1.3412167048471304</v>
      </c>
      <c r="F2" s="35">
        <f>US!AD25</f>
        <v>1.1171106621001292</v>
      </c>
      <c r="G2" s="35">
        <f>US!AC26</f>
        <v>0.19760839441429925</v>
      </c>
      <c r="H2" s="35">
        <f>US!AD26</f>
        <v>0.10125675307739708</v>
      </c>
      <c r="I2" s="35">
        <f>H2-G2</f>
        <v>-9.6351641336902175E-2</v>
      </c>
      <c r="J2">
        <f>IF(G2&gt;3, 1, 0)</f>
        <v>0</v>
      </c>
      <c r="M2" t="s">
        <v>1047</v>
      </c>
      <c r="Q2" s="5">
        <v>111</v>
      </c>
      <c r="R2" s="5" t="s">
        <v>9</v>
      </c>
    </row>
    <row r="3" spans="2:18" x14ac:dyDescent="0.35">
      <c r="B3" t="s">
        <v>1291</v>
      </c>
      <c r="C3">
        <v>112</v>
      </c>
      <c r="D3">
        <v>1</v>
      </c>
      <c r="E3" s="35">
        <f>UK!AC$25</f>
        <v>4.6673491286365199</v>
      </c>
      <c r="F3" s="35">
        <f>UK!AD$25</f>
        <v>5.0791151317593126</v>
      </c>
      <c r="G3" s="35">
        <f>UK!AC$26</f>
        <v>-0.54450130563730048</v>
      </c>
      <c r="H3" s="35">
        <f>UK!AD$26</f>
        <v>-0.13851169980829864</v>
      </c>
      <c r="I3" s="35">
        <f>H3-G3</f>
        <v>0.40598960582900184</v>
      </c>
      <c r="J3">
        <f>IF(G3&gt;3, 1, 0)</f>
        <v>0</v>
      </c>
      <c r="M3" t="s">
        <v>1041</v>
      </c>
      <c r="Q3" s="5">
        <v>112</v>
      </c>
      <c r="R3" s="5" t="s">
        <v>161</v>
      </c>
    </row>
    <row r="4" spans="2:18" x14ac:dyDescent="0.35">
      <c r="B4" t="s">
        <v>1107</v>
      </c>
      <c r="C4">
        <v>122</v>
      </c>
      <c r="D4">
        <v>1</v>
      </c>
      <c r="E4" s="35">
        <f>AUT!AC$25</f>
        <v>2.4790632749359842</v>
      </c>
      <c r="F4" s="35">
        <f>AUT!AD$25</f>
        <v>2.0712829084659306</v>
      </c>
      <c r="G4" s="35">
        <f>AUT!AC$26</f>
        <v>2.4990853158365818</v>
      </c>
      <c r="H4" s="35">
        <f>AUT!AD$26</f>
        <v>2.0802691740286727</v>
      </c>
      <c r="I4" s="35">
        <f>H4-G4</f>
        <v>-0.41881614180790905</v>
      </c>
      <c r="J4">
        <f>IF(G4&gt;3, 1, 0)</f>
        <v>0</v>
      </c>
      <c r="M4" t="s">
        <v>1037</v>
      </c>
      <c r="Q4" s="5">
        <v>122</v>
      </c>
      <c r="R4" s="5" t="s">
        <v>1107</v>
      </c>
    </row>
    <row r="5" spans="2:18" x14ac:dyDescent="0.35">
      <c r="B5" t="s">
        <v>1137</v>
      </c>
      <c r="C5">
        <v>124</v>
      </c>
      <c r="D5">
        <v>1</v>
      </c>
      <c r="E5" s="35">
        <f>BEL!AC$25</f>
        <v>-0.11275774353012755</v>
      </c>
      <c r="F5" s="35">
        <f>BEL!AD$25</f>
        <v>0.12778551078565289</v>
      </c>
      <c r="G5" s="35">
        <f>BEL!AC$26</f>
        <v>-2.0986397934079379</v>
      </c>
      <c r="H5" s="35">
        <f>BEL!AD$26</f>
        <v>-1.4423850493122188</v>
      </c>
      <c r="I5" s="35">
        <f>H5-G5</f>
        <v>0.65625474409571916</v>
      </c>
      <c r="J5">
        <f>IF(G5&gt;3, 1, 0)</f>
        <v>0</v>
      </c>
      <c r="M5" t="s">
        <v>1045</v>
      </c>
      <c r="Q5" s="5">
        <v>124</v>
      </c>
      <c r="R5" s="5" t="s">
        <v>1137</v>
      </c>
    </row>
    <row r="6" spans="2:18" x14ac:dyDescent="0.35">
      <c r="B6" t="s">
        <v>1112</v>
      </c>
      <c r="C6">
        <v>128</v>
      </c>
      <c r="D6">
        <v>1</v>
      </c>
      <c r="E6" s="35">
        <f>DEN!AC$25</f>
        <v>2.1499656252464905</v>
      </c>
      <c r="F6" s="35">
        <f>DEN!AD$25</f>
        <v>0.84886700553200733</v>
      </c>
      <c r="G6" s="35">
        <f>DEN!AC$26</f>
        <v>2.5292644072606598</v>
      </c>
      <c r="H6" s="35">
        <f>DEN!AD$26</f>
        <v>2.1663255407109876</v>
      </c>
      <c r="I6" s="35">
        <f>H6-G6</f>
        <v>-0.36293886654967222</v>
      </c>
      <c r="J6">
        <f>IF(G6&gt;3, 1, 0)</f>
        <v>0</v>
      </c>
      <c r="M6" t="s">
        <v>1035</v>
      </c>
      <c r="Q6" s="5">
        <v>128</v>
      </c>
      <c r="R6" s="5" t="s">
        <v>1112</v>
      </c>
    </row>
    <row r="7" spans="2:18" x14ac:dyDescent="0.35">
      <c r="B7" t="s">
        <v>180</v>
      </c>
      <c r="C7">
        <v>132</v>
      </c>
      <c r="E7" s="49">
        <f>FRA!AC$25</f>
        <v>0.88763960416283216</v>
      </c>
      <c r="F7" s="49">
        <f>FRA!AD$25</f>
        <v>0.18548191249706047</v>
      </c>
      <c r="G7" s="49">
        <f>FRA!AC$26</f>
        <v>0.23750923611269587</v>
      </c>
      <c r="H7" s="49">
        <f>FRA!AD$26</f>
        <v>3.7509943163448134E-2</v>
      </c>
      <c r="I7" s="49">
        <f>H7-G7</f>
        <v>-0.19999929294924773</v>
      </c>
      <c r="J7">
        <f>IF(G7&gt;3, 1, 0)</f>
        <v>0</v>
      </c>
      <c r="M7" t="s">
        <v>1015</v>
      </c>
      <c r="Q7" s="5">
        <v>132</v>
      </c>
      <c r="R7" s="5" t="s">
        <v>180</v>
      </c>
    </row>
    <row r="8" spans="2:18" x14ac:dyDescent="0.35">
      <c r="B8" t="s">
        <v>160</v>
      </c>
      <c r="C8">
        <v>134</v>
      </c>
      <c r="D8">
        <v>1</v>
      </c>
      <c r="E8" s="35">
        <f>GER!AC$25</f>
        <v>-0.59489413227600951</v>
      </c>
      <c r="F8" s="35">
        <f>GER!AD$25</f>
        <v>4.7457069477267022E-2</v>
      </c>
      <c r="G8" s="35">
        <f>GER!AC$26</f>
        <v>-1.3271416413008374</v>
      </c>
      <c r="H8" s="35">
        <f>GER!AD$26</f>
        <v>-0.68158703463590276</v>
      </c>
      <c r="I8" s="35">
        <f>H8-G8</f>
        <v>0.64555460666493469</v>
      </c>
      <c r="J8">
        <f>IF(G8&gt;3, 1, 0)</f>
        <v>0</v>
      </c>
      <c r="M8" t="s">
        <v>975</v>
      </c>
      <c r="Q8" s="5">
        <v>134</v>
      </c>
      <c r="R8" s="5" t="s">
        <v>160</v>
      </c>
    </row>
    <row r="9" spans="2:18" x14ac:dyDescent="0.35">
      <c r="B9" t="s">
        <v>78</v>
      </c>
      <c r="C9">
        <v>136</v>
      </c>
      <c r="D9">
        <v>1</v>
      </c>
      <c r="E9" s="35">
        <f>ITA!AC$25</f>
        <v>-4.9798520136596074E-2</v>
      </c>
      <c r="F9" s="35">
        <f>ITA!AD$25</f>
        <v>-0.28652297746575917</v>
      </c>
      <c r="G9" s="35">
        <f>ITA!AC$26</f>
        <v>0.41167019794810022</v>
      </c>
      <c r="H9" s="35">
        <f>ITA!AD$26</f>
        <v>0.10597098768509465</v>
      </c>
      <c r="I9" s="35">
        <f>H9-G9</f>
        <v>-0.30569921026300556</v>
      </c>
      <c r="J9">
        <f>IF(G9&gt;3, 1, 0)</f>
        <v>0</v>
      </c>
      <c r="M9" t="s">
        <v>1000</v>
      </c>
      <c r="Q9" s="5">
        <v>136</v>
      </c>
      <c r="R9" s="5" t="s">
        <v>78</v>
      </c>
    </row>
    <row r="10" spans="2:18" x14ac:dyDescent="0.35">
      <c r="B10" t="s">
        <v>588</v>
      </c>
      <c r="C10">
        <v>137</v>
      </c>
      <c r="D10">
        <v>1</v>
      </c>
      <c r="E10" s="35">
        <f>LUX!AC$25</f>
        <v>37.338528470108329</v>
      </c>
      <c r="F10" s="35">
        <f>LUX!AD$25</f>
        <v>33.040607572227799</v>
      </c>
      <c r="G10" s="35">
        <f>LUX!AC$26</f>
        <v>4.284249186634411</v>
      </c>
      <c r="H10" s="35">
        <f>LUX!AD$26</f>
        <v>2.9835687671279301</v>
      </c>
      <c r="I10" s="35">
        <f>H10-G10</f>
        <v>-1.3006804195064809</v>
      </c>
      <c r="J10">
        <f>IF(G10&gt;3, 1, 0)</f>
        <v>1</v>
      </c>
      <c r="M10" t="s">
        <v>953</v>
      </c>
      <c r="Q10" s="5">
        <v>137</v>
      </c>
      <c r="R10" s="5" t="s">
        <v>588</v>
      </c>
    </row>
    <row r="11" spans="2:18" x14ac:dyDescent="0.35">
      <c r="B11" t="s">
        <v>1146</v>
      </c>
      <c r="C11">
        <v>138</v>
      </c>
      <c r="D11">
        <v>1</v>
      </c>
      <c r="E11" s="35">
        <f>NL!AC$25</f>
        <v>2.0101166214499808</v>
      </c>
      <c r="F11" s="35">
        <f>NL!AD$25</f>
        <v>1.9045642482972629</v>
      </c>
      <c r="G11" s="35">
        <f>NL!AC$26</f>
        <v>1.0028869328596084</v>
      </c>
      <c r="H11" s="35">
        <f>NL!AD$26</f>
        <v>1.1412570485956681</v>
      </c>
      <c r="I11" s="35">
        <f>H11-G11</f>
        <v>0.13837011573605973</v>
      </c>
      <c r="J11">
        <f>IF(G11&gt;3, 1, 0)</f>
        <v>0</v>
      </c>
      <c r="M11" t="s">
        <v>971</v>
      </c>
      <c r="Q11" s="5">
        <v>138</v>
      </c>
      <c r="R11" s="5" t="s">
        <v>486</v>
      </c>
    </row>
    <row r="12" spans="2:18" x14ac:dyDescent="0.35">
      <c r="B12" s="50" t="s">
        <v>1097</v>
      </c>
      <c r="C12" s="50">
        <v>142</v>
      </c>
      <c r="D12" s="50"/>
      <c r="E12" s="49">
        <f>NOR!AC$25</f>
        <v>-2.2378689971934471</v>
      </c>
      <c r="F12" s="49">
        <f>NOR!AD$25</f>
        <v>-0.31050612997702615</v>
      </c>
      <c r="G12" s="49">
        <f>NOR!AC$26</f>
        <v>-1.13949386292833</v>
      </c>
      <c r="H12" s="49">
        <f>NOR!AD$26</f>
        <v>0.49278299288849253</v>
      </c>
      <c r="I12" s="49">
        <f>H12-G12</f>
        <v>1.6322768558168226</v>
      </c>
      <c r="J12">
        <f>IF(G12&gt;3, 1, 0)</f>
        <v>0</v>
      </c>
      <c r="M12" t="s">
        <v>989</v>
      </c>
      <c r="Q12" s="5">
        <v>142</v>
      </c>
      <c r="R12" s="5" t="s">
        <v>1097</v>
      </c>
    </row>
    <row r="13" spans="2:18" x14ac:dyDescent="0.35">
      <c r="B13" t="s">
        <v>554</v>
      </c>
      <c r="C13">
        <v>144</v>
      </c>
      <c r="D13">
        <v>1</v>
      </c>
      <c r="E13" s="35">
        <f>SWE!AC$25</f>
        <v>0.66574252602293149</v>
      </c>
      <c r="F13" s="35">
        <f>SWE!AD$25</f>
        <v>0.50828187988524964</v>
      </c>
      <c r="G13" s="35">
        <f>SWE!AC$26</f>
        <v>-1.3304757523187507</v>
      </c>
      <c r="H13" s="35">
        <f>SWE!AD$26</f>
        <v>-1.0727352742922165</v>
      </c>
      <c r="I13" s="35">
        <f>H13-G13</f>
        <v>0.25774047802653421</v>
      </c>
      <c r="J13">
        <f>IF(G13&gt;3, 1, 0)</f>
        <v>0</v>
      </c>
      <c r="M13" t="s">
        <v>983</v>
      </c>
      <c r="Q13" s="5">
        <v>144</v>
      </c>
      <c r="R13" s="5" t="s">
        <v>554</v>
      </c>
    </row>
    <row r="14" spans="2:18" x14ac:dyDescent="0.35">
      <c r="B14" t="s">
        <v>571</v>
      </c>
      <c r="C14">
        <v>146</v>
      </c>
      <c r="D14">
        <v>1</v>
      </c>
      <c r="E14" s="35">
        <f>CH!AC$25</f>
        <v>1.202047382775129</v>
      </c>
      <c r="F14" s="35">
        <f>CH!AD$25</f>
        <v>0.13049138465720295</v>
      </c>
      <c r="G14" s="35">
        <f>CH!AC$26</f>
        <v>0.11240582922263913</v>
      </c>
      <c r="H14" s="35">
        <f>CH!AD$26</f>
        <v>5.4815683744834642E-2</v>
      </c>
      <c r="I14" s="35">
        <f>H14-G14</f>
        <v>-5.7590145477804486E-2</v>
      </c>
      <c r="J14">
        <f>IF(G14&gt;3, 1, 0)</f>
        <v>0</v>
      </c>
      <c r="M14" t="s">
        <v>910</v>
      </c>
      <c r="Q14" s="5">
        <v>146</v>
      </c>
      <c r="R14" s="5" t="s">
        <v>571</v>
      </c>
    </row>
    <row r="15" spans="2:18" x14ac:dyDescent="0.35">
      <c r="B15" t="s">
        <v>265</v>
      </c>
      <c r="C15">
        <v>156</v>
      </c>
      <c r="D15">
        <v>1</v>
      </c>
      <c r="E15" s="35">
        <f>CAN!AC$25</f>
        <v>-0.92993038977443798</v>
      </c>
      <c r="F15" s="35">
        <f>CAN!AD$25</f>
        <v>-0.34365591448318061</v>
      </c>
      <c r="G15" s="35">
        <f>CAN!AC$26</f>
        <v>-1.0442154813611684</v>
      </c>
      <c r="H15" s="35">
        <f>CAN!AD$26</f>
        <v>-0.49135779701060234</v>
      </c>
      <c r="I15" s="35">
        <f>H15-G15</f>
        <v>0.55285768435056604</v>
      </c>
      <c r="J15">
        <f>IF(G15&gt;3, 1, 0)</f>
        <v>0</v>
      </c>
      <c r="M15" t="s">
        <v>892</v>
      </c>
      <c r="Q15" s="5">
        <v>156</v>
      </c>
      <c r="R15" s="5" t="s">
        <v>265</v>
      </c>
    </row>
    <row r="16" spans="2:18" x14ac:dyDescent="0.35">
      <c r="B16" t="s">
        <v>162</v>
      </c>
      <c r="C16">
        <v>158</v>
      </c>
      <c r="D16">
        <v>1</v>
      </c>
      <c r="E16" s="35">
        <f>JPN!AC$25</f>
        <v>-0.19377751242256028</v>
      </c>
      <c r="F16" s="35">
        <f>JPN!AD$25</f>
        <v>-0.69346965510733605</v>
      </c>
      <c r="G16" s="35">
        <f>JPN!AC$26</f>
        <v>0.3253934330783062</v>
      </c>
      <c r="H16" s="35">
        <f>JPN!AD$26</f>
        <v>-3.9454473304051205E-2</v>
      </c>
      <c r="I16" s="35">
        <f>H16-G16</f>
        <v>-0.36484790638235742</v>
      </c>
      <c r="J16">
        <f>IF(G16&gt;3, 1, 0)</f>
        <v>0</v>
      </c>
      <c r="Q16" s="5">
        <v>158</v>
      </c>
      <c r="R16" s="5" t="s">
        <v>162</v>
      </c>
    </row>
    <row r="17" spans="2:18" x14ac:dyDescent="0.35">
      <c r="B17" s="50" t="s">
        <v>1083</v>
      </c>
      <c r="C17" s="50">
        <v>172</v>
      </c>
      <c r="D17" s="50"/>
      <c r="E17" s="49">
        <f>FIN!AC$25</f>
        <v>-0.63308591092609845</v>
      </c>
      <c r="F17" s="49">
        <f>FIN!AD$25</f>
        <v>-0.99297775455721804</v>
      </c>
      <c r="G17" s="49">
        <f>FIN!AC$26</f>
        <v>-1.3842316279224867</v>
      </c>
      <c r="H17" s="49">
        <f>FIN!AD$26</f>
        <v>-0.83690933419417046</v>
      </c>
      <c r="I17" s="49">
        <f>H17-G17</f>
        <v>0.5473222937283162</v>
      </c>
      <c r="J17">
        <f>IF(G17&gt;3, 1, 0)</f>
        <v>0</v>
      </c>
      <c r="Q17" s="5">
        <v>163</v>
      </c>
      <c r="R17" s="5" t="s">
        <v>537</v>
      </c>
    </row>
    <row r="18" spans="2:18" x14ac:dyDescent="0.35">
      <c r="B18" t="s">
        <v>1067</v>
      </c>
      <c r="C18">
        <v>174</v>
      </c>
      <c r="D18">
        <v>1</v>
      </c>
      <c r="E18" s="35">
        <f>GRE!AC$25</f>
        <v>11.527612094410696</v>
      </c>
      <c r="F18" s="35">
        <f>GRE!AD$25</f>
        <v>4.432241639656338</v>
      </c>
      <c r="G18" s="35">
        <f>GRE!AC$26</f>
        <v>11.66185441183919</v>
      </c>
      <c r="H18" s="35">
        <f>GRE!AD$26</f>
        <v>4.5383499381983912</v>
      </c>
      <c r="I18" s="35">
        <f>H18-G18</f>
        <v>-7.1235044736407991</v>
      </c>
      <c r="J18">
        <f>IF(G18&gt;3, 1, 0)</f>
        <v>1</v>
      </c>
      <c r="Q18" s="5">
        <v>172</v>
      </c>
      <c r="R18" s="5" t="s">
        <v>1083</v>
      </c>
    </row>
    <row r="19" spans="2:18" x14ac:dyDescent="0.35">
      <c r="B19" t="s">
        <v>923</v>
      </c>
      <c r="C19">
        <v>176</v>
      </c>
      <c r="D19">
        <v>1</v>
      </c>
      <c r="E19" s="35">
        <f>ICE!AC$25</f>
        <v>8.7051258000192586</v>
      </c>
      <c r="F19" s="35">
        <f>ICE!AD$25</f>
        <v>2.5046062015492332</v>
      </c>
      <c r="G19" s="35">
        <f>ICE!AC$26</f>
        <v>8.67351868379553</v>
      </c>
      <c r="H19" s="35">
        <f>ICE!AD$26</f>
        <v>1.662880845186578</v>
      </c>
      <c r="I19" s="35">
        <f>H19-G19</f>
        <v>-7.0106378386089521</v>
      </c>
      <c r="J19">
        <f>IF(G19&gt;3, 1, 0)</f>
        <v>1</v>
      </c>
      <c r="Q19" s="5">
        <v>174</v>
      </c>
      <c r="R19" s="5" t="s">
        <v>1067</v>
      </c>
    </row>
    <row r="20" spans="2:18" x14ac:dyDescent="0.35">
      <c r="B20" s="50" t="s">
        <v>282</v>
      </c>
      <c r="C20" s="50">
        <v>178</v>
      </c>
      <c r="D20" s="50"/>
      <c r="E20" s="49">
        <f>IRE!AC$25</f>
        <v>-21.076623498031786</v>
      </c>
      <c r="F20" s="49">
        <f>IRE!AD$25</f>
        <v>-6.0631070812441124</v>
      </c>
      <c r="G20" s="49">
        <f>IRE!AC$26</f>
        <v>0.89773652496332124</v>
      </c>
      <c r="H20" s="49">
        <f>IRE!AD$26</f>
        <v>-7.1236307314536923E-2</v>
      </c>
      <c r="I20" s="49">
        <f>H20-G20</f>
        <v>-0.96897283227785813</v>
      </c>
      <c r="J20">
        <f>IF(G20&gt;3, 1, 0)</f>
        <v>0</v>
      </c>
      <c r="Q20" s="5">
        <v>176</v>
      </c>
      <c r="R20" s="5" t="s">
        <v>923</v>
      </c>
    </row>
    <row r="21" spans="2:18" x14ac:dyDescent="0.35">
      <c r="B21" t="s">
        <v>1032</v>
      </c>
      <c r="C21">
        <v>181</v>
      </c>
      <c r="D21">
        <v>1</v>
      </c>
      <c r="E21" s="35">
        <f>MLT!AC$25</f>
        <v>26.079200842394762</v>
      </c>
      <c r="F21" s="35">
        <f>MLT!AD$25</f>
        <v>18.445061884848929</v>
      </c>
      <c r="G21" s="35">
        <f>MLT!AC$26</f>
        <v>11.751458341551286</v>
      </c>
      <c r="H21" s="35">
        <f>MLT!AD$26</f>
        <v>3.2368358642498363</v>
      </c>
      <c r="I21" s="35">
        <f>H21-G21</f>
        <v>-8.5146224773014509</v>
      </c>
      <c r="J21">
        <f>IF(G21&gt;3, 1, 0)</f>
        <v>1</v>
      </c>
      <c r="Q21" s="5">
        <v>178</v>
      </c>
      <c r="R21" s="5" t="s">
        <v>282</v>
      </c>
    </row>
    <row r="22" spans="2:18" x14ac:dyDescent="0.35">
      <c r="B22" t="s">
        <v>503</v>
      </c>
      <c r="C22">
        <v>182</v>
      </c>
      <c r="D22">
        <v>1</v>
      </c>
      <c r="E22" s="35">
        <f>PRT!AC$25</f>
        <v>8.3529335119224104</v>
      </c>
      <c r="F22" s="35">
        <f>PRT!AD$25</f>
        <v>4.2510662856461074</v>
      </c>
      <c r="G22" s="35">
        <f>PRT!AC$26</f>
        <v>7.6747675806497799</v>
      </c>
      <c r="H22" s="35">
        <f>PRT!AD$26</f>
        <v>3.3664653127077009</v>
      </c>
      <c r="I22" s="35">
        <f>H22-G22</f>
        <v>-4.3083022679420786</v>
      </c>
      <c r="J22">
        <f>IF(G22&gt;3, 1, 0)</f>
        <v>1</v>
      </c>
      <c r="Q22" s="5">
        <v>181</v>
      </c>
      <c r="R22" s="5" t="s">
        <v>1032</v>
      </c>
    </row>
    <row r="23" spans="2:18" x14ac:dyDescent="0.35">
      <c r="B23" t="s">
        <v>159</v>
      </c>
      <c r="C23">
        <v>184</v>
      </c>
      <c r="D23">
        <v>1</v>
      </c>
      <c r="E23" s="35">
        <f>ESP!AC$25</f>
        <v>5.1302044145109225</v>
      </c>
      <c r="F23" s="35">
        <f>ESP!AD$25</f>
        <v>2.2975883344680765</v>
      </c>
      <c r="G23" s="35">
        <f>ESP!AC$26</f>
        <v>4.1677858520240649</v>
      </c>
      <c r="H23" s="35">
        <f>ESP!AD$26</f>
        <v>1.2144113313637379</v>
      </c>
      <c r="I23" s="35">
        <f>H23-G23</f>
        <v>-2.953374520660327</v>
      </c>
      <c r="J23">
        <f>IF(G23&gt;3, 1, 0)</f>
        <v>1</v>
      </c>
      <c r="Q23" s="5">
        <v>182</v>
      </c>
      <c r="R23" s="5" t="s">
        <v>503</v>
      </c>
    </row>
    <row r="24" spans="2:18" x14ac:dyDescent="0.35">
      <c r="B24" t="s">
        <v>367</v>
      </c>
      <c r="C24">
        <v>186</v>
      </c>
      <c r="D24">
        <v>1</v>
      </c>
      <c r="E24" s="35">
        <f>TUR!AC$25</f>
        <v>4.6766321088019875</v>
      </c>
      <c r="F24" s="35">
        <f>TUR!AD$25</f>
        <v>1.3268523934295331</v>
      </c>
      <c r="G24" s="35">
        <f>TUR!AC$26</f>
        <v>5.3055712051726225</v>
      </c>
      <c r="H24" s="35">
        <f>TUR!AD$26</f>
        <v>2.07298874723078</v>
      </c>
      <c r="I24" s="35">
        <f>H24-G24</f>
        <v>-3.2325824579418425</v>
      </c>
      <c r="J24">
        <f>IF(G24&gt;3, 1, 0)</f>
        <v>1</v>
      </c>
      <c r="Q24" s="5">
        <v>184</v>
      </c>
      <c r="R24" s="5" t="s">
        <v>159</v>
      </c>
    </row>
    <row r="25" spans="2:18" x14ac:dyDescent="0.35">
      <c r="B25" t="s">
        <v>418</v>
      </c>
      <c r="C25">
        <v>193</v>
      </c>
      <c r="D25">
        <v>1</v>
      </c>
      <c r="E25" s="35">
        <f>AUS!AC$25</f>
        <v>-7.5111261761918888E-2</v>
      </c>
      <c r="F25" s="35">
        <f>AUS!AD$25</f>
        <v>0.73779550211520717</v>
      </c>
      <c r="G25" s="35">
        <f>AUS!AC$26</f>
        <v>0.16118899478896226</v>
      </c>
      <c r="H25" s="35">
        <f>AUS!AD$26</f>
        <v>0.96743897969924686</v>
      </c>
      <c r="I25" s="35">
        <f>H25-G25</f>
        <v>0.80624998491028466</v>
      </c>
      <c r="J25">
        <f>IF(G25&gt;3, 1, 0)</f>
        <v>0</v>
      </c>
      <c r="Q25" s="5">
        <v>186</v>
      </c>
      <c r="R25" s="5" t="s">
        <v>367</v>
      </c>
    </row>
    <row r="26" spans="2:18" x14ac:dyDescent="0.35">
      <c r="B26" t="s">
        <v>520</v>
      </c>
      <c r="C26">
        <v>199</v>
      </c>
      <c r="D26">
        <v>1</v>
      </c>
      <c r="E26" s="35">
        <f>ZAF!AC$25</f>
        <v>-0.2691939134133583</v>
      </c>
      <c r="F26" s="35">
        <f>ZAF!AD$25</f>
        <v>-0.76393405058034691</v>
      </c>
      <c r="G26" s="35">
        <f>ZAF!AC$26</f>
        <v>0.2396867937195965</v>
      </c>
      <c r="H26" s="35">
        <f>ZAF!AD$26</f>
        <v>-0.35304473187046737</v>
      </c>
      <c r="I26" s="35">
        <f>H26-G26</f>
        <v>-0.59273152559006381</v>
      </c>
      <c r="J26">
        <f>IF(G26&gt;3, 1, 0)</f>
        <v>0</v>
      </c>
      <c r="Q26" s="5">
        <v>193</v>
      </c>
      <c r="R26" s="5" t="s">
        <v>418</v>
      </c>
    </row>
    <row r="27" spans="2:18" x14ac:dyDescent="0.35">
      <c r="B27" t="s">
        <v>299</v>
      </c>
      <c r="C27">
        <v>223</v>
      </c>
      <c r="D27">
        <v>1</v>
      </c>
      <c r="E27" s="35">
        <f>BRA!AC$25</f>
        <v>-1.8673520585961096</v>
      </c>
      <c r="F27" s="35">
        <f>BRA!AD$25</f>
        <v>-1.369288543542567</v>
      </c>
      <c r="G27" s="35">
        <f>BRA!AC$26</f>
        <v>-0.93259676725095542</v>
      </c>
      <c r="H27" s="35">
        <f>BRA!AD$26</f>
        <v>-0.33581987078742803</v>
      </c>
      <c r="I27" s="35">
        <f>H27-G27</f>
        <v>0.59677689646352738</v>
      </c>
      <c r="J27">
        <f>IF(G27&gt;3, 1, 0)</f>
        <v>0</v>
      </c>
      <c r="Q27" s="5">
        <v>196</v>
      </c>
      <c r="R27" s="5" t="s">
        <v>1041</v>
      </c>
    </row>
    <row r="28" spans="2:18" x14ac:dyDescent="0.35">
      <c r="B28" t="s">
        <v>1009</v>
      </c>
      <c r="C28">
        <v>228</v>
      </c>
      <c r="D28">
        <v>1</v>
      </c>
      <c r="E28" s="35">
        <f>CHL!AC$25</f>
        <v>-1.8035326814031012</v>
      </c>
      <c r="F28" s="35">
        <f>CHL!AD$25</f>
        <v>-1.9738049976232805</v>
      </c>
      <c r="G28" s="35">
        <f>CHL!AC$26</f>
        <v>-0.69650380529842248</v>
      </c>
      <c r="H28" s="35">
        <f>CHL!AD$26</f>
        <v>-0.80777258676544927</v>
      </c>
      <c r="I28" s="35">
        <f>H28-G28</f>
        <v>-0.11126878146702679</v>
      </c>
      <c r="J28">
        <f>IF(G28&gt;3, 1, 0)</f>
        <v>0</v>
      </c>
      <c r="Q28" s="5">
        <v>199</v>
      </c>
      <c r="R28" s="5" t="s">
        <v>520</v>
      </c>
    </row>
    <row r="29" spans="2:18" x14ac:dyDescent="0.35">
      <c r="B29" t="s">
        <v>1019</v>
      </c>
      <c r="C29">
        <v>233</v>
      </c>
      <c r="D29">
        <v>1</v>
      </c>
      <c r="E29" s="35">
        <f>COL!AC$25</f>
        <v>-1.3676745683275442</v>
      </c>
      <c r="F29" s="35">
        <f>COL!AD$25</f>
        <v>-1.6543694875288157</v>
      </c>
      <c r="G29" s="35">
        <f>COL!AC$26</f>
        <v>-0.13554737608107137</v>
      </c>
      <c r="H29" s="35">
        <f>COL!AD$26</f>
        <v>-0.35604318752093939</v>
      </c>
      <c r="I29" s="35">
        <f>H29-G29</f>
        <v>-0.22049581143986802</v>
      </c>
      <c r="J29">
        <f>IF(G29&gt;3, 1, 0)</f>
        <v>0</v>
      </c>
      <c r="Q29" s="5">
        <v>213</v>
      </c>
      <c r="R29" s="5" t="s">
        <v>1037</v>
      </c>
    </row>
    <row r="30" spans="2:18" x14ac:dyDescent="0.35">
      <c r="B30" s="50" t="s">
        <v>943</v>
      </c>
      <c r="C30" s="50">
        <v>238</v>
      </c>
      <c r="D30" s="50"/>
      <c r="E30" s="49">
        <f>CRI!AC$25</f>
        <v>8.6969344377099365</v>
      </c>
      <c r="F30" s="49">
        <f>CRI!AD$25</f>
        <v>4.4668858214072102</v>
      </c>
      <c r="G30" s="49">
        <f>CRI!AC$26</f>
        <v>3.6827824556439013</v>
      </c>
      <c r="H30" s="49">
        <f>CRI!AD$26</f>
        <v>0.69906809098355716</v>
      </c>
      <c r="I30" s="49">
        <f>H30-G30</f>
        <v>-2.9837143646603441</v>
      </c>
      <c r="J30">
        <f>IF(G30&gt;3, 1, 0)</f>
        <v>1</v>
      </c>
      <c r="Q30" s="5">
        <v>218</v>
      </c>
      <c r="R30" s="5" t="s">
        <v>863</v>
      </c>
    </row>
    <row r="31" spans="2:18" x14ac:dyDescent="0.35">
      <c r="B31" t="s">
        <v>935</v>
      </c>
      <c r="C31">
        <v>243</v>
      </c>
      <c r="D31">
        <v>1</v>
      </c>
      <c r="E31" s="35">
        <f>DR!AC$25</f>
        <v>5.6910285547129886</v>
      </c>
      <c r="F31" s="35">
        <f>DR!AD$25</f>
        <v>1.2749438644119402</v>
      </c>
      <c r="G31" s="35">
        <f>DR!AC$26</f>
        <v>6.5431695956436613</v>
      </c>
      <c r="H31" s="35">
        <f>DR!AD$26</f>
        <v>1.7812424676823935</v>
      </c>
      <c r="I31" s="35">
        <f>H31-G31</f>
        <v>-4.7619271279612683</v>
      </c>
      <c r="J31">
        <f>IF(G31&gt;3, 1, 0)</f>
        <v>1</v>
      </c>
      <c r="Q31" s="5">
        <v>223</v>
      </c>
      <c r="R31" s="5" t="s">
        <v>299</v>
      </c>
    </row>
    <row r="32" spans="2:18" x14ac:dyDescent="0.35">
      <c r="B32" t="s">
        <v>908</v>
      </c>
      <c r="C32">
        <v>248</v>
      </c>
      <c r="D32">
        <v>1</v>
      </c>
      <c r="E32" s="35">
        <f>ECU!AC$25</f>
        <v>-0.73963024669247646</v>
      </c>
      <c r="F32" s="35">
        <f>ECU!AD$25</f>
        <v>-1.0049964397003199</v>
      </c>
      <c r="G32" s="35">
        <f>ECU!AC$26</f>
        <v>5.8586092814834415E-2</v>
      </c>
      <c r="H32" s="35">
        <f>ECU!AD$26</f>
        <v>-0.18888053906461016</v>
      </c>
      <c r="I32" s="35">
        <f>H32-G32</f>
        <v>-0.24746663187944457</v>
      </c>
      <c r="J32">
        <f>IF(G32&gt;3, 1, 0)</f>
        <v>0</v>
      </c>
      <c r="Q32" s="5">
        <v>228</v>
      </c>
      <c r="R32" s="5" t="s">
        <v>1009</v>
      </c>
    </row>
    <row r="33" spans="2:18" x14ac:dyDescent="0.35">
      <c r="B33" t="s">
        <v>316</v>
      </c>
      <c r="C33">
        <v>273</v>
      </c>
      <c r="D33">
        <v>1</v>
      </c>
      <c r="E33" s="35">
        <f>MEX!AC$25</f>
        <v>-0.65175062570019027</v>
      </c>
      <c r="F33" s="35">
        <f>MEX!AD$25</f>
        <v>-0.93840539562039516</v>
      </c>
      <c r="G33" s="35">
        <f>MEX!AC$26</f>
        <v>0.22474500274955109</v>
      </c>
      <c r="H33" s="35">
        <f>MEX!AD$26</f>
        <v>-0.1255088139230626</v>
      </c>
      <c r="I33" s="35">
        <f>H33-G33</f>
        <v>-0.35025381667261368</v>
      </c>
      <c r="J33">
        <f>IF(G33&gt;3, 1, 0)</f>
        <v>0</v>
      </c>
      <c r="Q33" s="5">
        <v>233</v>
      </c>
      <c r="R33" s="5" t="s">
        <v>1019</v>
      </c>
    </row>
    <row r="34" spans="2:18" x14ac:dyDescent="0.35">
      <c r="B34" s="50" t="s">
        <v>962</v>
      </c>
      <c r="C34" s="50">
        <v>283</v>
      </c>
      <c r="D34" s="50"/>
      <c r="E34" s="49">
        <f>PAN!AC$25</f>
        <v>13.194727926155593</v>
      </c>
      <c r="F34" s="49">
        <f>PAN!AD$25</f>
        <v>7.7939725984757402</v>
      </c>
      <c r="G34" s="49">
        <f>PAN!AC$26</f>
        <v>12.321538485965068</v>
      </c>
      <c r="H34" s="49">
        <f>PAN!AD$26</f>
        <v>6.9996934064683503</v>
      </c>
      <c r="I34" s="49">
        <f>H34-G34</f>
        <v>-5.3218450794967174</v>
      </c>
      <c r="J34">
        <f>IF(G34&gt;3, 1, 0)</f>
        <v>1</v>
      </c>
      <c r="Q34" s="5">
        <v>238</v>
      </c>
      <c r="R34" s="5" t="s">
        <v>943</v>
      </c>
    </row>
    <row r="35" spans="2:18" x14ac:dyDescent="0.35">
      <c r="B35" s="50" t="s">
        <v>987</v>
      </c>
      <c r="C35" s="50">
        <v>293</v>
      </c>
      <c r="D35" s="50"/>
      <c r="E35" s="49">
        <f>PER!AC$25</f>
        <v>-1.5289357454062169</v>
      </c>
      <c r="F35" s="49">
        <f>PER!AD$25</f>
        <v>-1.0153826025116286</v>
      </c>
      <c r="G35" s="49">
        <f>PER!AC$26</f>
        <v>-0.22329944603743118</v>
      </c>
      <c r="H35" s="49">
        <f>PER!AD$26</f>
        <v>-0.3551922763838089</v>
      </c>
      <c r="I35" s="49">
        <f>H35-G35</f>
        <v>-0.13189283034637772</v>
      </c>
      <c r="J35">
        <f>IF(G35&gt;3, 1, 0)</f>
        <v>0</v>
      </c>
      <c r="Q35" s="5">
        <v>243</v>
      </c>
      <c r="R35" s="5" t="s">
        <v>1649</v>
      </c>
    </row>
    <row r="36" spans="2:18" x14ac:dyDescent="0.35">
      <c r="B36" t="s">
        <v>939</v>
      </c>
      <c r="C36">
        <v>298</v>
      </c>
      <c r="D36">
        <v>1</v>
      </c>
      <c r="E36" s="35">
        <f>URU!AC$25</f>
        <v>1.0905780888779621</v>
      </c>
      <c r="F36" s="35">
        <f>URU!AD$25</f>
        <v>0.14147586578988539</v>
      </c>
      <c r="G36" s="35">
        <f>URU!AC$26</f>
        <v>0.76709233767777707</v>
      </c>
      <c r="H36" s="35">
        <f>URU!AD$26</f>
        <v>0.33727498070113265</v>
      </c>
      <c r="I36" s="35">
        <f>H36-G36</f>
        <v>-0.42981735697664442</v>
      </c>
      <c r="J36">
        <f>IF(G36&gt;3, 1, 0)</f>
        <v>0</v>
      </c>
      <c r="Q36" s="5">
        <v>248</v>
      </c>
      <c r="R36" s="5" t="s">
        <v>908</v>
      </c>
    </row>
    <row r="37" spans="2:18" x14ac:dyDescent="0.35">
      <c r="B37" t="s">
        <v>1002</v>
      </c>
      <c r="C37">
        <v>423</v>
      </c>
      <c r="D37">
        <v>1</v>
      </c>
      <c r="E37" s="35">
        <f>CYP!AC$25</f>
        <v>19.166436223318609</v>
      </c>
      <c r="F37" s="35">
        <f>CYP!AD$25</f>
        <v>14.193185190011789</v>
      </c>
      <c r="G37" s="35">
        <f>CYP!AC$26</f>
        <v>11.463958189077788</v>
      </c>
      <c r="H37" s="35">
        <f>CYP!AD$26</f>
        <v>5.1803139264508626</v>
      </c>
      <c r="I37" s="35">
        <f>H37-G37</f>
        <v>-6.2836442626269253</v>
      </c>
      <c r="J37">
        <f>IF(G37&gt;3, 1, 0)</f>
        <v>1</v>
      </c>
      <c r="Q37" s="5">
        <v>253</v>
      </c>
      <c r="R37" s="5" t="s">
        <v>861</v>
      </c>
    </row>
    <row r="38" spans="2:18" x14ac:dyDescent="0.35">
      <c r="B38" t="s">
        <v>1077</v>
      </c>
      <c r="C38">
        <v>436</v>
      </c>
      <c r="D38">
        <v>1</v>
      </c>
      <c r="E38" s="35">
        <f>ISR!AC$25</f>
        <v>5.8768756902438763</v>
      </c>
      <c r="F38" s="35">
        <f>ISR!AD$25</f>
        <v>6.9709370260796053</v>
      </c>
      <c r="G38" s="35">
        <f>ISR!AC$26</f>
        <v>-1.058314842396425</v>
      </c>
      <c r="H38" s="35">
        <f>ISR!AD$26</f>
        <v>-0.24195112249210643</v>
      </c>
      <c r="I38" s="35">
        <f>H38-G38</f>
        <v>0.81636371990431855</v>
      </c>
      <c r="J38">
        <f>IF(G38&gt;3, 1, 0)</f>
        <v>0</v>
      </c>
      <c r="Q38" s="5">
        <v>258</v>
      </c>
      <c r="R38" s="5" t="s">
        <v>915</v>
      </c>
    </row>
    <row r="39" spans="2:18" x14ac:dyDescent="0.35">
      <c r="B39" s="50" t="s">
        <v>957</v>
      </c>
      <c r="C39" s="50">
        <v>439</v>
      </c>
      <c r="D39" s="50"/>
      <c r="E39" s="49">
        <f>JOR!AC$25</f>
        <v>7.0461799574425017</v>
      </c>
      <c r="F39" s="49">
        <f>JOR!AD$25</f>
        <v>1.1241564395180952</v>
      </c>
      <c r="G39" s="49">
        <f>JOR!AC$26</f>
        <v>7.1818953288073768</v>
      </c>
      <c r="H39" s="49">
        <f>JOR!AD$26</f>
        <v>1.2791791595319151</v>
      </c>
      <c r="I39" s="49">
        <f>H39-G39</f>
        <v>-5.9027161692754619</v>
      </c>
      <c r="J39">
        <f>IF(G39&gt;3, 1, 0)</f>
        <v>1</v>
      </c>
      <c r="Q39" s="5">
        <v>263</v>
      </c>
      <c r="R39" s="5" t="s">
        <v>758</v>
      </c>
    </row>
    <row r="40" spans="2:18" x14ac:dyDescent="0.35">
      <c r="B40" t="s">
        <v>1058</v>
      </c>
      <c r="C40">
        <v>453</v>
      </c>
      <c r="D40">
        <v>1</v>
      </c>
      <c r="E40" s="35">
        <f>QAT!AC$25</f>
        <v>-9.2603341453230676</v>
      </c>
      <c r="F40" s="35">
        <f>QAT!AD$25</f>
        <v>-10.400326001761901</v>
      </c>
      <c r="G40" s="35">
        <f>QAT!AC$26</f>
        <v>-4.169327009674598</v>
      </c>
      <c r="H40" s="35">
        <f>QAT!AD$26</f>
        <v>-5.0849822488777043</v>
      </c>
      <c r="I40" s="35">
        <f>H40-G40</f>
        <v>-0.91565523920310632</v>
      </c>
      <c r="J40">
        <f>IF(G40&gt;3, 1, 0)</f>
        <v>0</v>
      </c>
      <c r="Q40" s="5">
        <v>268</v>
      </c>
      <c r="R40" s="5" t="s">
        <v>881</v>
      </c>
    </row>
    <row r="41" spans="2:18" x14ac:dyDescent="0.35">
      <c r="B41" t="s">
        <v>401</v>
      </c>
      <c r="C41">
        <v>456</v>
      </c>
      <c r="D41">
        <v>1</v>
      </c>
      <c r="E41" s="35">
        <f>SAU!AC$25</f>
        <v>-6.8624550304815504</v>
      </c>
      <c r="F41" s="35">
        <f>SAU!AD$25</f>
        <v>-6.1510842085484727</v>
      </c>
      <c r="G41" s="35">
        <f>SAU!AC$26</f>
        <v>-1.4681512078284753</v>
      </c>
      <c r="H41" s="35">
        <f>SAU!AD$26</f>
        <v>-2.2383879866380942</v>
      </c>
      <c r="I41" s="35">
        <f>H41-G41</f>
        <v>-0.77023677880961894</v>
      </c>
      <c r="J41">
        <f>IF(G41&gt;3, 1, 0)</f>
        <v>0</v>
      </c>
      <c r="Q41" s="5">
        <v>273</v>
      </c>
      <c r="R41" s="5" t="s">
        <v>316</v>
      </c>
    </row>
    <row r="42" spans="2:18" x14ac:dyDescent="0.35">
      <c r="B42" s="50" t="s">
        <v>1025</v>
      </c>
      <c r="C42" s="50">
        <v>469</v>
      </c>
      <c r="D42" s="50"/>
      <c r="E42" s="49">
        <f>EGY!AC$25</f>
        <v>1.1519449007018063</v>
      </c>
      <c r="F42" s="49">
        <f>EGY!AD$25</f>
        <v>-0.52881156115770689</v>
      </c>
      <c r="G42" s="49">
        <f>EGY!AC$26</f>
        <v>2.8263013289532628</v>
      </c>
      <c r="H42" s="49">
        <f>EGY!AD$26</f>
        <v>0.25032627550074255</v>
      </c>
      <c r="I42" s="49">
        <f>H42-G42</f>
        <v>-2.5759750534525203</v>
      </c>
      <c r="J42">
        <f>IF(G42&gt;3, 1, 0)</f>
        <v>0</v>
      </c>
      <c r="Q42" s="5">
        <v>278</v>
      </c>
      <c r="R42" s="5" t="s">
        <v>787</v>
      </c>
    </row>
    <row r="43" spans="2:18" x14ac:dyDescent="0.35">
      <c r="B43" t="s">
        <v>913</v>
      </c>
      <c r="C43">
        <v>522</v>
      </c>
      <c r="D43">
        <v>1</v>
      </c>
      <c r="E43" s="35">
        <f>CAM!AC$25</f>
        <v>10.40451450480653</v>
      </c>
      <c r="F43" s="35">
        <f>CAM!AD$25</f>
        <v>-0.47289158730954817</v>
      </c>
      <c r="G43" s="35">
        <f>CAM!AC$26</f>
        <v>10.969315010730918</v>
      </c>
      <c r="H43" s="35">
        <f>CAM!AD$26</f>
        <v>-5.7787579337644022E-2</v>
      </c>
      <c r="I43" s="35">
        <f>H43-G43</f>
        <v>-11.027102590068562</v>
      </c>
      <c r="J43">
        <f>IF(G43&gt;3, 1, 0)</f>
        <v>1</v>
      </c>
      <c r="Q43" s="5">
        <v>283</v>
      </c>
      <c r="R43" s="5" t="s">
        <v>962</v>
      </c>
    </row>
    <row r="44" spans="2:18" x14ac:dyDescent="0.35">
      <c r="B44" t="s">
        <v>1293</v>
      </c>
      <c r="C44">
        <v>528</v>
      </c>
      <c r="D44">
        <v>1</v>
      </c>
      <c r="E44" s="35">
        <f>TWN!AC$25</f>
        <v>-0.82814279947242064</v>
      </c>
      <c r="F44" s="35">
        <f>TWN!AD$25</f>
        <v>0.49577062046852188</v>
      </c>
      <c r="G44" s="35">
        <f>TWN!AC$26</f>
        <v>-1.2071566443464177</v>
      </c>
      <c r="H44" s="35">
        <f>TWN!AD$26</f>
        <v>-2.9312531406283648E-2</v>
      </c>
      <c r="I44" s="35">
        <f>H44-G44</f>
        <v>1.177844112940134</v>
      </c>
      <c r="J44">
        <f>IF(G44&gt;3, 1, 0)</f>
        <v>0</v>
      </c>
      <c r="Q44" s="5">
        <v>288</v>
      </c>
      <c r="R44" s="5" t="s">
        <v>820</v>
      </c>
    </row>
    <row r="45" spans="2:18" x14ac:dyDescent="0.35">
      <c r="B45" t="s">
        <v>1292</v>
      </c>
      <c r="C45">
        <v>532</v>
      </c>
      <c r="D45">
        <v>1</v>
      </c>
      <c r="E45" s="35">
        <f>HKG!AC$25</f>
        <v>6.0895608670485633</v>
      </c>
      <c r="F45" s="35">
        <f>HKG!AD$25</f>
        <v>3.6539987081308434</v>
      </c>
      <c r="G45" s="35">
        <f>HKG!AC$26</f>
        <v>4.0005885376178796</v>
      </c>
      <c r="H45" s="35">
        <f>HKG!AD$26</f>
        <v>1.1973519851286452</v>
      </c>
      <c r="I45" s="35">
        <f>H45-G45</f>
        <v>-2.8032365524892344</v>
      </c>
      <c r="J45">
        <f>IF(G45&gt;3, 1, 0)</f>
        <v>1</v>
      </c>
      <c r="Q45" s="5">
        <v>293</v>
      </c>
      <c r="R45" s="5" t="s">
        <v>987</v>
      </c>
    </row>
    <row r="46" spans="2:18" x14ac:dyDescent="0.35">
      <c r="B46" t="s">
        <v>333</v>
      </c>
      <c r="C46">
        <v>534</v>
      </c>
      <c r="D46">
        <v>1</v>
      </c>
      <c r="E46" s="35">
        <f>IND!AC$25</f>
        <v>2.9746117329248554</v>
      </c>
      <c r="F46" s="35">
        <f>IND!AD$25</f>
        <v>3.3374824519682873</v>
      </c>
      <c r="G46" s="35">
        <f>IND!AC$26</f>
        <v>0.17557926731259577</v>
      </c>
      <c r="H46" s="35">
        <f>IND!AD$26</f>
        <v>5.2868430591685348E-2</v>
      </c>
      <c r="I46" s="35">
        <f>H46-G46</f>
        <v>-0.12271083672091042</v>
      </c>
      <c r="J46">
        <f>IF(G46&gt;3, 1, 0)</f>
        <v>0</v>
      </c>
      <c r="Q46" s="5">
        <v>298</v>
      </c>
      <c r="R46" s="5" t="s">
        <v>939</v>
      </c>
    </row>
    <row r="47" spans="2:18" x14ac:dyDescent="0.35">
      <c r="B47" t="s">
        <v>350</v>
      </c>
      <c r="C47">
        <v>536</v>
      </c>
      <c r="D47">
        <v>1</v>
      </c>
      <c r="E47" s="35">
        <f>IDN!AC$25</f>
        <v>-0.6827603290464368</v>
      </c>
      <c r="F47" s="35">
        <f>IDN!AD$25</f>
        <v>-0.92853340291759989</v>
      </c>
      <c r="G47" s="35">
        <f>IDN!AC$26</f>
        <v>-0.18616486656568246</v>
      </c>
      <c r="H47" s="35">
        <f>IDN!AD$26</f>
        <v>-0.33085142116906341</v>
      </c>
      <c r="I47" s="35">
        <f>H47-G47</f>
        <v>-0.14468655460338095</v>
      </c>
      <c r="J47">
        <f>IF(G47&gt;3, 1, 0)</f>
        <v>0</v>
      </c>
      <c r="Q47" s="5">
        <v>299</v>
      </c>
      <c r="R47" s="5" t="s">
        <v>1656</v>
      </c>
    </row>
    <row r="48" spans="2:18" x14ac:dyDescent="0.35">
      <c r="B48" t="s">
        <v>1132</v>
      </c>
      <c r="C48">
        <v>542</v>
      </c>
      <c r="D48">
        <v>1</v>
      </c>
      <c r="E48" s="35">
        <f>KOR!AC$25</f>
        <v>-1.6291778888226722</v>
      </c>
      <c r="F48" s="35">
        <f>KOR!AD$25</f>
        <v>-0.990735850892422</v>
      </c>
      <c r="G48" s="35">
        <f>KOR!AC$26</f>
        <v>-0.82573422940655994</v>
      </c>
      <c r="H48" s="35">
        <f>KOR!AD$26</f>
        <v>-0.21403189060483493</v>
      </c>
      <c r="I48" s="35">
        <f>H48-G48</f>
        <v>0.61170233880172498</v>
      </c>
      <c r="J48">
        <f>IF(G48&gt;3, 1, 0)</f>
        <v>0</v>
      </c>
      <c r="Q48" s="5">
        <v>309</v>
      </c>
      <c r="R48" s="13" t="s">
        <v>1657</v>
      </c>
    </row>
    <row r="49" spans="2:18" x14ac:dyDescent="0.35">
      <c r="B49" t="s">
        <v>452</v>
      </c>
      <c r="C49">
        <v>548</v>
      </c>
      <c r="D49">
        <v>1</v>
      </c>
      <c r="E49" s="35">
        <f>MYS!AC$25</f>
        <v>-0.72179725178837573</v>
      </c>
      <c r="F49" s="35">
        <f>MYS!AD$25</f>
        <v>-3.3869911201441112</v>
      </c>
      <c r="G49" s="35">
        <f>MYS!AC$26</f>
        <v>0.32605251743213698</v>
      </c>
      <c r="H49" s="35">
        <f>MYS!AD$26</f>
        <v>-2.4907070089371741</v>
      </c>
      <c r="I49" s="35">
        <f>H49-G49</f>
        <v>-2.816759526369311</v>
      </c>
      <c r="J49">
        <f>IF(G49&gt;3, 1, 0)</f>
        <v>0</v>
      </c>
      <c r="Q49" s="5">
        <v>311</v>
      </c>
      <c r="R49" s="13" t="s">
        <v>735</v>
      </c>
    </row>
    <row r="50" spans="2:18" x14ac:dyDescent="0.35">
      <c r="B50" t="s">
        <v>469</v>
      </c>
      <c r="C50">
        <v>566</v>
      </c>
      <c r="D50">
        <v>1</v>
      </c>
      <c r="E50" s="35">
        <f>PHL!AC$25</f>
        <v>3.4637988089708309</v>
      </c>
      <c r="F50" s="35">
        <f>PHL!AD$25</f>
        <v>3.6088006687495962</v>
      </c>
      <c r="G50" s="35">
        <f>PHL!AC$26</f>
        <v>-1.2053234201602148</v>
      </c>
      <c r="H50" s="35">
        <f>PHL!AD$26</f>
        <v>-1.3546206858974765</v>
      </c>
      <c r="I50" s="35">
        <f>H50-G50</f>
        <v>-0.14929726573726176</v>
      </c>
      <c r="J50">
        <f>IF(G50&gt;3, 1, 0)</f>
        <v>0</v>
      </c>
      <c r="Q50" s="5">
        <v>312</v>
      </c>
      <c r="R50" s="13" t="s">
        <v>1658</v>
      </c>
    </row>
    <row r="51" spans="2:18" x14ac:dyDescent="0.35">
      <c r="B51" t="s">
        <v>248</v>
      </c>
      <c r="C51">
        <v>576</v>
      </c>
      <c r="D51">
        <v>1</v>
      </c>
      <c r="E51" s="35">
        <f>SGP!AC$25</f>
        <v>2.3976656787038753</v>
      </c>
      <c r="F51" s="35">
        <f>SGP!AD$25</f>
        <v>8.8878707989745784</v>
      </c>
      <c r="G51" s="35">
        <f>SGP!AC$26</f>
        <v>-2.4470765960306893</v>
      </c>
      <c r="H51" s="35">
        <f>SGP!AD$26</f>
        <v>-0.6581225395557686</v>
      </c>
      <c r="I51" s="35">
        <f>H51-G51</f>
        <v>1.7889540564749207</v>
      </c>
      <c r="J51">
        <f>IF(G51&gt;3, 1, 0)</f>
        <v>0</v>
      </c>
      <c r="Q51" s="5">
        <v>313</v>
      </c>
      <c r="R51" s="5" t="s">
        <v>858</v>
      </c>
    </row>
    <row r="52" spans="2:18" x14ac:dyDescent="0.35">
      <c r="B52" t="s">
        <v>231</v>
      </c>
      <c r="C52">
        <v>578</v>
      </c>
      <c r="D52">
        <v>1</v>
      </c>
      <c r="E52" s="35">
        <f>THA!AC$25</f>
        <v>4.4633155784102279</v>
      </c>
      <c r="F52" s="35">
        <f>THA!AD$25</f>
        <v>-3.0180260820138236</v>
      </c>
      <c r="G52" s="35">
        <f>THA!AC$26</f>
        <v>6.5620343664015195</v>
      </c>
      <c r="H52" s="35">
        <f>THA!AD$26</f>
        <v>-0.7327062820669259</v>
      </c>
      <c r="I52" s="35">
        <f>H52-G52</f>
        <v>-7.2947406484684452</v>
      </c>
      <c r="J52">
        <f>IF(G52&gt;3, 1, 0)</f>
        <v>1</v>
      </c>
      <c r="Q52" s="5">
        <v>314</v>
      </c>
      <c r="R52" s="5" t="s">
        <v>1659</v>
      </c>
    </row>
    <row r="53" spans="2:18" x14ac:dyDescent="0.35">
      <c r="B53" t="s">
        <v>1007</v>
      </c>
      <c r="C53">
        <v>686</v>
      </c>
      <c r="D53">
        <v>1</v>
      </c>
      <c r="E53" s="35">
        <f>MOR!AC$25</f>
        <v>8.1215933912301104</v>
      </c>
      <c r="F53" s="35">
        <f>MOR!AD$25</f>
        <v>5.9833581825972653</v>
      </c>
      <c r="G53" s="35">
        <f>MOR!AC$26</f>
        <v>4.8210815771675231</v>
      </c>
      <c r="H53" s="35">
        <f>MOR!AD$26</f>
        <v>2.0376271278576508</v>
      </c>
      <c r="I53" s="35">
        <f>H53-G53</f>
        <v>-2.7834544493098723</v>
      </c>
      <c r="J53">
        <f>IF(G53&gt;3, 1, 0)</f>
        <v>1</v>
      </c>
      <c r="Q53" s="5">
        <v>316</v>
      </c>
      <c r="R53" s="13" t="s">
        <v>738</v>
      </c>
    </row>
    <row r="54" spans="2:18" x14ac:dyDescent="0.35">
      <c r="B54" t="s">
        <v>1105</v>
      </c>
      <c r="C54">
        <v>922</v>
      </c>
      <c r="D54">
        <v>1</v>
      </c>
      <c r="E54" s="35">
        <f>RUS!AC$25</f>
        <v>-2.1213896426303327</v>
      </c>
      <c r="F54" s="35">
        <f>RUS!AD$25</f>
        <v>-1.2266640839614011</v>
      </c>
      <c r="G54" s="35">
        <f>RUS!AC$26</f>
        <v>-1.156278505859939</v>
      </c>
      <c r="H54" s="35">
        <f>RUS!AD$26</f>
        <v>-0.13281749665422277</v>
      </c>
      <c r="I54" s="35">
        <f>H54-G54</f>
        <v>1.0234610092057161</v>
      </c>
      <c r="J54">
        <f>IF(G54&gt;3, 1, 0)</f>
        <v>0</v>
      </c>
      <c r="Q54" s="5">
        <v>319</v>
      </c>
      <c r="R54" s="5" t="s">
        <v>1660</v>
      </c>
    </row>
    <row r="55" spans="2:18" x14ac:dyDescent="0.35">
      <c r="B55" t="s">
        <v>1157</v>
      </c>
      <c r="C55">
        <v>924</v>
      </c>
      <c r="D55">
        <v>1</v>
      </c>
      <c r="E55" s="35">
        <f>CHN!AC$25</f>
        <v>-1.8228784548499608</v>
      </c>
      <c r="F55" s="35">
        <f>CHN!AD$25</f>
        <v>-0.98638870875442186</v>
      </c>
      <c r="G55" s="35">
        <f>CHN!AC$26</f>
        <v>-1.9388955767779195</v>
      </c>
      <c r="H55" s="35">
        <f>CHN!AD$26</f>
        <v>-1.0474975121657848</v>
      </c>
      <c r="I55" s="35">
        <f>H55-G55</f>
        <v>0.89139806461213467</v>
      </c>
      <c r="J55">
        <f>IF(G55&gt;3, 1, 0)</f>
        <v>0</v>
      </c>
      <c r="Q55" s="5">
        <v>321</v>
      </c>
      <c r="R55" s="13" t="s">
        <v>680</v>
      </c>
    </row>
    <row r="56" spans="2:18" x14ac:dyDescent="0.35">
      <c r="B56" t="s">
        <v>1070</v>
      </c>
      <c r="C56">
        <v>935</v>
      </c>
      <c r="D56">
        <v>1</v>
      </c>
      <c r="E56" s="35">
        <f>CZE!AC$25</f>
        <v>1.8476848197797389</v>
      </c>
      <c r="F56" s="35">
        <f>CZE!AD$25</f>
        <v>1.837905348416043</v>
      </c>
      <c r="G56" s="35">
        <f>CZE!AC$26</f>
        <v>0.96849517623729842</v>
      </c>
      <c r="H56" s="35">
        <f>CZE!AD$26</f>
        <v>0.45785269287573155</v>
      </c>
      <c r="I56" s="35">
        <f>H56-G56</f>
        <v>-0.51064248336156681</v>
      </c>
      <c r="J56">
        <f>IF(G56&gt;3, 1, 0)</f>
        <v>0</v>
      </c>
      <c r="Q56" s="5">
        <v>328</v>
      </c>
      <c r="R56" s="13" t="s">
        <v>704</v>
      </c>
    </row>
    <row r="57" spans="2:18" x14ac:dyDescent="0.35">
      <c r="B57" t="s">
        <v>1064</v>
      </c>
      <c r="C57">
        <v>944</v>
      </c>
      <c r="D57">
        <v>1</v>
      </c>
      <c r="E57" s="35">
        <f>HUN!AC$25</f>
        <v>4.9153116355846791</v>
      </c>
      <c r="F57" s="35">
        <f>HUN!AD$25</f>
        <v>2.9135425789444973</v>
      </c>
      <c r="G57" s="35">
        <f>HUN!AC$26</f>
        <v>4.0800352441519641</v>
      </c>
      <c r="H57" s="35">
        <f>HUN!AD$26</f>
        <v>1.9708198531570589</v>
      </c>
      <c r="I57" s="35">
        <f>H57-G57</f>
        <v>-2.1092153909949052</v>
      </c>
      <c r="J57">
        <f>IF(G57&gt;3, 1, 0)</f>
        <v>1</v>
      </c>
      <c r="Q57" s="5">
        <v>336</v>
      </c>
      <c r="R57" s="5" t="s">
        <v>696</v>
      </c>
    </row>
    <row r="58" spans="2:18" x14ac:dyDescent="0.35">
      <c r="B58" t="s">
        <v>968</v>
      </c>
      <c r="C58">
        <v>960</v>
      </c>
      <c r="D58">
        <v>1</v>
      </c>
      <c r="E58" s="35">
        <f>CRO!AC$25</f>
        <v>18.558008259057942</v>
      </c>
      <c r="F58" s="35">
        <f>CRO!AD$25</f>
        <v>10.381139455165954</v>
      </c>
      <c r="G58" s="35">
        <f>CRO!AC$26</f>
        <v>17.378150567625351</v>
      </c>
      <c r="H58" s="35">
        <f>CRO!AD$26</f>
        <v>8.6853677019286302</v>
      </c>
      <c r="I58" s="35">
        <f>H58-G58</f>
        <v>-8.6927828656967208</v>
      </c>
      <c r="J58">
        <f>IF(G58&gt;3, 1, 0)</f>
        <v>1</v>
      </c>
      <c r="Q58" s="5">
        <v>339</v>
      </c>
      <c r="R58" s="5" t="s">
        <v>691</v>
      </c>
    </row>
    <row r="59" spans="2:18" x14ac:dyDescent="0.35">
      <c r="B59" t="s">
        <v>979</v>
      </c>
      <c r="C59">
        <v>961</v>
      </c>
      <c r="D59">
        <v>1</v>
      </c>
      <c r="E59" s="35">
        <f>SLO!AC$25</f>
        <v>5.7309495190576785</v>
      </c>
      <c r="F59" s="35">
        <f>SLO!AD$25</f>
        <v>4.4374803735062489</v>
      </c>
      <c r="G59" s="35">
        <f>SLO!AC$26</f>
        <v>5.288661188945798</v>
      </c>
      <c r="H59" s="35">
        <f>SLO!AD$26</f>
        <v>3.6334955935251054</v>
      </c>
      <c r="I59" s="35">
        <f>H59-G59</f>
        <v>-1.6551655954206925</v>
      </c>
      <c r="J59">
        <f>IF(G59&gt;3, 1, 0)</f>
        <v>1</v>
      </c>
      <c r="Q59" s="5">
        <v>343</v>
      </c>
      <c r="R59" s="5" t="s">
        <v>892</v>
      </c>
    </row>
    <row r="60" spans="2:18" x14ac:dyDescent="0.35">
      <c r="B60" t="s">
        <v>1095</v>
      </c>
      <c r="C60">
        <v>964</v>
      </c>
      <c r="D60">
        <v>1</v>
      </c>
      <c r="E60" s="35">
        <f>POL!AC$25</f>
        <v>4.4445451935137745</v>
      </c>
      <c r="F60" s="35">
        <f>POL!AD$25</f>
        <v>4.5111176854236286</v>
      </c>
      <c r="G60" s="35">
        <f>POL!AC$26</f>
        <v>2.4220076267045485</v>
      </c>
      <c r="H60" s="35">
        <f>POL!AD$26</f>
        <v>2.1586531026646134</v>
      </c>
      <c r="I60" s="35">
        <f>H60-G60</f>
        <v>-0.26335452403993509</v>
      </c>
      <c r="J60">
        <f>IF(G60&gt;3, 1, 0)</f>
        <v>0</v>
      </c>
      <c r="Q60" s="5">
        <v>351</v>
      </c>
      <c r="R60" s="13" t="s">
        <v>1661</v>
      </c>
    </row>
    <row r="61" spans="2:18" x14ac:dyDescent="0.35">
      <c r="B61" t="s">
        <v>1056</v>
      </c>
      <c r="C61">
        <v>968</v>
      </c>
      <c r="D61">
        <v>1</v>
      </c>
      <c r="E61" s="35">
        <f>ROM!AC$25</f>
        <v>3.8914732692530078</v>
      </c>
      <c r="F61" s="35">
        <f>ROM!AD$25</f>
        <v>4.3438678724213231</v>
      </c>
      <c r="G61" s="35">
        <f>ROM!AC$26</f>
        <v>0.97832633546535208</v>
      </c>
      <c r="H61" s="35">
        <f>ROM!AD$26</f>
        <v>1.239459373363232</v>
      </c>
      <c r="I61" s="35">
        <f>H61-G61</f>
        <v>0.26113303789787989</v>
      </c>
      <c r="J61">
        <f>IF(G61&gt;3, 1, 0)</f>
        <v>0</v>
      </c>
      <c r="Q61" s="5">
        <v>352</v>
      </c>
      <c r="R61" s="5" t="s">
        <v>1662</v>
      </c>
    </row>
    <row r="62" spans="2:18" x14ac:dyDescent="0.35">
      <c r="D62">
        <f>SUM(D2:D60)</f>
        <v>50</v>
      </c>
      <c r="Q62" s="5">
        <v>353</v>
      </c>
      <c r="R62" s="5" t="s">
        <v>1663</v>
      </c>
    </row>
    <row r="63" spans="2:18" x14ac:dyDescent="0.35">
      <c r="J63">
        <f>SUM(J2:J61)</f>
        <v>19</v>
      </c>
      <c r="Q63" s="5">
        <v>354</v>
      </c>
      <c r="R63" s="5" t="s">
        <v>1664</v>
      </c>
    </row>
    <row r="64" spans="2:18" x14ac:dyDescent="0.35">
      <c r="Q64" s="5">
        <v>355</v>
      </c>
      <c r="R64" s="5" t="s">
        <v>1665</v>
      </c>
    </row>
    <row r="65" spans="10:18" x14ac:dyDescent="0.35">
      <c r="J65" s="35">
        <f>SUMPRODUCT(I2:I61,J2:J61)/J63</f>
        <v>-5.0559605027405849</v>
      </c>
      <c r="Q65" s="5">
        <v>361</v>
      </c>
      <c r="R65" s="13" t="s">
        <v>687</v>
      </c>
    </row>
    <row r="66" spans="10:18" x14ac:dyDescent="0.35">
      <c r="Q66" s="5">
        <v>362</v>
      </c>
      <c r="R66" s="13" t="s">
        <v>714</v>
      </c>
    </row>
    <row r="67" spans="10:18" x14ac:dyDescent="0.35">
      <c r="Q67" s="5">
        <v>364</v>
      </c>
      <c r="R67" s="13" t="s">
        <v>672</v>
      </c>
    </row>
    <row r="68" spans="10:18" x14ac:dyDescent="0.35">
      <c r="Q68" s="5">
        <v>366</v>
      </c>
      <c r="R68" s="5" t="s">
        <v>682</v>
      </c>
    </row>
    <row r="69" spans="10:18" x14ac:dyDescent="0.35">
      <c r="Q69" s="5">
        <v>369</v>
      </c>
      <c r="R69" s="5" t="s">
        <v>808</v>
      </c>
    </row>
    <row r="70" spans="10:18" x14ac:dyDescent="0.35">
      <c r="Q70" s="5">
        <v>377</v>
      </c>
    </row>
    <row r="71" spans="10:18" x14ac:dyDescent="0.35">
      <c r="Q71" s="5">
        <v>419</v>
      </c>
      <c r="R71" s="5" t="s">
        <v>1666</v>
      </c>
    </row>
    <row r="72" spans="10:18" x14ac:dyDescent="0.35">
      <c r="Q72" s="5">
        <v>423</v>
      </c>
      <c r="R72" s="5" t="s">
        <v>1002</v>
      </c>
    </row>
    <row r="73" spans="10:18" x14ac:dyDescent="0.35">
      <c r="Q73" s="5">
        <v>429</v>
      </c>
      <c r="R73" s="13" t="s">
        <v>1667</v>
      </c>
    </row>
    <row r="74" spans="10:18" x14ac:dyDescent="0.35">
      <c r="Q74" s="5">
        <v>433</v>
      </c>
      <c r="R74" s="5" t="s">
        <v>973</v>
      </c>
    </row>
    <row r="75" spans="10:18" x14ac:dyDescent="0.35">
      <c r="Q75" s="5">
        <v>436</v>
      </c>
      <c r="R75" s="5" t="s">
        <v>1077</v>
      </c>
    </row>
    <row r="76" spans="10:18" x14ac:dyDescent="0.35">
      <c r="Q76" s="5">
        <v>439</v>
      </c>
      <c r="R76" s="5" t="s">
        <v>957</v>
      </c>
    </row>
    <row r="77" spans="10:18" x14ac:dyDescent="0.35">
      <c r="Q77" s="5">
        <v>443</v>
      </c>
      <c r="R77" s="5" t="s">
        <v>1000</v>
      </c>
    </row>
    <row r="78" spans="10:18" x14ac:dyDescent="0.35">
      <c r="Q78" s="5">
        <v>446</v>
      </c>
      <c r="R78" s="5" t="s">
        <v>1035</v>
      </c>
    </row>
    <row r="79" spans="10:18" x14ac:dyDescent="0.35">
      <c r="Q79" s="5">
        <v>449</v>
      </c>
      <c r="R79" s="13" t="s">
        <v>930</v>
      </c>
    </row>
    <row r="80" spans="10:18" x14ac:dyDescent="0.35">
      <c r="Q80" s="5">
        <v>453</v>
      </c>
      <c r="R80" s="5" t="s">
        <v>1058</v>
      </c>
    </row>
    <row r="81" spans="17:18" x14ac:dyDescent="0.35">
      <c r="Q81" s="5">
        <v>456</v>
      </c>
      <c r="R81" s="5" t="s">
        <v>401</v>
      </c>
    </row>
    <row r="82" spans="17:18" x14ac:dyDescent="0.35">
      <c r="Q82" s="5">
        <v>463</v>
      </c>
      <c r="R82" s="5" t="s">
        <v>1668</v>
      </c>
    </row>
    <row r="83" spans="17:18" x14ac:dyDescent="0.35">
      <c r="Q83" s="5">
        <v>469</v>
      </c>
      <c r="R83" s="5" t="s">
        <v>1648</v>
      </c>
    </row>
    <row r="84" spans="17:18" x14ac:dyDescent="0.35">
      <c r="Q84" s="5">
        <v>474</v>
      </c>
      <c r="R84" s="5" t="s">
        <v>1669</v>
      </c>
    </row>
    <row r="85" spans="17:18" x14ac:dyDescent="0.35">
      <c r="Q85" s="5">
        <v>487</v>
      </c>
      <c r="R85" s="5" t="s">
        <v>1670</v>
      </c>
    </row>
    <row r="86" spans="17:18" x14ac:dyDescent="0.35">
      <c r="Q86" s="5">
        <v>512</v>
      </c>
      <c r="R86" s="5" t="s">
        <v>1671</v>
      </c>
    </row>
    <row r="87" spans="17:18" x14ac:dyDescent="0.35">
      <c r="Q87" s="5">
        <v>513</v>
      </c>
      <c r="R87" s="5" t="s">
        <v>977</v>
      </c>
    </row>
    <row r="88" spans="17:18" x14ac:dyDescent="0.35">
      <c r="Q88" s="5">
        <v>514</v>
      </c>
      <c r="R88" s="5" t="s">
        <v>689</v>
      </c>
    </row>
    <row r="89" spans="17:18" x14ac:dyDescent="0.35">
      <c r="Q89" s="5">
        <v>516</v>
      </c>
      <c r="R89" s="5" t="s">
        <v>785</v>
      </c>
    </row>
    <row r="90" spans="17:18" x14ac:dyDescent="0.35">
      <c r="Q90" s="5">
        <v>518</v>
      </c>
      <c r="R90" s="5" t="s">
        <v>932</v>
      </c>
    </row>
    <row r="91" spans="17:18" x14ac:dyDescent="0.35">
      <c r="Q91" s="5">
        <v>522</v>
      </c>
      <c r="R91" s="5" t="s">
        <v>913</v>
      </c>
    </row>
    <row r="92" spans="17:18" x14ac:dyDescent="0.35">
      <c r="Q92" s="5">
        <v>524</v>
      </c>
      <c r="R92" s="5" t="s">
        <v>953</v>
      </c>
    </row>
    <row r="93" spans="17:18" x14ac:dyDescent="0.35">
      <c r="Q93" s="5">
        <v>528</v>
      </c>
    </row>
    <row r="94" spans="17:18" x14ac:dyDescent="0.35">
      <c r="Q94" s="5">
        <v>532</v>
      </c>
      <c r="R94" s="5" t="s">
        <v>197</v>
      </c>
    </row>
    <row r="95" spans="17:18" x14ac:dyDescent="0.35">
      <c r="Q95" s="5">
        <v>534</v>
      </c>
      <c r="R95" s="5" t="s">
        <v>333</v>
      </c>
    </row>
    <row r="96" spans="17:18" x14ac:dyDescent="0.35">
      <c r="Q96" s="5">
        <v>536</v>
      </c>
      <c r="R96" s="5" t="s">
        <v>350</v>
      </c>
    </row>
    <row r="97" spans="17:18" x14ac:dyDescent="0.35">
      <c r="Q97" s="5">
        <v>537</v>
      </c>
      <c r="R97" s="5" t="s">
        <v>1672</v>
      </c>
    </row>
    <row r="98" spans="17:18" x14ac:dyDescent="0.35">
      <c r="Q98" s="5">
        <v>542</v>
      </c>
      <c r="R98" s="5" t="s">
        <v>214</v>
      </c>
    </row>
    <row r="99" spans="17:18" x14ac:dyDescent="0.35">
      <c r="Q99" s="5">
        <v>544</v>
      </c>
      <c r="R99" s="5" t="s">
        <v>1673</v>
      </c>
    </row>
    <row r="100" spans="17:18" x14ac:dyDescent="0.35">
      <c r="Q100" s="5">
        <v>546</v>
      </c>
      <c r="R100" s="13" t="s">
        <v>1674</v>
      </c>
    </row>
    <row r="101" spans="17:18" x14ac:dyDescent="0.35">
      <c r="Q101" s="5">
        <v>548</v>
      </c>
      <c r="R101" s="5" t="s">
        <v>452</v>
      </c>
    </row>
    <row r="102" spans="17:18" x14ac:dyDescent="0.35">
      <c r="Q102" s="5">
        <v>556</v>
      </c>
      <c r="R102" s="13" t="s">
        <v>825</v>
      </c>
    </row>
    <row r="103" spans="17:18" x14ac:dyDescent="0.35">
      <c r="Q103" s="5">
        <v>558</v>
      </c>
      <c r="R103" s="5" t="s">
        <v>855</v>
      </c>
    </row>
    <row r="104" spans="17:18" x14ac:dyDescent="0.35">
      <c r="Q104" s="5">
        <v>564</v>
      </c>
      <c r="R104" s="5" t="s">
        <v>964</v>
      </c>
    </row>
    <row r="105" spans="17:18" x14ac:dyDescent="0.35">
      <c r="Q105" s="5">
        <v>565</v>
      </c>
      <c r="R105" s="13" t="s">
        <v>1675</v>
      </c>
    </row>
    <row r="106" spans="17:18" x14ac:dyDescent="0.35">
      <c r="Q106" s="5">
        <v>566</v>
      </c>
      <c r="R106" s="5" t="s">
        <v>469</v>
      </c>
    </row>
    <row r="107" spans="17:18" x14ac:dyDescent="0.35">
      <c r="Q107" s="5">
        <v>576</v>
      </c>
      <c r="R107" s="5" t="s">
        <v>248</v>
      </c>
    </row>
    <row r="108" spans="17:18" x14ac:dyDescent="0.35">
      <c r="Q108" s="5">
        <v>578</v>
      </c>
      <c r="R108" s="5" t="s">
        <v>231</v>
      </c>
    </row>
    <row r="109" spans="17:18" x14ac:dyDescent="0.35">
      <c r="Q109" s="5">
        <v>582</v>
      </c>
      <c r="R109" s="5" t="s">
        <v>1045</v>
      </c>
    </row>
    <row r="110" spans="17:18" x14ac:dyDescent="0.35">
      <c r="Q110" s="5">
        <v>611</v>
      </c>
      <c r="R110" s="13" t="s">
        <v>756</v>
      </c>
    </row>
    <row r="111" spans="17:18" x14ac:dyDescent="0.35">
      <c r="Q111" s="5">
        <v>612</v>
      </c>
      <c r="R111" s="5" t="s">
        <v>905</v>
      </c>
    </row>
    <row r="112" spans="17:18" x14ac:dyDescent="0.35">
      <c r="Q112" s="5">
        <v>614</v>
      </c>
      <c r="R112" s="5" t="s">
        <v>761</v>
      </c>
    </row>
    <row r="113" spans="17:18" x14ac:dyDescent="0.35">
      <c r="Q113" s="5">
        <v>616</v>
      </c>
      <c r="R113" s="13" t="s">
        <v>801</v>
      </c>
    </row>
    <row r="114" spans="17:18" x14ac:dyDescent="0.35">
      <c r="Q114" s="5">
        <v>618</v>
      </c>
      <c r="R114" s="13" t="s">
        <v>668</v>
      </c>
    </row>
    <row r="115" spans="17:18" x14ac:dyDescent="0.35">
      <c r="Q115" s="5">
        <v>622</v>
      </c>
      <c r="R115" s="5" t="s">
        <v>888</v>
      </c>
    </row>
    <row r="116" spans="17:18" x14ac:dyDescent="0.35">
      <c r="Q116" s="5">
        <v>624</v>
      </c>
      <c r="R116" s="5" t="s">
        <v>710</v>
      </c>
    </row>
    <row r="117" spans="17:18" x14ac:dyDescent="0.35">
      <c r="Q117" s="5">
        <v>626</v>
      </c>
      <c r="R117" s="13" t="s">
        <v>1676</v>
      </c>
    </row>
    <row r="118" spans="17:18" x14ac:dyDescent="0.35">
      <c r="Q118" s="5">
        <v>628</v>
      </c>
      <c r="R118" s="13" t="s">
        <v>740</v>
      </c>
    </row>
    <row r="119" spans="17:18" x14ac:dyDescent="0.35">
      <c r="Q119" s="5">
        <v>632</v>
      </c>
      <c r="R119" s="13" t="s">
        <v>1677</v>
      </c>
    </row>
    <row r="120" spans="17:18" x14ac:dyDescent="0.35">
      <c r="Q120" s="5">
        <v>634</v>
      </c>
      <c r="R120" s="13" t="s">
        <v>1678</v>
      </c>
    </row>
    <row r="121" spans="17:18" x14ac:dyDescent="0.35">
      <c r="Q121" s="5">
        <v>636</v>
      </c>
      <c r="R121" s="5" t="s">
        <v>1679</v>
      </c>
    </row>
    <row r="122" spans="17:18" x14ac:dyDescent="0.35">
      <c r="Q122" s="5">
        <v>638</v>
      </c>
      <c r="R122" s="13" t="s">
        <v>746</v>
      </c>
    </row>
    <row r="123" spans="17:18" x14ac:dyDescent="0.35">
      <c r="Q123" s="5">
        <v>642</v>
      </c>
      <c r="R123" s="13" t="s">
        <v>1680</v>
      </c>
    </row>
    <row r="124" spans="17:18" x14ac:dyDescent="0.35">
      <c r="Q124" s="5">
        <v>643</v>
      </c>
      <c r="R124" s="13" t="s">
        <v>1681</v>
      </c>
    </row>
    <row r="125" spans="17:18" x14ac:dyDescent="0.35">
      <c r="Q125" s="5">
        <v>644</v>
      </c>
      <c r="R125" s="5" t="s">
        <v>1682</v>
      </c>
    </row>
    <row r="126" spans="17:18" x14ac:dyDescent="0.35">
      <c r="Q126" s="5">
        <v>646</v>
      </c>
      <c r="R126" s="13" t="s">
        <v>775</v>
      </c>
    </row>
    <row r="127" spans="17:18" x14ac:dyDescent="0.35">
      <c r="Q127" s="5">
        <v>648</v>
      </c>
      <c r="R127" s="5" t="s">
        <v>662</v>
      </c>
    </row>
    <row r="128" spans="17:18" x14ac:dyDescent="0.35">
      <c r="Q128" s="5">
        <v>652</v>
      </c>
      <c r="R128" s="5" t="s">
        <v>983</v>
      </c>
    </row>
    <row r="129" spans="17:18" x14ac:dyDescent="0.35">
      <c r="Q129" s="5">
        <v>654</v>
      </c>
      <c r="R129" s="13" t="s">
        <v>646</v>
      </c>
    </row>
    <row r="130" spans="17:18" x14ac:dyDescent="0.35">
      <c r="Q130" s="5">
        <v>656</v>
      </c>
      <c r="R130" s="5" t="s">
        <v>699</v>
      </c>
    </row>
    <row r="131" spans="17:18" x14ac:dyDescent="0.35">
      <c r="Q131" s="5">
        <v>662</v>
      </c>
      <c r="R131" s="13" t="s">
        <v>838</v>
      </c>
    </row>
    <row r="132" spans="17:18" x14ac:dyDescent="0.35">
      <c r="Q132" s="5">
        <v>664</v>
      </c>
      <c r="R132" s="13" t="s">
        <v>928</v>
      </c>
    </row>
    <row r="133" spans="17:18" x14ac:dyDescent="0.35">
      <c r="Q133" s="5">
        <v>666</v>
      </c>
      <c r="R133" s="5" t="s">
        <v>1683</v>
      </c>
    </row>
    <row r="134" spans="17:18" x14ac:dyDescent="0.35">
      <c r="Q134" s="5">
        <v>668</v>
      </c>
      <c r="R134" s="5" t="s">
        <v>718</v>
      </c>
    </row>
    <row r="135" spans="17:18" x14ac:dyDescent="0.35">
      <c r="Q135" s="5">
        <v>672</v>
      </c>
      <c r="R135" s="13" t="s">
        <v>1684</v>
      </c>
    </row>
    <row r="136" spans="17:18" x14ac:dyDescent="0.35">
      <c r="Q136" s="5">
        <v>674</v>
      </c>
      <c r="R136" s="5" t="s">
        <v>1685</v>
      </c>
    </row>
    <row r="137" spans="17:18" x14ac:dyDescent="0.35">
      <c r="Q137" s="5">
        <v>676</v>
      </c>
      <c r="R137" s="13" t="s">
        <v>706</v>
      </c>
    </row>
    <row r="138" spans="17:18" x14ac:dyDescent="0.35">
      <c r="Q138" s="5">
        <v>678</v>
      </c>
      <c r="R138" s="13" t="s">
        <v>781</v>
      </c>
    </row>
    <row r="139" spans="17:18" x14ac:dyDescent="0.35">
      <c r="Q139" s="5">
        <v>682</v>
      </c>
      <c r="R139" s="5" t="s">
        <v>1686</v>
      </c>
    </row>
    <row r="140" spans="17:18" x14ac:dyDescent="0.35">
      <c r="Q140" s="5">
        <v>684</v>
      </c>
      <c r="R140" s="5" t="s">
        <v>870</v>
      </c>
    </row>
    <row r="141" spans="17:18" x14ac:dyDescent="0.35">
      <c r="Q141" s="5">
        <v>686</v>
      </c>
      <c r="R141" s="5" t="s">
        <v>1007</v>
      </c>
    </row>
    <row r="142" spans="17:18" x14ac:dyDescent="0.35">
      <c r="Q142" s="5">
        <v>688</v>
      </c>
      <c r="R142" s="5" t="s">
        <v>1687</v>
      </c>
    </row>
    <row r="143" spans="17:18" x14ac:dyDescent="0.35">
      <c r="Q143" s="5">
        <v>692</v>
      </c>
      <c r="R143" s="13" t="s">
        <v>721</v>
      </c>
    </row>
    <row r="144" spans="17:18" x14ac:dyDescent="0.35">
      <c r="Q144" s="5">
        <v>694</v>
      </c>
      <c r="R144" s="5" t="s">
        <v>951</v>
      </c>
    </row>
    <row r="145" spans="17:18" x14ac:dyDescent="0.35">
      <c r="Q145" s="5">
        <v>698</v>
      </c>
      <c r="R145" s="5" t="s">
        <v>768</v>
      </c>
    </row>
    <row r="146" spans="17:18" x14ac:dyDescent="0.35">
      <c r="Q146" s="5">
        <v>714</v>
      </c>
      <c r="R146" s="5" t="s">
        <v>797</v>
      </c>
    </row>
    <row r="147" spans="17:18" x14ac:dyDescent="0.35">
      <c r="Q147" s="5">
        <v>716</v>
      </c>
      <c r="R147" s="5" t="s">
        <v>1688</v>
      </c>
    </row>
    <row r="148" spans="17:18" x14ac:dyDescent="0.35">
      <c r="Q148" s="5">
        <v>718</v>
      </c>
      <c r="R148" s="5" t="s">
        <v>750</v>
      </c>
    </row>
    <row r="149" spans="17:18" x14ac:dyDescent="0.35">
      <c r="Q149" s="5">
        <v>722</v>
      </c>
      <c r="R149" s="13" t="s">
        <v>852</v>
      </c>
    </row>
    <row r="150" spans="17:18" x14ac:dyDescent="0.35">
      <c r="Q150" s="5">
        <v>724</v>
      </c>
      <c r="R150" s="13" t="s">
        <v>712</v>
      </c>
    </row>
    <row r="151" spans="17:18" x14ac:dyDescent="0.35">
      <c r="Q151" s="5">
        <v>726</v>
      </c>
      <c r="R151" s="13" t="s">
        <v>1689</v>
      </c>
    </row>
    <row r="152" spans="17:18" x14ac:dyDescent="0.35">
      <c r="Q152" s="5">
        <v>728</v>
      </c>
      <c r="R152" s="5" t="s">
        <v>742</v>
      </c>
    </row>
    <row r="153" spans="17:18" x14ac:dyDescent="0.35">
      <c r="Q153" s="5">
        <v>732</v>
      </c>
      <c r="R153" s="5" t="s">
        <v>833</v>
      </c>
    </row>
    <row r="154" spans="17:18" x14ac:dyDescent="0.35">
      <c r="Q154" s="5">
        <v>733</v>
      </c>
      <c r="R154" s="13" t="s">
        <v>1690</v>
      </c>
    </row>
    <row r="155" spans="17:18" x14ac:dyDescent="0.35">
      <c r="Q155" s="5">
        <v>734</v>
      </c>
      <c r="R155" s="5" t="s">
        <v>1691</v>
      </c>
    </row>
    <row r="156" spans="17:18" x14ac:dyDescent="0.35">
      <c r="Q156" s="5">
        <v>738</v>
      </c>
      <c r="R156" s="5" t="s">
        <v>1692</v>
      </c>
    </row>
    <row r="157" spans="17:18" x14ac:dyDescent="0.35">
      <c r="Q157" s="5">
        <v>742</v>
      </c>
      <c r="R157" s="13" t="s">
        <v>726</v>
      </c>
    </row>
    <row r="158" spans="17:18" x14ac:dyDescent="0.35">
      <c r="Q158" s="5">
        <v>744</v>
      </c>
      <c r="R158" s="13" t="s">
        <v>910</v>
      </c>
    </row>
    <row r="159" spans="17:18" x14ac:dyDescent="0.35">
      <c r="Q159" s="5">
        <v>746</v>
      </c>
      <c r="R159" s="5" t="s">
        <v>868</v>
      </c>
    </row>
    <row r="160" spans="17:18" x14ac:dyDescent="0.35">
      <c r="Q160" s="5">
        <v>748</v>
      </c>
      <c r="R160" s="13" t="s">
        <v>778</v>
      </c>
    </row>
    <row r="161" spans="17:18" x14ac:dyDescent="0.35">
      <c r="Q161" s="5">
        <v>754</v>
      </c>
      <c r="R161" s="5" t="s">
        <v>827</v>
      </c>
    </row>
    <row r="162" spans="17:18" x14ac:dyDescent="0.35">
      <c r="Q162" s="5">
        <v>813</v>
      </c>
      <c r="R162" s="5" t="s">
        <v>685</v>
      </c>
    </row>
    <row r="163" spans="17:18" x14ac:dyDescent="0.35">
      <c r="Q163" s="5">
        <v>816</v>
      </c>
      <c r="R163" s="13" t="s">
        <v>1693</v>
      </c>
    </row>
    <row r="164" spans="17:18" x14ac:dyDescent="0.35">
      <c r="Q164" s="5">
        <v>819</v>
      </c>
      <c r="R164" s="5" t="s">
        <v>1694</v>
      </c>
    </row>
    <row r="165" spans="17:18" x14ac:dyDescent="0.35">
      <c r="Q165" s="5">
        <v>826</v>
      </c>
      <c r="R165" s="5" t="s">
        <v>636</v>
      </c>
    </row>
    <row r="166" spans="17:18" x14ac:dyDescent="0.35">
      <c r="Q166" s="5">
        <v>839</v>
      </c>
      <c r="R166" s="13" t="s">
        <v>1695</v>
      </c>
    </row>
    <row r="167" spans="17:18" x14ac:dyDescent="0.35">
      <c r="Q167" s="5">
        <v>846</v>
      </c>
      <c r="R167" s="5" t="s">
        <v>677</v>
      </c>
    </row>
    <row r="168" spans="17:18" x14ac:dyDescent="0.35">
      <c r="Q168" s="5">
        <v>853</v>
      </c>
      <c r="R168" s="5" t="s">
        <v>730</v>
      </c>
    </row>
    <row r="169" spans="17:18" x14ac:dyDescent="0.35">
      <c r="Q169" s="5">
        <v>862</v>
      </c>
      <c r="R169" s="5" t="s">
        <v>648</v>
      </c>
    </row>
    <row r="170" spans="17:18" x14ac:dyDescent="0.35">
      <c r="Q170" s="5">
        <v>866</v>
      </c>
      <c r="R170" s="5" t="s">
        <v>652</v>
      </c>
    </row>
    <row r="171" spans="17:18" x14ac:dyDescent="0.35">
      <c r="Q171" s="5">
        <v>867</v>
      </c>
      <c r="R171" s="13" t="s">
        <v>1696</v>
      </c>
    </row>
    <row r="172" spans="17:18" x14ac:dyDescent="0.35">
      <c r="Q172" s="5">
        <v>868</v>
      </c>
      <c r="R172" s="13" t="s">
        <v>1697</v>
      </c>
    </row>
    <row r="173" spans="17:18" x14ac:dyDescent="0.35">
      <c r="Q173" s="5">
        <v>869</v>
      </c>
      <c r="R173" s="13" t="s">
        <v>631</v>
      </c>
    </row>
    <row r="174" spans="17:18" x14ac:dyDescent="0.35">
      <c r="Q174" s="5">
        <v>887</v>
      </c>
      <c r="R174" s="13" t="s">
        <v>1698</v>
      </c>
    </row>
    <row r="175" spans="17:18" x14ac:dyDescent="0.35">
      <c r="Q175" s="5">
        <v>911</v>
      </c>
      <c r="R175" s="5" t="s">
        <v>1699</v>
      </c>
    </row>
    <row r="176" spans="17:18" x14ac:dyDescent="0.35">
      <c r="Q176" s="5">
        <v>912</v>
      </c>
      <c r="R176" s="5" t="s">
        <v>1700</v>
      </c>
    </row>
    <row r="177" spans="17:18" x14ac:dyDescent="0.35">
      <c r="Q177" s="5">
        <v>913</v>
      </c>
      <c r="R177" s="5" t="s">
        <v>1701</v>
      </c>
    </row>
    <row r="178" spans="17:18" x14ac:dyDescent="0.35">
      <c r="Q178" s="5">
        <v>914</v>
      </c>
      <c r="R178" s="5" t="s">
        <v>878</v>
      </c>
    </row>
    <row r="179" spans="17:18" x14ac:dyDescent="0.35">
      <c r="Q179" s="22">
        <v>915</v>
      </c>
      <c r="R179" s="22" t="s">
        <v>884</v>
      </c>
    </row>
    <row r="180" spans="17:18" x14ac:dyDescent="0.35">
      <c r="Q180" s="22">
        <v>916</v>
      </c>
      <c r="R180" s="22" t="s">
        <v>1702</v>
      </c>
    </row>
    <row r="181" spans="17:18" x14ac:dyDescent="0.35">
      <c r="Q181" s="5">
        <v>917</v>
      </c>
      <c r="R181" s="5" t="s">
        <v>1703</v>
      </c>
    </row>
    <row r="182" spans="17:18" x14ac:dyDescent="0.35">
      <c r="Q182" s="5">
        <v>918</v>
      </c>
      <c r="R182" s="5" t="s">
        <v>985</v>
      </c>
    </row>
    <row r="183" spans="17:18" x14ac:dyDescent="0.35">
      <c r="Q183" s="5">
        <v>921</v>
      </c>
      <c r="R183" s="5" t="s">
        <v>1704</v>
      </c>
    </row>
    <row r="184" spans="17:18" x14ac:dyDescent="0.35">
      <c r="Q184" s="5">
        <v>922</v>
      </c>
      <c r="R184" s="5" t="s">
        <v>384</v>
      </c>
    </row>
    <row r="185" spans="17:18" x14ac:dyDescent="0.35">
      <c r="Q185" s="5">
        <v>923</v>
      </c>
      <c r="R185" s="5" t="s">
        <v>1705</v>
      </c>
    </row>
    <row r="186" spans="17:18" x14ac:dyDescent="0.35">
      <c r="Q186" s="5">
        <v>924</v>
      </c>
      <c r="R186" s="5" t="s">
        <v>179</v>
      </c>
    </row>
    <row r="187" spans="17:18" x14ac:dyDescent="0.35">
      <c r="Q187" s="5">
        <v>925</v>
      </c>
      <c r="R187" s="13" t="s">
        <v>771</v>
      </c>
    </row>
    <row r="188" spans="17:18" x14ac:dyDescent="0.35">
      <c r="Q188" s="5">
        <v>926</v>
      </c>
      <c r="R188" s="5" t="s">
        <v>1047</v>
      </c>
    </row>
    <row r="189" spans="17:18" x14ac:dyDescent="0.35">
      <c r="Q189" s="5">
        <v>927</v>
      </c>
      <c r="R189" s="5" t="s">
        <v>1706</v>
      </c>
    </row>
    <row r="190" spans="17:18" x14ac:dyDescent="0.35">
      <c r="Q190" s="5">
        <v>935</v>
      </c>
      <c r="R190" s="5" t="s">
        <v>1646</v>
      </c>
    </row>
    <row r="191" spans="17:18" x14ac:dyDescent="0.35">
      <c r="Q191" s="5">
        <v>936</v>
      </c>
      <c r="R191" s="5" t="s">
        <v>1707</v>
      </c>
    </row>
    <row r="192" spans="17:18" x14ac:dyDescent="0.35">
      <c r="Q192" s="5">
        <v>939</v>
      </c>
      <c r="R192" s="5" t="s">
        <v>1708</v>
      </c>
    </row>
    <row r="193" spans="17:18" x14ac:dyDescent="0.35">
      <c r="Q193" s="5">
        <v>941</v>
      </c>
      <c r="R193" s="5" t="s">
        <v>917</v>
      </c>
    </row>
    <row r="194" spans="17:18" x14ac:dyDescent="0.35">
      <c r="Q194" s="5">
        <v>942</v>
      </c>
      <c r="R194" s="5" t="s">
        <v>1709</v>
      </c>
    </row>
    <row r="195" spans="17:18" x14ac:dyDescent="0.35">
      <c r="Q195" s="5">
        <v>943</v>
      </c>
      <c r="R195" s="5" t="s">
        <v>1710</v>
      </c>
    </row>
    <row r="196" spans="17:18" x14ac:dyDescent="0.35">
      <c r="Q196" s="5">
        <v>944</v>
      </c>
      <c r="R196" s="5" t="s">
        <v>1064</v>
      </c>
    </row>
    <row r="197" spans="17:18" x14ac:dyDescent="0.35">
      <c r="Q197" s="5">
        <v>946</v>
      </c>
      <c r="R197" s="5" t="s">
        <v>993</v>
      </c>
    </row>
    <row r="198" spans="17:18" x14ac:dyDescent="0.35">
      <c r="Q198" s="5">
        <v>948</v>
      </c>
      <c r="R198" s="5" t="s">
        <v>850</v>
      </c>
    </row>
    <row r="199" spans="17:18" x14ac:dyDescent="0.35">
      <c r="Q199" s="5">
        <v>960</v>
      </c>
      <c r="R199" s="5" t="s">
        <v>1647</v>
      </c>
    </row>
    <row r="200" spans="17:18" x14ac:dyDescent="0.35">
      <c r="Q200" s="5">
        <v>961</v>
      </c>
      <c r="R200" s="5" t="s">
        <v>1645</v>
      </c>
    </row>
    <row r="201" spans="17:18" x14ac:dyDescent="0.35">
      <c r="Q201" s="5">
        <v>962</v>
      </c>
      <c r="R201" s="5" t="s">
        <v>1711</v>
      </c>
    </row>
    <row r="202" spans="17:18" x14ac:dyDescent="0.35">
      <c r="Q202" s="5">
        <v>963</v>
      </c>
      <c r="R202" s="5" t="s">
        <v>763</v>
      </c>
    </row>
    <row r="203" spans="17:18" x14ac:dyDescent="0.35">
      <c r="Q203" s="5">
        <v>964</v>
      </c>
      <c r="R203" s="5" t="s">
        <v>435</v>
      </c>
    </row>
    <row r="204" spans="17:18" x14ac:dyDescent="0.35">
      <c r="Q204" s="5">
        <v>967</v>
      </c>
      <c r="R204" s="5" t="s">
        <v>1712</v>
      </c>
    </row>
    <row r="205" spans="17:18" x14ac:dyDescent="0.35">
      <c r="Q205" s="5">
        <v>968</v>
      </c>
      <c r="R205" s="5" t="s">
        <v>1056</v>
      </c>
    </row>
  </sheetData>
  <sortState xmlns:xlrd2="http://schemas.microsoft.com/office/spreadsheetml/2017/richdata2" ref="B3:C63">
    <sortCondition ref="C2"/>
  </sortState>
  <phoneticPr fontId="10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BB2F-FAF8-40EA-BE49-D74B531F5224}">
  <dimension ref="A1:R175"/>
  <sheetViews>
    <sheetView topLeftCell="B1" workbookViewId="0">
      <selection activeCell="R3" sqref="R3"/>
    </sheetView>
  </sheetViews>
  <sheetFormatPr defaultRowHeight="14.5" x14ac:dyDescent="0.35"/>
  <cols>
    <col min="1" max="1" width="14.7265625" customWidth="1"/>
    <col min="11" max="11" width="20.453125" style="51" customWidth="1"/>
    <col min="12" max="14" width="8.7265625" style="51"/>
  </cols>
  <sheetData>
    <row r="1" spans="1:18" x14ac:dyDescent="0.35">
      <c r="C1" t="s">
        <v>28</v>
      </c>
      <c r="D1" t="s">
        <v>1651</v>
      </c>
      <c r="E1" t="s">
        <v>1652</v>
      </c>
      <c r="F1" t="s">
        <v>1653</v>
      </c>
      <c r="G1" t="s">
        <v>1654</v>
      </c>
      <c r="H1" t="s">
        <v>1655</v>
      </c>
      <c r="K1" s="51" t="s">
        <v>1719</v>
      </c>
      <c r="L1" s="51" t="s">
        <v>1718</v>
      </c>
      <c r="M1" s="51" t="s">
        <v>1715</v>
      </c>
      <c r="N1" s="51" t="s">
        <v>1714</v>
      </c>
    </row>
    <row r="2" spans="1:18" x14ac:dyDescent="0.35">
      <c r="A2" t="s">
        <v>1290</v>
      </c>
      <c r="B2">
        <v>111</v>
      </c>
      <c r="C2">
        <v>1</v>
      </c>
      <c r="D2" s="35">
        <v>1.3412167048471304</v>
      </c>
      <c r="E2" s="35">
        <v>1.1171106621001292</v>
      </c>
      <c r="F2" s="35">
        <v>0.19760839441429925</v>
      </c>
      <c r="G2" s="35">
        <v>0.10125675307739708</v>
      </c>
      <c r="H2" s="35">
        <v>-9.6351641336902175E-2</v>
      </c>
      <c r="K2" s="51" t="s">
        <v>9</v>
      </c>
      <c r="L2" s="51">
        <v>111</v>
      </c>
      <c r="M2" s="53">
        <v>2.68</v>
      </c>
      <c r="N2" s="53">
        <v>5.22</v>
      </c>
      <c r="O2">
        <f>B2-L2</f>
        <v>0</v>
      </c>
      <c r="P2" s="48">
        <f>CORREL($F2:$F61,M2:M61)</f>
        <v>0.75492622214853111</v>
      </c>
      <c r="Q2" s="48">
        <f>CORREL($F2:$F61,N2:N61)</f>
        <v>0.36396667348388634</v>
      </c>
      <c r="R2" s="48">
        <f>CORREL($D2:$D61,M2:M61)</f>
        <v>0.68639556243662792</v>
      </c>
    </row>
    <row r="3" spans="1:18" x14ac:dyDescent="0.35">
      <c r="A3" t="s">
        <v>1291</v>
      </c>
      <c r="B3">
        <v>112</v>
      </c>
      <c r="C3">
        <v>1</v>
      </c>
      <c r="D3" s="35">
        <v>4.6673491286365199</v>
      </c>
      <c r="E3" s="35">
        <v>5.0791151317593126</v>
      </c>
      <c r="F3" s="35">
        <v>-0.54450130563730048</v>
      </c>
      <c r="G3" s="35">
        <v>-0.13851169980829864</v>
      </c>
      <c r="H3" s="35">
        <v>0.40598960582900184</v>
      </c>
      <c r="K3" s="51" t="s">
        <v>161</v>
      </c>
      <c r="L3" s="51">
        <v>112</v>
      </c>
      <c r="M3" s="53">
        <v>3.71</v>
      </c>
      <c r="N3" s="53">
        <v>6.79</v>
      </c>
      <c r="O3">
        <f t="shared" ref="O3:O61" si="0">B3-L3</f>
        <v>0</v>
      </c>
    </row>
    <row r="4" spans="1:18" x14ac:dyDescent="0.35">
      <c r="A4" t="s">
        <v>1107</v>
      </c>
      <c r="B4">
        <v>122</v>
      </c>
      <c r="C4">
        <v>1</v>
      </c>
      <c r="D4" s="35">
        <v>2.4790632749359842</v>
      </c>
      <c r="E4" s="35">
        <v>2.0712829084659306</v>
      </c>
      <c r="F4" s="35">
        <v>2.4990853158365818</v>
      </c>
      <c r="G4" s="35">
        <v>2.0802691740286727</v>
      </c>
      <c r="H4" s="35">
        <v>-0.41881614180790905</v>
      </c>
      <c r="K4" s="56" t="s">
        <v>1107</v>
      </c>
      <c r="L4" s="56">
        <v>122</v>
      </c>
      <c r="M4" s="55">
        <v>5.82</v>
      </c>
      <c r="N4" s="55">
        <v>8.8799989999999998</v>
      </c>
      <c r="O4">
        <f t="shared" si="0"/>
        <v>0</v>
      </c>
    </row>
    <row r="5" spans="1:18" x14ac:dyDescent="0.35">
      <c r="A5" t="s">
        <v>1137</v>
      </c>
      <c r="B5">
        <v>124</v>
      </c>
      <c r="C5">
        <v>1</v>
      </c>
      <c r="D5" s="35">
        <v>-0.11275774353012755</v>
      </c>
      <c r="E5" s="35">
        <v>0.12778551078565289</v>
      </c>
      <c r="F5" s="35">
        <v>-2.0986397934079379</v>
      </c>
      <c r="G5" s="35">
        <v>-1.4423850493122188</v>
      </c>
      <c r="H5" s="35">
        <v>0.65625474409571916</v>
      </c>
      <c r="K5" s="51" t="s">
        <v>1137</v>
      </c>
      <c r="L5" s="51">
        <v>124</v>
      </c>
      <c r="M5" s="53">
        <v>2.2400000000000002</v>
      </c>
      <c r="N5" s="53">
        <v>3.36</v>
      </c>
      <c r="O5">
        <f t="shared" si="0"/>
        <v>0</v>
      </c>
    </row>
    <row r="6" spans="1:18" x14ac:dyDescent="0.35">
      <c r="A6" t="s">
        <v>1112</v>
      </c>
      <c r="B6">
        <v>128</v>
      </c>
      <c r="C6">
        <v>1</v>
      </c>
      <c r="D6" s="35">
        <v>2.1499656252464905</v>
      </c>
      <c r="E6" s="35">
        <v>0.84886700553200733</v>
      </c>
      <c r="F6" s="35">
        <v>2.5292644072606598</v>
      </c>
      <c r="G6" s="35">
        <v>2.1663255407109876</v>
      </c>
      <c r="H6" s="35">
        <v>-0.36293886654967222</v>
      </c>
      <c r="K6" s="51" t="s">
        <v>1112</v>
      </c>
      <c r="L6" s="51">
        <v>128</v>
      </c>
      <c r="M6" s="53">
        <v>2.17</v>
      </c>
      <c r="N6" s="53">
        <v>5.53</v>
      </c>
      <c r="O6">
        <f t="shared" si="0"/>
        <v>0</v>
      </c>
    </row>
    <row r="7" spans="1:18" x14ac:dyDescent="0.35">
      <c r="A7" t="s">
        <v>180</v>
      </c>
      <c r="B7">
        <v>132</v>
      </c>
      <c r="D7" s="49">
        <v>0.88763960416283216</v>
      </c>
      <c r="E7" s="49">
        <v>0.18548191249706047</v>
      </c>
      <c r="F7" s="49">
        <v>0.23750923611269587</v>
      </c>
      <c r="G7" s="49">
        <v>3.7509943163448134E-2</v>
      </c>
      <c r="H7" s="49">
        <v>-0.19999929294924773</v>
      </c>
      <c r="K7" s="51" t="s">
        <v>180</v>
      </c>
      <c r="L7" s="51">
        <v>132</v>
      </c>
      <c r="M7" s="53">
        <v>3.68</v>
      </c>
      <c r="N7" s="53">
        <v>5.32</v>
      </c>
      <c r="O7">
        <f t="shared" si="0"/>
        <v>0</v>
      </c>
    </row>
    <row r="8" spans="1:18" x14ac:dyDescent="0.35">
      <c r="A8" t="s">
        <v>160</v>
      </c>
      <c r="B8">
        <v>134</v>
      </c>
      <c r="C8">
        <v>1</v>
      </c>
      <c r="D8" s="35">
        <v>-0.59489413227600951</v>
      </c>
      <c r="E8" s="35">
        <v>4.7457069477267022E-2</v>
      </c>
      <c r="F8" s="35">
        <v>-1.3271416413008374</v>
      </c>
      <c r="G8" s="35">
        <v>-0.68158703463590276</v>
      </c>
      <c r="H8" s="35">
        <v>0.64555460666493469</v>
      </c>
      <c r="K8" s="51" t="s">
        <v>160</v>
      </c>
      <c r="L8" s="51">
        <v>134</v>
      </c>
      <c r="M8" s="53">
        <v>3.99</v>
      </c>
      <c r="N8" s="53">
        <v>6.71</v>
      </c>
      <c r="O8">
        <f t="shared" si="0"/>
        <v>0</v>
      </c>
    </row>
    <row r="9" spans="1:18" x14ac:dyDescent="0.35">
      <c r="A9" t="s">
        <v>78</v>
      </c>
      <c r="B9">
        <v>136</v>
      </c>
      <c r="C9">
        <v>1</v>
      </c>
      <c r="D9" s="35">
        <v>-4.9798520136596074E-2</v>
      </c>
      <c r="E9" s="35">
        <v>-0.28652297746575917</v>
      </c>
      <c r="F9" s="35">
        <v>0.41167019794810022</v>
      </c>
      <c r="G9" s="35">
        <v>0.10597098768509465</v>
      </c>
      <c r="H9" s="35">
        <v>-0.30569921026300556</v>
      </c>
      <c r="K9" s="56" t="s">
        <v>78</v>
      </c>
      <c r="L9" s="56">
        <v>136</v>
      </c>
      <c r="M9" s="55">
        <v>5.53</v>
      </c>
      <c r="N9" s="55">
        <v>7.57</v>
      </c>
      <c r="O9">
        <f t="shared" si="0"/>
        <v>0</v>
      </c>
    </row>
    <row r="10" spans="1:18" x14ac:dyDescent="0.35">
      <c r="A10" t="s">
        <v>588</v>
      </c>
      <c r="B10">
        <v>137</v>
      </c>
      <c r="C10">
        <v>1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K10" s="51" t="s">
        <v>588</v>
      </c>
      <c r="L10" s="51">
        <v>137</v>
      </c>
      <c r="M10" s="53">
        <v>1.59</v>
      </c>
      <c r="N10" s="53">
        <v>2.71</v>
      </c>
      <c r="O10">
        <f t="shared" si="0"/>
        <v>0</v>
      </c>
    </row>
    <row r="11" spans="1:18" x14ac:dyDescent="0.35">
      <c r="A11" t="s">
        <v>1146</v>
      </c>
      <c r="B11">
        <v>138</v>
      </c>
      <c r="C11">
        <v>1</v>
      </c>
      <c r="D11" s="35">
        <v>2.0101166214499808</v>
      </c>
      <c r="E11" s="35">
        <v>1.9045642482972629</v>
      </c>
      <c r="F11" s="35">
        <v>1.0028869328596084</v>
      </c>
      <c r="G11" s="35">
        <v>1.1412570485956681</v>
      </c>
      <c r="H11" s="35">
        <v>0.13837011573605973</v>
      </c>
      <c r="K11" s="51" t="s">
        <v>1146</v>
      </c>
      <c r="L11" s="51">
        <v>138</v>
      </c>
      <c r="M11" s="53">
        <v>1.75</v>
      </c>
      <c r="N11" s="53">
        <v>3.45</v>
      </c>
      <c r="O11">
        <f t="shared" si="0"/>
        <v>0</v>
      </c>
    </row>
    <row r="12" spans="1:18" x14ac:dyDescent="0.35">
      <c r="A12" s="50" t="s">
        <v>1097</v>
      </c>
      <c r="B12" s="50">
        <v>142</v>
      </c>
      <c r="C12" s="50"/>
      <c r="D12" s="49">
        <v>-1.0034213072491913</v>
      </c>
      <c r="E12" s="49">
        <v>-0.12319086636357998</v>
      </c>
      <c r="F12" s="49">
        <v>-0.51092911290872045</v>
      </c>
      <c r="G12" s="49">
        <v>0.19550777895322979</v>
      </c>
      <c r="H12" s="49">
        <v>0.70643689186195024</v>
      </c>
      <c r="K12" s="51" t="s">
        <v>1097</v>
      </c>
      <c r="L12" s="51">
        <v>142</v>
      </c>
      <c r="M12" s="53">
        <v>3.71</v>
      </c>
      <c r="N12" s="53">
        <v>5.49</v>
      </c>
      <c r="O12">
        <f t="shared" si="0"/>
        <v>0</v>
      </c>
    </row>
    <row r="13" spans="1:18" x14ac:dyDescent="0.35">
      <c r="A13" t="s">
        <v>554</v>
      </c>
      <c r="B13">
        <v>144</v>
      </c>
      <c r="C13">
        <v>1</v>
      </c>
      <c r="D13" s="35">
        <v>0.66574252602293149</v>
      </c>
      <c r="E13" s="35">
        <v>0.50828187988524964</v>
      </c>
      <c r="F13" s="35">
        <v>-1.3304757523187507</v>
      </c>
      <c r="G13" s="35">
        <v>-1.0727352742922165</v>
      </c>
      <c r="H13" s="35">
        <v>0.25774047802653421</v>
      </c>
      <c r="K13" s="51" t="s">
        <v>554</v>
      </c>
      <c r="L13" s="51">
        <v>144</v>
      </c>
      <c r="M13" s="53">
        <v>2.4300000000000002</v>
      </c>
      <c r="N13" s="53">
        <v>0.5699999</v>
      </c>
      <c r="O13">
        <f t="shared" si="0"/>
        <v>0</v>
      </c>
    </row>
    <row r="14" spans="1:18" x14ac:dyDescent="0.35">
      <c r="A14" t="s">
        <v>571</v>
      </c>
      <c r="B14">
        <v>146</v>
      </c>
      <c r="C14">
        <v>1</v>
      </c>
      <c r="D14" s="35">
        <v>1.202047382775129</v>
      </c>
      <c r="E14" s="35">
        <v>0.13049138465720295</v>
      </c>
      <c r="F14" s="35">
        <v>0.11240582922263913</v>
      </c>
      <c r="G14" s="35">
        <v>5.4815683744834642E-2</v>
      </c>
      <c r="H14" s="35">
        <v>-5.7590145477804486E-2</v>
      </c>
      <c r="K14" s="51" t="s">
        <v>571</v>
      </c>
      <c r="L14" s="51">
        <v>146</v>
      </c>
      <c r="M14" s="53">
        <v>2.5499999999999998</v>
      </c>
      <c r="N14" s="53">
        <v>7.05</v>
      </c>
      <c r="O14">
        <f t="shared" si="0"/>
        <v>0</v>
      </c>
    </row>
    <row r="15" spans="1:18" x14ac:dyDescent="0.35">
      <c r="A15" t="s">
        <v>265</v>
      </c>
      <c r="B15">
        <v>156</v>
      </c>
      <c r="C15">
        <v>1</v>
      </c>
      <c r="D15" s="35">
        <v>-0.92993038977443798</v>
      </c>
      <c r="E15" s="35">
        <v>-0.47007419367657965</v>
      </c>
      <c r="F15" s="35">
        <v>-1.0442154813611684</v>
      </c>
      <c r="G15" s="35">
        <v>-0.67211012673481529</v>
      </c>
      <c r="H15" s="35">
        <v>0.37210535462635308</v>
      </c>
      <c r="K15" s="51" t="s">
        <v>265</v>
      </c>
      <c r="L15" s="51">
        <v>156</v>
      </c>
      <c r="M15" s="53">
        <v>1.99</v>
      </c>
      <c r="N15" s="53">
        <v>4.6100000000000003</v>
      </c>
      <c r="O15">
        <f t="shared" si="0"/>
        <v>0</v>
      </c>
    </row>
    <row r="16" spans="1:18" x14ac:dyDescent="0.35">
      <c r="A16" t="s">
        <v>162</v>
      </c>
      <c r="B16">
        <v>158</v>
      </c>
      <c r="C16">
        <v>1</v>
      </c>
      <c r="D16" s="35">
        <v>-0.19377751242256028</v>
      </c>
      <c r="E16" s="35">
        <v>-0.69346965510733605</v>
      </c>
      <c r="F16" s="35">
        <v>0.3253934330783062</v>
      </c>
      <c r="G16" s="35">
        <v>-3.9454473304051205E-2</v>
      </c>
      <c r="H16" s="35">
        <v>-0.36484790638235742</v>
      </c>
      <c r="K16" s="51" t="s">
        <v>162</v>
      </c>
      <c r="L16" s="51">
        <v>158</v>
      </c>
      <c r="M16" s="53">
        <v>2.25</v>
      </c>
      <c r="N16" s="53">
        <v>4.6500000000000004</v>
      </c>
      <c r="O16">
        <f t="shared" si="0"/>
        <v>0</v>
      </c>
    </row>
    <row r="17" spans="1:15" x14ac:dyDescent="0.35">
      <c r="A17" s="50" t="s">
        <v>1083</v>
      </c>
      <c r="B17" s="50">
        <v>172</v>
      </c>
      <c r="C17" s="50"/>
      <c r="D17" s="49">
        <v>-4.4082648134206356E-2</v>
      </c>
      <c r="E17" s="49">
        <v>-7.0898586567430852E-2</v>
      </c>
      <c r="F17" s="49">
        <v>-9.6385963953428896E-2</v>
      </c>
      <c r="G17" s="49">
        <v>-5.9755305299779723E-2</v>
      </c>
      <c r="H17" s="49">
        <v>3.6630658653649173E-2</v>
      </c>
      <c r="K17" s="51" t="s">
        <v>1083</v>
      </c>
      <c r="L17" s="51">
        <v>172</v>
      </c>
      <c r="M17" s="53">
        <v>1.95</v>
      </c>
      <c r="N17" s="53">
        <v>6.45</v>
      </c>
      <c r="O17">
        <f t="shared" si="0"/>
        <v>0</v>
      </c>
    </row>
    <row r="18" spans="1:15" x14ac:dyDescent="0.35">
      <c r="A18" t="s">
        <v>1067</v>
      </c>
      <c r="B18">
        <v>174</v>
      </c>
      <c r="C18">
        <v>1</v>
      </c>
      <c r="D18" s="35">
        <v>11.527612094410696</v>
      </c>
      <c r="E18" s="35">
        <v>4.432241639656338</v>
      </c>
      <c r="F18" s="35">
        <v>11.66185441183919</v>
      </c>
      <c r="G18" s="35">
        <v>4.5383499381983912</v>
      </c>
      <c r="H18" s="35">
        <v>-7.1235044736407991</v>
      </c>
      <c r="K18" s="56" t="s">
        <v>1067</v>
      </c>
      <c r="L18" s="56">
        <v>174</v>
      </c>
      <c r="M18" s="55">
        <v>8.23</v>
      </c>
      <c r="N18" s="55">
        <v>11.87</v>
      </c>
      <c r="O18">
        <f t="shared" si="0"/>
        <v>0</v>
      </c>
    </row>
    <row r="19" spans="1:15" x14ac:dyDescent="0.35">
      <c r="A19" t="s">
        <v>923</v>
      </c>
      <c r="B19">
        <v>176</v>
      </c>
      <c r="C19">
        <v>1</v>
      </c>
      <c r="D19" s="35">
        <v>8.7051258000192586</v>
      </c>
      <c r="E19" s="35">
        <v>2.5046062015492332</v>
      </c>
      <c r="F19" s="35">
        <v>8.67351868379553</v>
      </c>
      <c r="G19" s="35">
        <v>1.662880845186578</v>
      </c>
      <c r="H19" s="35">
        <v>-7.0106378386089521</v>
      </c>
      <c r="K19" s="56" t="s">
        <v>923</v>
      </c>
      <c r="L19" s="56">
        <v>176</v>
      </c>
      <c r="M19" s="55">
        <v>9.02</v>
      </c>
      <c r="N19" s="55">
        <v>27.38</v>
      </c>
      <c r="O19">
        <f t="shared" si="0"/>
        <v>0</v>
      </c>
    </row>
    <row r="20" spans="1:15" x14ac:dyDescent="0.35">
      <c r="A20" s="50" t="s">
        <v>282</v>
      </c>
      <c r="B20" s="50">
        <v>178</v>
      </c>
      <c r="C20" s="50"/>
      <c r="D20" s="49">
        <v>-21.076623498031786</v>
      </c>
      <c r="E20" s="49">
        <v>-12.981104147153536</v>
      </c>
      <c r="F20" s="49">
        <v>0.89773652496332124</v>
      </c>
      <c r="G20" s="49">
        <v>-0.15251683863034973</v>
      </c>
      <c r="H20" s="49">
        <v>-1.0502533635936711</v>
      </c>
      <c r="K20" s="51" t="s">
        <v>282</v>
      </c>
      <c r="L20" s="51">
        <v>178</v>
      </c>
      <c r="M20" s="53">
        <v>1.94</v>
      </c>
      <c r="N20" s="53">
        <v>4.16</v>
      </c>
      <c r="O20">
        <f t="shared" si="0"/>
        <v>0</v>
      </c>
    </row>
    <row r="21" spans="1:15" x14ac:dyDescent="0.35">
      <c r="A21" t="s">
        <v>1032</v>
      </c>
      <c r="B21">
        <v>181</v>
      </c>
      <c r="C21">
        <v>1</v>
      </c>
      <c r="D21" s="35">
        <v>26.079200842394762</v>
      </c>
      <c r="E21" s="35">
        <v>18.445061884848929</v>
      </c>
      <c r="F21" s="35">
        <v>11.751458341551286</v>
      </c>
      <c r="G21" s="35">
        <v>3.2368358642498363</v>
      </c>
      <c r="H21" s="35">
        <v>-8.5146224773014509</v>
      </c>
      <c r="K21" s="56" t="s">
        <v>1032</v>
      </c>
      <c r="L21" s="56">
        <v>181</v>
      </c>
      <c r="M21" s="55">
        <v>14.2</v>
      </c>
      <c r="N21" s="55">
        <v>13</v>
      </c>
      <c r="O21">
        <f t="shared" si="0"/>
        <v>0</v>
      </c>
    </row>
    <row r="22" spans="1:15" x14ac:dyDescent="0.35">
      <c r="A22" t="s">
        <v>503</v>
      </c>
      <c r="B22">
        <v>182</v>
      </c>
      <c r="C22">
        <v>1</v>
      </c>
      <c r="D22" s="35">
        <v>8.3529335119224104</v>
      </c>
      <c r="E22" s="35">
        <v>4.2510662856461074</v>
      </c>
      <c r="F22" s="35">
        <v>7.6747675806497799</v>
      </c>
      <c r="G22" s="35">
        <v>3.3664653127077009</v>
      </c>
      <c r="H22" s="35">
        <v>-4.3083022679420786</v>
      </c>
      <c r="K22" s="56" t="s">
        <v>503</v>
      </c>
      <c r="L22" s="56">
        <v>182</v>
      </c>
      <c r="M22" s="55">
        <v>7.1</v>
      </c>
      <c r="N22" s="55">
        <v>10.9</v>
      </c>
      <c r="O22">
        <f t="shared" si="0"/>
        <v>0</v>
      </c>
    </row>
    <row r="23" spans="1:15" x14ac:dyDescent="0.35">
      <c r="A23" t="s">
        <v>159</v>
      </c>
      <c r="B23">
        <v>184</v>
      </c>
      <c r="C23">
        <v>1</v>
      </c>
      <c r="D23" s="35">
        <v>5.1302044145109225</v>
      </c>
      <c r="E23" s="35">
        <v>2.2975883344680765</v>
      </c>
      <c r="F23" s="35">
        <v>4.1677858520240649</v>
      </c>
      <c r="G23" s="35">
        <v>1.2144113313637379</v>
      </c>
      <c r="H23" s="35">
        <v>-2.953374520660327</v>
      </c>
      <c r="K23" s="56" t="s">
        <v>159</v>
      </c>
      <c r="L23" s="56">
        <v>184</v>
      </c>
      <c r="M23" s="55">
        <v>5.43</v>
      </c>
      <c r="N23" s="55">
        <v>3.6700010000000001</v>
      </c>
      <c r="O23">
        <f t="shared" si="0"/>
        <v>0</v>
      </c>
    </row>
    <row r="24" spans="1:15" x14ac:dyDescent="0.35">
      <c r="A24" t="s">
        <v>367</v>
      </c>
      <c r="B24">
        <v>186</v>
      </c>
      <c r="C24">
        <v>1</v>
      </c>
      <c r="D24" s="35">
        <v>4.6766321088019875</v>
      </c>
      <c r="E24" s="35">
        <v>1.3268523934295331</v>
      </c>
      <c r="F24" s="35">
        <v>5.3055712051726225</v>
      </c>
      <c r="G24" s="35">
        <v>2.07298874723078</v>
      </c>
      <c r="H24" s="35">
        <v>-3.2325824579418425</v>
      </c>
      <c r="K24" s="51" t="s">
        <v>367</v>
      </c>
      <c r="L24" s="51">
        <v>186</v>
      </c>
      <c r="M24" s="53">
        <v>3.8</v>
      </c>
      <c r="N24" s="53">
        <v>7.9</v>
      </c>
      <c r="O24">
        <f t="shared" si="0"/>
        <v>0</v>
      </c>
    </row>
    <row r="25" spans="1:15" x14ac:dyDescent="0.35">
      <c r="A25" t="s">
        <v>418</v>
      </c>
      <c r="B25">
        <v>193</v>
      </c>
      <c r="C25">
        <v>1</v>
      </c>
      <c r="D25" s="35">
        <v>-7.5111261761918888E-2</v>
      </c>
      <c r="E25" s="35">
        <v>0.73779550211520717</v>
      </c>
      <c r="F25" s="35">
        <v>0.16118899478896226</v>
      </c>
      <c r="G25" s="35">
        <v>0.96743897969924686</v>
      </c>
      <c r="H25" s="35">
        <v>0.80624998491028466</v>
      </c>
      <c r="K25" s="51" t="s">
        <v>418</v>
      </c>
      <c r="L25" s="51">
        <v>193</v>
      </c>
      <c r="M25" s="53">
        <v>3.08</v>
      </c>
      <c r="N25" s="53">
        <v>8.02</v>
      </c>
      <c r="O25">
        <f t="shared" si="0"/>
        <v>0</v>
      </c>
    </row>
    <row r="26" spans="1:15" x14ac:dyDescent="0.35">
      <c r="A26" t="s">
        <v>520</v>
      </c>
      <c r="B26">
        <v>199</v>
      </c>
      <c r="C26">
        <v>1</v>
      </c>
      <c r="D26" s="35">
        <v>-0.2691939134133583</v>
      </c>
      <c r="E26" s="35">
        <v>-0.76393405058034691</v>
      </c>
      <c r="F26" s="35">
        <v>0.2396867937195965</v>
      </c>
      <c r="G26" s="35">
        <v>-0.35304473187046737</v>
      </c>
      <c r="H26" s="35">
        <v>-0.59273152559006381</v>
      </c>
      <c r="K26" s="51" t="s">
        <v>520</v>
      </c>
      <c r="L26" s="51">
        <v>199</v>
      </c>
      <c r="M26" s="53">
        <v>3</v>
      </c>
      <c r="N26" s="53">
        <v>7</v>
      </c>
      <c r="O26">
        <f t="shared" si="0"/>
        <v>0</v>
      </c>
    </row>
    <row r="27" spans="1:15" x14ac:dyDescent="0.35">
      <c r="A27" t="s">
        <v>299</v>
      </c>
      <c r="B27">
        <v>223</v>
      </c>
      <c r="C27">
        <v>1</v>
      </c>
      <c r="D27" s="35">
        <v>-1.8673520585961096</v>
      </c>
      <c r="E27" s="35">
        <v>-1.369288543542567</v>
      </c>
      <c r="F27" s="35">
        <v>-0.93259676725095542</v>
      </c>
      <c r="G27" s="35">
        <v>-0.33581987078742803</v>
      </c>
      <c r="H27" s="35">
        <v>0.59677689646352738</v>
      </c>
      <c r="K27" s="51" t="s">
        <v>299</v>
      </c>
      <c r="L27" s="51">
        <v>223</v>
      </c>
      <c r="M27" s="53">
        <v>2.9</v>
      </c>
      <c r="N27" s="53">
        <v>5.0999999999999996</v>
      </c>
      <c r="O27">
        <f t="shared" si="0"/>
        <v>0</v>
      </c>
    </row>
    <row r="28" spans="1:15" x14ac:dyDescent="0.35">
      <c r="A28" t="s">
        <v>1009</v>
      </c>
      <c r="B28">
        <v>228</v>
      </c>
      <c r="C28">
        <v>1</v>
      </c>
      <c r="D28" s="35">
        <v>-1.8035326814031012</v>
      </c>
      <c r="E28" s="35">
        <v>-1.9738049976232805</v>
      </c>
      <c r="F28" s="35">
        <v>-0.69650380529842248</v>
      </c>
      <c r="G28" s="35">
        <v>-0.80777258676544927</v>
      </c>
      <c r="H28" s="35">
        <v>-0.11126878146702679</v>
      </c>
      <c r="K28" s="51" t="s">
        <v>1009</v>
      </c>
      <c r="L28" s="51">
        <v>228</v>
      </c>
      <c r="M28" s="53">
        <v>3.43</v>
      </c>
      <c r="N28" s="53">
        <v>7.17</v>
      </c>
      <c r="O28">
        <f t="shared" si="0"/>
        <v>0</v>
      </c>
    </row>
    <row r="29" spans="1:15" x14ac:dyDescent="0.35">
      <c r="A29" t="s">
        <v>1019</v>
      </c>
      <c r="B29">
        <v>233</v>
      </c>
      <c r="C29">
        <v>1</v>
      </c>
      <c r="D29" s="35">
        <v>-1.3676745683275442</v>
      </c>
      <c r="E29" s="35">
        <v>-1.6543694875288157</v>
      </c>
      <c r="F29" s="35">
        <v>-0.13554737608107137</v>
      </c>
      <c r="G29" s="35">
        <v>-0.35604318752093939</v>
      </c>
      <c r="H29" s="35">
        <v>-0.22049581143986802</v>
      </c>
      <c r="K29" s="51" t="s">
        <v>1019</v>
      </c>
      <c r="L29" s="51">
        <v>233</v>
      </c>
      <c r="M29" s="53">
        <v>2.17</v>
      </c>
      <c r="N29" s="53">
        <v>3.73</v>
      </c>
      <c r="O29">
        <f t="shared" si="0"/>
        <v>0</v>
      </c>
    </row>
    <row r="30" spans="1:15" x14ac:dyDescent="0.35">
      <c r="A30" s="50" t="s">
        <v>943</v>
      </c>
      <c r="B30" s="50">
        <v>238</v>
      </c>
      <c r="C30" s="50"/>
      <c r="D30" s="49">
        <v>8.6969344377099365</v>
      </c>
      <c r="E30" s="49">
        <v>4.4668858214072102</v>
      </c>
      <c r="F30" s="49">
        <v>3.6827824556439013</v>
      </c>
      <c r="G30" s="49">
        <v>0.69906809098355716</v>
      </c>
      <c r="H30" s="49">
        <v>-2.9837143646603441</v>
      </c>
      <c r="K30" s="56" t="s">
        <v>943</v>
      </c>
      <c r="L30" s="56">
        <v>238</v>
      </c>
      <c r="M30" s="55">
        <v>5.16</v>
      </c>
      <c r="N30" s="55">
        <v>8.0399999999999991</v>
      </c>
      <c r="O30">
        <f t="shared" si="0"/>
        <v>0</v>
      </c>
    </row>
    <row r="31" spans="1:15" x14ac:dyDescent="0.35">
      <c r="A31" t="s">
        <v>935</v>
      </c>
      <c r="B31">
        <v>243</v>
      </c>
      <c r="C31">
        <v>1</v>
      </c>
      <c r="D31" s="35">
        <v>5.6910285547129886</v>
      </c>
      <c r="E31" s="35">
        <v>1.2749438644119402</v>
      </c>
      <c r="F31" s="35">
        <v>6.5431695956436613</v>
      </c>
      <c r="G31" s="35">
        <v>1.7812424676823935</v>
      </c>
      <c r="H31" s="35">
        <v>-4.7619271279612683</v>
      </c>
      <c r="K31" s="56" t="s">
        <v>935</v>
      </c>
      <c r="L31" s="56">
        <v>243</v>
      </c>
      <c r="M31" s="55">
        <v>5.32</v>
      </c>
      <c r="N31" s="55">
        <v>11.68</v>
      </c>
      <c r="O31">
        <f t="shared" si="0"/>
        <v>0</v>
      </c>
    </row>
    <row r="32" spans="1:15" x14ac:dyDescent="0.35">
      <c r="A32" t="s">
        <v>908</v>
      </c>
      <c r="B32">
        <v>248</v>
      </c>
      <c r="C32">
        <v>1</v>
      </c>
      <c r="D32" s="35">
        <v>-0.73963024669247646</v>
      </c>
      <c r="E32" s="35">
        <v>-1.0049964397003199</v>
      </c>
      <c r="F32" s="35">
        <v>5.8586092814834415E-2</v>
      </c>
      <c r="G32" s="35">
        <v>-0.18888053906461016</v>
      </c>
      <c r="H32" s="35">
        <v>-0.24746663187944457</v>
      </c>
      <c r="K32" s="51" t="s">
        <v>908</v>
      </c>
      <c r="L32" s="51">
        <v>248</v>
      </c>
      <c r="M32" s="53">
        <v>2.2999999999999998</v>
      </c>
      <c r="N32" s="53">
        <v>3.3</v>
      </c>
      <c r="O32">
        <f t="shared" si="0"/>
        <v>0</v>
      </c>
    </row>
    <row r="33" spans="1:15" x14ac:dyDescent="0.35">
      <c r="A33" t="s">
        <v>316</v>
      </c>
      <c r="B33">
        <v>273</v>
      </c>
      <c r="C33">
        <v>1</v>
      </c>
      <c r="D33" s="35">
        <v>-0.65175062570019027</v>
      </c>
      <c r="E33" s="35">
        <v>-0.93840539562039516</v>
      </c>
      <c r="F33" s="35">
        <v>0.22474500274955109</v>
      </c>
      <c r="G33" s="35">
        <v>-0.1255088139230626</v>
      </c>
      <c r="H33" s="35">
        <v>-0.35025381667261368</v>
      </c>
      <c r="K33" s="56" t="s">
        <v>316</v>
      </c>
      <c r="L33" s="56">
        <v>273</v>
      </c>
      <c r="M33" s="55">
        <v>7.17</v>
      </c>
      <c r="N33" s="55">
        <v>9.0300010000000004</v>
      </c>
      <c r="O33">
        <f t="shared" si="0"/>
        <v>0</v>
      </c>
    </row>
    <row r="34" spans="1:15" x14ac:dyDescent="0.35">
      <c r="A34" s="50" t="s">
        <v>962</v>
      </c>
      <c r="B34" s="50">
        <v>283</v>
      </c>
      <c r="C34" s="50"/>
      <c r="D34" s="49">
        <v>13.194727926155593</v>
      </c>
      <c r="E34" s="49">
        <v>7.7939725984757402</v>
      </c>
      <c r="F34" s="49">
        <v>12.321538485965068</v>
      </c>
      <c r="G34" s="49">
        <v>6.9996934064683503</v>
      </c>
      <c r="H34" s="49">
        <v>-5.3218450794967174</v>
      </c>
      <c r="K34" s="56" t="s">
        <v>962</v>
      </c>
      <c r="L34" s="56">
        <v>283</v>
      </c>
      <c r="M34" s="55">
        <v>6.03</v>
      </c>
      <c r="N34" s="55">
        <v>8.869999</v>
      </c>
      <c r="O34">
        <f t="shared" si="0"/>
        <v>0</v>
      </c>
    </row>
    <row r="35" spans="1:15" x14ac:dyDescent="0.35">
      <c r="A35" s="50" t="s">
        <v>987</v>
      </c>
      <c r="B35" s="50">
        <v>293</v>
      </c>
      <c r="C35" s="50"/>
      <c r="D35" s="49">
        <v>-0.27797451974823301</v>
      </c>
      <c r="E35" s="49">
        <v>-0.1908738520776338</v>
      </c>
      <c r="F35" s="49">
        <v>-4.0597884154909239E-2</v>
      </c>
      <c r="G35" s="49">
        <v>-6.6769824353795457E-2</v>
      </c>
      <c r="H35" s="49">
        <v>-2.6171940198886218E-2</v>
      </c>
      <c r="K35" s="51" t="s">
        <v>987</v>
      </c>
      <c r="L35" s="51">
        <v>293</v>
      </c>
      <c r="M35" s="53">
        <v>3.88</v>
      </c>
      <c r="N35" s="53">
        <v>6.02</v>
      </c>
      <c r="O35">
        <f t="shared" si="0"/>
        <v>0</v>
      </c>
    </row>
    <row r="36" spans="1:15" x14ac:dyDescent="0.35">
      <c r="A36" t="s">
        <v>939</v>
      </c>
      <c r="B36">
        <v>298</v>
      </c>
      <c r="C36">
        <v>1</v>
      </c>
      <c r="D36" s="35">
        <v>1.0905780888779621</v>
      </c>
      <c r="E36" s="35">
        <v>0.14147586578988539</v>
      </c>
      <c r="F36" s="35">
        <v>0.76709233767777707</v>
      </c>
      <c r="G36" s="35">
        <v>0.33727498070113265</v>
      </c>
      <c r="H36" s="35">
        <v>-0.42981735697664442</v>
      </c>
      <c r="K36" s="51" t="s">
        <v>939</v>
      </c>
      <c r="L36" s="51">
        <v>298</v>
      </c>
      <c r="M36" s="53">
        <v>3.66</v>
      </c>
      <c r="N36" s="53">
        <v>7.04</v>
      </c>
      <c r="O36">
        <f t="shared" si="0"/>
        <v>0</v>
      </c>
    </row>
    <row r="37" spans="1:15" x14ac:dyDescent="0.35">
      <c r="A37" t="s">
        <v>1002</v>
      </c>
      <c r="B37">
        <v>423</v>
      </c>
      <c r="C37">
        <v>1</v>
      </c>
      <c r="D37" s="35">
        <v>19.166436223318609</v>
      </c>
      <c r="E37" s="35">
        <v>14.193185190011789</v>
      </c>
      <c r="F37" s="35">
        <v>11.463958189077788</v>
      </c>
      <c r="G37" s="35">
        <v>5.1803139264508626</v>
      </c>
      <c r="H37" s="35">
        <v>-6.2836442626269253</v>
      </c>
      <c r="K37" s="56" t="s">
        <v>1002</v>
      </c>
      <c r="L37" s="56">
        <v>423</v>
      </c>
      <c r="M37" s="55">
        <v>7.91</v>
      </c>
      <c r="N37" s="55">
        <v>17.89</v>
      </c>
      <c r="O37">
        <f t="shared" si="0"/>
        <v>0</v>
      </c>
    </row>
    <row r="38" spans="1:15" x14ac:dyDescent="0.35">
      <c r="A38" t="s">
        <v>1077</v>
      </c>
      <c r="B38">
        <v>436</v>
      </c>
      <c r="C38">
        <v>1</v>
      </c>
      <c r="D38" s="35">
        <v>5.8768756902438763</v>
      </c>
      <c r="E38" s="35">
        <v>6.9709370260796053</v>
      </c>
      <c r="F38" s="35">
        <v>-1.058314842396425</v>
      </c>
      <c r="G38" s="35">
        <v>-0.24195112249210643</v>
      </c>
      <c r="H38" s="35">
        <v>0.81636371990431855</v>
      </c>
      <c r="K38" s="51" t="s">
        <v>1077</v>
      </c>
      <c r="L38" s="51">
        <v>436</v>
      </c>
      <c r="M38" s="53">
        <v>1.66</v>
      </c>
      <c r="N38" s="53">
        <v>4.4400000000000004</v>
      </c>
      <c r="O38">
        <f t="shared" si="0"/>
        <v>0</v>
      </c>
    </row>
    <row r="39" spans="1:15" x14ac:dyDescent="0.35">
      <c r="A39" s="50" t="s">
        <v>957</v>
      </c>
      <c r="B39" s="50">
        <v>439</v>
      </c>
      <c r="C39" s="50"/>
      <c r="D39" s="49">
        <v>7.0461799574425017</v>
      </c>
      <c r="E39" s="49">
        <v>1.1241564395180952</v>
      </c>
      <c r="F39" s="49">
        <v>7.1818953288073768</v>
      </c>
      <c r="G39" s="49">
        <v>1.2791791595319151</v>
      </c>
      <c r="H39" s="49">
        <v>-5.9027161692754619</v>
      </c>
      <c r="K39" s="56" t="s">
        <v>957</v>
      </c>
      <c r="L39" s="56">
        <v>439</v>
      </c>
      <c r="M39" s="55">
        <v>5.55</v>
      </c>
      <c r="N39" s="55">
        <v>14.95</v>
      </c>
      <c r="O39">
        <f t="shared" si="0"/>
        <v>0</v>
      </c>
    </row>
    <row r="40" spans="1:15" x14ac:dyDescent="0.35">
      <c r="A40" t="s">
        <v>1058</v>
      </c>
      <c r="B40">
        <v>453</v>
      </c>
      <c r="C40">
        <v>1</v>
      </c>
      <c r="D40" s="35">
        <v>-9.2603341453230676</v>
      </c>
      <c r="E40" s="35">
        <v>-10.400326001761901</v>
      </c>
      <c r="F40" s="35">
        <v>-4.169327009674598</v>
      </c>
      <c r="G40" s="35">
        <v>-5.0849822488777043</v>
      </c>
      <c r="H40" s="35">
        <v>-0.91565523920310632</v>
      </c>
      <c r="K40" s="51" t="s">
        <v>1058</v>
      </c>
      <c r="L40" s="51">
        <v>453</v>
      </c>
      <c r="M40" s="53">
        <v>3.15</v>
      </c>
      <c r="N40" s="53">
        <v>6.25</v>
      </c>
      <c r="O40">
        <f t="shared" si="0"/>
        <v>0</v>
      </c>
    </row>
    <row r="41" spans="1:15" x14ac:dyDescent="0.35">
      <c r="A41" t="s">
        <v>401</v>
      </c>
      <c r="B41">
        <v>456</v>
      </c>
      <c r="C41">
        <v>1</v>
      </c>
      <c r="D41" s="35">
        <v>-6.8624550304815504</v>
      </c>
      <c r="E41" s="35">
        <v>-6.1510842085484727</v>
      </c>
      <c r="F41" s="35">
        <v>-1.4681512078284753</v>
      </c>
      <c r="G41" s="35">
        <v>-2.2383879866380942</v>
      </c>
      <c r="H41" s="35">
        <v>-0.77023677880961894</v>
      </c>
      <c r="K41" s="51" t="s">
        <v>401</v>
      </c>
      <c r="L41" s="51">
        <v>456</v>
      </c>
      <c r="M41" s="53">
        <v>3.4</v>
      </c>
      <c r="N41" s="53">
        <v>20.5</v>
      </c>
      <c r="O41">
        <f t="shared" si="0"/>
        <v>0</v>
      </c>
    </row>
    <row r="42" spans="1:15" x14ac:dyDescent="0.35">
      <c r="A42" s="50" t="s">
        <v>1025</v>
      </c>
      <c r="B42" s="50">
        <v>469</v>
      </c>
      <c r="C42" s="50"/>
      <c r="D42" s="49">
        <v>1.1519449007018063</v>
      </c>
      <c r="E42" s="49">
        <v>-0.52881156115770689</v>
      </c>
      <c r="F42" s="49">
        <v>2.8263013289532628</v>
      </c>
      <c r="G42" s="49">
        <v>0.25032627550074255</v>
      </c>
      <c r="H42" s="49">
        <v>-2.5759750534525203</v>
      </c>
      <c r="K42" s="56" t="s">
        <v>1025</v>
      </c>
      <c r="L42" s="56">
        <v>469</v>
      </c>
      <c r="M42" s="55">
        <v>5.44</v>
      </c>
      <c r="N42" s="55">
        <v>5.56</v>
      </c>
      <c r="O42">
        <f t="shared" si="0"/>
        <v>0</v>
      </c>
    </row>
    <row r="43" spans="1:15" x14ac:dyDescent="0.35">
      <c r="A43" t="s">
        <v>913</v>
      </c>
      <c r="B43">
        <v>522</v>
      </c>
      <c r="C43">
        <v>1</v>
      </c>
      <c r="D43" s="35">
        <v>10.40451450480653</v>
      </c>
      <c r="E43" s="35">
        <v>-0.47289158730954817</v>
      </c>
      <c r="F43" s="35">
        <v>10.969315010730918</v>
      </c>
      <c r="G43" s="35">
        <v>-5.7787579337644022E-2</v>
      </c>
      <c r="H43" s="35">
        <v>-11.027102590068562</v>
      </c>
      <c r="K43" s="56" t="s">
        <v>913</v>
      </c>
      <c r="L43" s="56">
        <v>522</v>
      </c>
      <c r="M43" s="55">
        <v>13.68</v>
      </c>
      <c r="N43" s="55">
        <v>17.72</v>
      </c>
      <c r="O43">
        <f t="shared" si="0"/>
        <v>0</v>
      </c>
    </row>
    <row r="44" spans="1:15" x14ac:dyDescent="0.35">
      <c r="A44" t="s">
        <v>1293</v>
      </c>
      <c r="B44">
        <v>528</v>
      </c>
      <c r="C44">
        <v>1</v>
      </c>
      <c r="D44" s="35">
        <v>-0.82814279947242064</v>
      </c>
      <c r="E44" s="35">
        <v>0.49577062046852188</v>
      </c>
      <c r="F44" s="35">
        <v>-1.2071566443464177</v>
      </c>
      <c r="G44" s="35">
        <v>-2.9312531406283648E-2</v>
      </c>
      <c r="H44" s="35">
        <v>1.177844112940134</v>
      </c>
      <c r="K44" s="56"/>
      <c r="L44" s="56"/>
      <c r="M44" s="55"/>
      <c r="N44" s="55"/>
    </row>
    <row r="45" spans="1:15" x14ac:dyDescent="0.35">
      <c r="A45" t="s">
        <v>1292</v>
      </c>
      <c r="B45">
        <v>532</v>
      </c>
      <c r="C45">
        <v>1</v>
      </c>
      <c r="D45" s="35">
        <v>6.0895608670485633</v>
      </c>
      <c r="E45" s="35">
        <v>3.6539987081308434</v>
      </c>
      <c r="F45" s="35">
        <v>4.0005885376178796</v>
      </c>
      <c r="G45" s="35">
        <v>1.1973519851286452</v>
      </c>
      <c r="H45" s="35">
        <v>-2.8032365524892344</v>
      </c>
      <c r="K45" s="56" t="s">
        <v>1124</v>
      </c>
      <c r="L45" s="56">
        <v>532</v>
      </c>
      <c r="M45" s="55">
        <v>4.45</v>
      </c>
      <c r="N45" s="55">
        <v>12.15</v>
      </c>
      <c r="O45">
        <f t="shared" si="0"/>
        <v>0</v>
      </c>
    </row>
    <row r="46" spans="1:15" x14ac:dyDescent="0.35">
      <c r="A46" t="s">
        <v>333</v>
      </c>
      <c r="B46">
        <v>534</v>
      </c>
      <c r="C46">
        <v>1</v>
      </c>
      <c r="D46" s="35">
        <v>2.9746117329248554</v>
      </c>
      <c r="E46" s="35">
        <v>3.3374824519682873</v>
      </c>
      <c r="F46" s="35">
        <v>0.17557926731259577</v>
      </c>
      <c r="G46" s="35">
        <v>5.2868430591685348E-2</v>
      </c>
      <c r="H46" s="35">
        <v>-0.12271083672091042</v>
      </c>
      <c r="K46" s="51" t="s">
        <v>333</v>
      </c>
      <c r="L46" s="51">
        <v>534</v>
      </c>
      <c r="M46" s="53">
        <v>3.71</v>
      </c>
      <c r="N46" s="53">
        <v>5.79</v>
      </c>
      <c r="O46">
        <f t="shared" si="0"/>
        <v>0</v>
      </c>
    </row>
    <row r="47" spans="1:15" x14ac:dyDescent="0.35">
      <c r="A47" t="s">
        <v>350</v>
      </c>
      <c r="B47">
        <v>536</v>
      </c>
      <c r="C47">
        <v>1</v>
      </c>
      <c r="D47" s="35">
        <v>-0.6827603290464368</v>
      </c>
      <c r="E47" s="35">
        <v>-0.92853340291759989</v>
      </c>
      <c r="F47" s="35">
        <v>-0.18616486656568246</v>
      </c>
      <c r="G47" s="35">
        <v>-0.33085142116906341</v>
      </c>
      <c r="H47" s="35">
        <v>-0.14468655460338095</v>
      </c>
      <c r="K47" s="51" t="s">
        <v>350</v>
      </c>
      <c r="L47" s="51">
        <v>536</v>
      </c>
      <c r="M47" s="53">
        <v>1.91</v>
      </c>
      <c r="N47" s="53">
        <v>3.99</v>
      </c>
      <c r="O47">
        <f t="shared" si="0"/>
        <v>0</v>
      </c>
    </row>
    <row r="48" spans="1:15" x14ac:dyDescent="0.35">
      <c r="A48" t="s">
        <v>1132</v>
      </c>
      <c r="B48">
        <v>542</v>
      </c>
      <c r="C48">
        <v>1</v>
      </c>
      <c r="D48" s="35">
        <v>-1.6291778888226722</v>
      </c>
      <c r="E48" s="35">
        <v>-0.990735850892422</v>
      </c>
      <c r="F48" s="35">
        <v>-0.82573422940655994</v>
      </c>
      <c r="G48" s="35">
        <v>-0.21403189060483493</v>
      </c>
      <c r="H48" s="35">
        <v>0.61170233880172498</v>
      </c>
      <c r="K48" s="51" t="s">
        <v>1132</v>
      </c>
      <c r="L48" s="51">
        <v>542</v>
      </c>
      <c r="M48" s="53">
        <v>1.64</v>
      </c>
      <c r="N48" s="53">
        <v>3.16</v>
      </c>
      <c r="O48">
        <f t="shared" si="0"/>
        <v>0</v>
      </c>
    </row>
    <row r="49" spans="1:15" x14ac:dyDescent="0.35">
      <c r="A49" t="s">
        <v>452</v>
      </c>
      <c r="B49">
        <v>548</v>
      </c>
      <c r="C49">
        <v>1</v>
      </c>
      <c r="D49" s="35">
        <v>-0.72179725178837573</v>
      </c>
      <c r="E49" s="35">
        <v>-3.3869911201441112</v>
      </c>
      <c r="F49" s="35">
        <v>0.32605251743213698</v>
      </c>
      <c r="G49" s="35">
        <v>-2.4907070089371741</v>
      </c>
      <c r="H49" s="35">
        <v>-2.816759526369311</v>
      </c>
      <c r="K49" s="56" t="s">
        <v>452</v>
      </c>
      <c r="L49" s="56">
        <v>548</v>
      </c>
      <c r="M49" s="55">
        <v>4.75</v>
      </c>
      <c r="N49" s="55">
        <v>8.4499999999999993</v>
      </c>
      <c r="O49">
        <f t="shared" si="0"/>
        <v>0</v>
      </c>
    </row>
    <row r="50" spans="1:15" x14ac:dyDescent="0.35">
      <c r="A50" t="s">
        <v>469</v>
      </c>
      <c r="B50">
        <v>566</v>
      </c>
      <c r="C50">
        <v>1</v>
      </c>
      <c r="D50" s="35">
        <v>3.4637988089708309</v>
      </c>
      <c r="E50" s="35">
        <v>4.941788343318942</v>
      </c>
      <c r="F50" s="35">
        <v>-1.2053234201602148</v>
      </c>
      <c r="G50" s="35">
        <v>-1.8549787947989747</v>
      </c>
      <c r="H50" s="35">
        <v>-0.64965537463875989</v>
      </c>
      <c r="K50" s="56" t="s">
        <v>469</v>
      </c>
      <c r="L50" s="56">
        <v>566</v>
      </c>
      <c r="M50" s="55">
        <v>8.73</v>
      </c>
      <c r="N50" s="55">
        <v>12.47</v>
      </c>
      <c r="O50">
        <f t="shared" si="0"/>
        <v>0</v>
      </c>
    </row>
    <row r="51" spans="1:15" x14ac:dyDescent="0.35">
      <c r="A51" t="s">
        <v>248</v>
      </c>
      <c r="B51">
        <v>576</v>
      </c>
      <c r="C51">
        <v>1</v>
      </c>
      <c r="D51" s="35">
        <v>2.3976656787038753</v>
      </c>
      <c r="E51" s="35">
        <v>8.8878707989745784</v>
      </c>
      <c r="F51" s="35">
        <v>-2.4470765960306893</v>
      </c>
      <c r="G51" s="35">
        <v>-0.6581225395557686</v>
      </c>
      <c r="H51" s="35">
        <v>1.7889540564749207</v>
      </c>
      <c r="K51" s="51" t="s">
        <v>248</v>
      </c>
      <c r="L51" s="51">
        <v>576</v>
      </c>
      <c r="M51" s="53">
        <v>4.16</v>
      </c>
      <c r="N51" s="53">
        <v>-0.1599998</v>
      </c>
      <c r="O51">
        <f t="shared" si="0"/>
        <v>0</v>
      </c>
    </row>
    <row r="52" spans="1:15" x14ac:dyDescent="0.35">
      <c r="A52" t="s">
        <v>231</v>
      </c>
      <c r="B52">
        <v>578</v>
      </c>
      <c r="C52">
        <v>1</v>
      </c>
      <c r="D52" s="35">
        <v>4.4633155784102279</v>
      </c>
      <c r="E52" s="35">
        <v>-3.0180260820138236</v>
      </c>
      <c r="F52" s="35">
        <v>6.5620343664015195</v>
      </c>
      <c r="G52" s="35">
        <v>-0.7327062820669259</v>
      </c>
      <c r="H52" s="35">
        <v>-7.2947406484684452</v>
      </c>
      <c r="K52" s="56" t="s">
        <v>231</v>
      </c>
      <c r="L52" s="56">
        <v>578</v>
      </c>
      <c r="M52" s="55">
        <v>10.17</v>
      </c>
      <c r="N52" s="55">
        <v>12.63</v>
      </c>
      <c r="O52">
        <f t="shared" si="0"/>
        <v>0</v>
      </c>
    </row>
    <row r="53" spans="1:15" x14ac:dyDescent="0.35">
      <c r="A53" t="s">
        <v>1007</v>
      </c>
      <c r="B53">
        <v>686</v>
      </c>
      <c r="C53">
        <v>1</v>
      </c>
      <c r="D53" s="35">
        <v>8.1215933912301104</v>
      </c>
      <c r="E53" s="35">
        <v>5.9833581825972653</v>
      </c>
      <c r="F53" s="35">
        <v>4.8210815771675231</v>
      </c>
      <c r="G53" s="35">
        <v>2.0376271278576508</v>
      </c>
      <c r="H53" s="35">
        <v>-2.7834544493098723</v>
      </c>
      <c r="K53" s="56" t="s">
        <v>1007</v>
      </c>
      <c r="L53" s="56">
        <v>686</v>
      </c>
      <c r="M53" s="55">
        <v>8.14</v>
      </c>
      <c r="N53" s="55">
        <v>10.36</v>
      </c>
      <c r="O53">
        <f t="shared" si="0"/>
        <v>0</v>
      </c>
    </row>
    <row r="54" spans="1:15" x14ac:dyDescent="0.35">
      <c r="A54" t="s">
        <v>1105</v>
      </c>
      <c r="B54">
        <v>922</v>
      </c>
      <c r="C54">
        <v>1</v>
      </c>
      <c r="D54" s="35">
        <v>-2.1213896426303327</v>
      </c>
      <c r="E54" s="35">
        <v>-1.2266640839614011</v>
      </c>
      <c r="F54" s="35">
        <v>-1.156278505859939</v>
      </c>
      <c r="G54" s="35">
        <v>-0.13281749665422277</v>
      </c>
      <c r="H54" s="35">
        <v>1.0234610092057161</v>
      </c>
      <c r="K54" s="51" t="s">
        <v>1105</v>
      </c>
      <c r="L54" s="51">
        <v>922</v>
      </c>
      <c r="M54" s="53">
        <v>1.3</v>
      </c>
      <c r="N54" s="53">
        <v>3.8</v>
      </c>
      <c r="O54">
        <f t="shared" si="0"/>
        <v>0</v>
      </c>
    </row>
    <row r="55" spans="1:15" x14ac:dyDescent="0.35">
      <c r="A55" t="s">
        <v>1157</v>
      </c>
      <c r="B55">
        <v>924</v>
      </c>
      <c r="C55">
        <v>1</v>
      </c>
      <c r="D55" s="35">
        <v>-1.8228784548499608</v>
      </c>
      <c r="E55" s="35">
        <v>-0.98638870875442186</v>
      </c>
      <c r="F55" s="35">
        <v>-1.9388955767779195</v>
      </c>
      <c r="G55" s="35">
        <v>-1.0474975121657848</v>
      </c>
      <c r="H55" s="35">
        <v>0.89139806461213467</v>
      </c>
      <c r="K55" s="51" t="s">
        <v>1157</v>
      </c>
      <c r="L55" s="51">
        <v>924</v>
      </c>
      <c r="M55" s="53">
        <v>3.31</v>
      </c>
      <c r="N55" s="53">
        <v>7.79</v>
      </c>
      <c r="O55">
        <f t="shared" si="0"/>
        <v>0</v>
      </c>
    </row>
    <row r="56" spans="1:15" x14ac:dyDescent="0.35">
      <c r="A56" t="s">
        <v>1070</v>
      </c>
      <c r="B56">
        <v>935</v>
      </c>
      <c r="C56">
        <v>1</v>
      </c>
      <c r="D56" s="35">
        <v>1.8476848197797389</v>
      </c>
      <c r="E56" s="35">
        <v>1.837905348416043</v>
      </c>
      <c r="F56" s="35">
        <v>0.96849517623729842</v>
      </c>
      <c r="G56" s="35">
        <v>0.45785269287573155</v>
      </c>
      <c r="H56" s="35">
        <v>-0.51064248336156681</v>
      </c>
      <c r="K56" s="51" t="s">
        <v>1070</v>
      </c>
      <c r="L56" s="51">
        <v>935</v>
      </c>
      <c r="M56" s="53">
        <v>2.5099999999999998</v>
      </c>
      <c r="N56" s="53">
        <v>21.49</v>
      </c>
      <c r="O56">
        <f t="shared" si="0"/>
        <v>0</v>
      </c>
    </row>
    <row r="57" spans="1:15" x14ac:dyDescent="0.35">
      <c r="A57" t="s">
        <v>1064</v>
      </c>
      <c r="B57">
        <v>944</v>
      </c>
      <c r="C57">
        <v>1</v>
      </c>
      <c r="D57" s="35">
        <v>4.9153116355846791</v>
      </c>
      <c r="E57" s="35">
        <v>2.9135425789444973</v>
      </c>
      <c r="F57" s="35">
        <v>4.0800352441519641</v>
      </c>
      <c r="G57" s="35">
        <v>1.9708198531570589</v>
      </c>
      <c r="H57" s="35">
        <v>-2.1092153909949052</v>
      </c>
      <c r="K57" s="51" t="s">
        <v>1064</v>
      </c>
      <c r="L57" s="51">
        <v>944</v>
      </c>
      <c r="M57" s="53">
        <v>2.44</v>
      </c>
      <c r="N57" s="53">
        <v>5.56</v>
      </c>
      <c r="O57">
        <f t="shared" si="0"/>
        <v>0</v>
      </c>
    </row>
    <row r="58" spans="1:15" x14ac:dyDescent="0.35">
      <c r="A58" t="s">
        <v>968</v>
      </c>
      <c r="B58">
        <v>960</v>
      </c>
      <c r="C58">
        <v>1</v>
      </c>
      <c r="D58" s="35">
        <v>18.558008259057942</v>
      </c>
      <c r="E58" s="35">
        <v>10.381139455165954</v>
      </c>
      <c r="F58" s="35">
        <v>17.378150567625351</v>
      </c>
      <c r="G58" s="35">
        <v>8.6853677019286302</v>
      </c>
      <c r="H58" s="35">
        <v>-8.6927828656967208</v>
      </c>
      <c r="K58" s="56" t="s">
        <v>968</v>
      </c>
      <c r="L58" s="56">
        <v>960</v>
      </c>
      <c r="M58" s="55">
        <v>11.28</v>
      </c>
      <c r="N58" s="55">
        <v>-2.98</v>
      </c>
      <c r="O58">
        <f t="shared" si="0"/>
        <v>0</v>
      </c>
    </row>
    <row r="59" spans="1:15" x14ac:dyDescent="0.35">
      <c r="A59" t="s">
        <v>979</v>
      </c>
      <c r="B59">
        <v>961</v>
      </c>
      <c r="C59">
        <v>1</v>
      </c>
      <c r="D59" s="35">
        <v>0.83190052610156739</v>
      </c>
      <c r="E59" s="35">
        <v>0.66800925293606117</v>
      </c>
      <c r="F59" s="35">
        <v>0.76769826899127325</v>
      </c>
      <c r="G59" s="35">
        <v>0.54697902248057284</v>
      </c>
      <c r="H59" s="35">
        <v>-0.22071924651070041</v>
      </c>
      <c r="K59" s="51" t="s">
        <v>979</v>
      </c>
      <c r="L59" s="51">
        <v>961</v>
      </c>
      <c r="M59" s="53">
        <v>3.37</v>
      </c>
      <c r="N59" s="53">
        <v>3.13</v>
      </c>
      <c r="O59">
        <f t="shared" si="0"/>
        <v>0</v>
      </c>
    </row>
    <row r="60" spans="1:15" x14ac:dyDescent="0.35">
      <c r="A60" t="s">
        <v>1095</v>
      </c>
      <c r="B60">
        <v>964</v>
      </c>
      <c r="C60">
        <v>1</v>
      </c>
      <c r="D60" s="35">
        <v>4.4445451935137745</v>
      </c>
      <c r="E60" s="35">
        <v>4.5111176854236286</v>
      </c>
      <c r="F60" s="35">
        <v>2.4220076267045485</v>
      </c>
      <c r="G60" s="35">
        <v>2.1586531026646134</v>
      </c>
      <c r="H60" s="35">
        <v>-0.26335452403993509</v>
      </c>
      <c r="K60" s="51" t="s">
        <v>1095</v>
      </c>
      <c r="L60" s="51">
        <v>964</v>
      </c>
      <c r="M60" s="53">
        <v>1.92</v>
      </c>
      <c r="N60" s="53">
        <v>2.58</v>
      </c>
      <c r="O60">
        <f t="shared" si="0"/>
        <v>0</v>
      </c>
    </row>
    <row r="61" spans="1:15" x14ac:dyDescent="0.35">
      <c r="A61" t="s">
        <v>1056</v>
      </c>
      <c r="B61">
        <v>968</v>
      </c>
      <c r="C61">
        <v>1</v>
      </c>
      <c r="D61" s="35">
        <v>3.8914732692530078</v>
      </c>
      <c r="E61" s="35">
        <v>4.3438678724213231</v>
      </c>
      <c r="F61" s="35">
        <v>0.97832633546535208</v>
      </c>
      <c r="G61" s="35">
        <v>1.239459373363232</v>
      </c>
      <c r="H61" s="35">
        <v>0.26113303789787989</v>
      </c>
      <c r="K61" s="51" t="s">
        <v>1056</v>
      </c>
      <c r="L61" s="51">
        <v>968</v>
      </c>
      <c r="M61" s="53">
        <v>1.44</v>
      </c>
      <c r="N61" s="53">
        <v>3.96</v>
      </c>
      <c r="O61">
        <f t="shared" si="0"/>
        <v>0</v>
      </c>
    </row>
    <row r="62" spans="1:15" x14ac:dyDescent="0.35">
      <c r="C62">
        <v>50</v>
      </c>
    </row>
    <row r="63" spans="1:15" x14ac:dyDescent="0.35">
      <c r="K63" s="56" t="s">
        <v>1041</v>
      </c>
      <c r="L63" s="56">
        <v>196</v>
      </c>
      <c r="M63" s="55">
        <v>6.01</v>
      </c>
      <c r="N63" s="55">
        <v>12.09</v>
      </c>
      <c r="O63">
        <f>B26-L63</f>
        <v>3</v>
      </c>
    </row>
    <row r="64" spans="1:15" x14ac:dyDescent="0.35">
      <c r="K64" s="51" t="s">
        <v>1037</v>
      </c>
      <c r="L64" s="51">
        <v>213</v>
      </c>
      <c r="M64" s="53">
        <v>3.66</v>
      </c>
      <c r="N64" s="53">
        <v>6.54</v>
      </c>
      <c r="O64">
        <f>B27-L64</f>
        <v>10</v>
      </c>
    </row>
    <row r="65" spans="11:15" x14ac:dyDescent="0.35">
      <c r="K65" s="51" t="s">
        <v>863</v>
      </c>
      <c r="L65" s="51">
        <v>218</v>
      </c>
      <c r="M65" s="53">
        <v>2.74</v>
      </c>
      <c r="N65" s="53">
        <v>4.26</v>
      </c>
      <c r="O65">
        <f>B28-L65</f>
        <v>10</v>
      </c>
    </row>
    <row r="66" spans="11:15" x14ac:dyDescent="0.35">
      <c r="K66" s="51" t="s">
        <v>861</v>
      </c>
      <c r="L66" s="51">
        <v>253</v>
      </c>
      <c r="M66" s="53">
        <v>4.17</v>
      </c>
      <c r="N66" s="53">
        <v>6.33</v>
      </c>
      <c r="O66">
        <f>B35-L66</f>
        <v>40</v>
      </c>
    </row>
    <row r="67" spans="11:15" x14ac:dyDescent="0.35">
      <c r="K67" s="51" t="s">
        <v>915</v>
      </c>
      <c r="L67" s="51">
        <v>258</v>
      </c>
      <c r="M67" s="53">
        <v>3</v>
      </c>
      <c r="N67" s="53">
        <v>5.2</v>
      </c>
      <c r="O67">
        <f>B37-L67</f>
        <v>165</v>
      </c>
    </row>
    <row r="68" spans="11:15" x14ac:dyDescent="0.35">
      <c r="K68" s="51" t="s">
        <v>758</v>
      </c>
      <c r="L68" s="51">
        <v>263</v>
      </c>
      <c r="M68" s="53">
        <v>3.48</v>
      </c>
      <c r="N68" s="53">
        <v>6.82</v>
      </c>
      <c r="O68">
        <f>B38-L68</f>
        <v>173</v>
      </c>
    </row>
    <row r="69" spans="11:15" x14ac:dyDescent="0.35">
      <c r="K69" s="51" t="s">
        <v>881</v>
      </c>
      <c r="L69" s="51">
        <v>268</v>
      </c>
      <c r="M69" s="53">
        <v>5.6</v>
      </c>
      <c r="N69" s="53">
        <v>9.5</v>
      </c>
      <c r="O69">
        <f>B39-L69</f>
        <v>171</v>
      </c>
    </row>
    <row r="70" spans="11:15" x14ac:dyDescent="0.35">
      <c r="K70" s="51" t="s">
        <v>787</v>
      </c>
      <c r="L70" s="51">
        <v>278</v>
      </c>
      <c r="M70" s="53">
        <v>6.23</v>
      </c>
      <c r="N70" s="53">
        <v>6.97</v>
      </c>
      <c r="O70">
        <f>B34-L70</f>
        <v>5</v>
      </c>
    </row>
    <row r="71" spans="11:15" x14ac:dyDescent="0.35">
      <c r="K71" s="51" t="s">
        <v>820</v>
      </c>
      <c r="L71" s="51">
        <v>288</v>
      </c>
      <c r="M71" s="53">
        <v>1.8</v>
      </c>
      <c r="N71" s="53">
        <v>3.2</v>
      </c>
      <c r="O71">
        <f>B43-L71</f>
        <v>234</v>
      </c>
    </row>
    <row r="72" spans="11:15" x14ac:dyDescent="0.35">
      <c r="K72" s="51" t="s">
        <v>811</v>
      </c>
      <c r="L72" s="51">
        <v>299</v>
      </c>
      <c r="M72" s="53">
        <v>2.72</v>
      </c>
      <c r="N72" s="53">
        <v>4.78</v>
      </c>
      <c r="O72">
        <f>B37-L72</f>
        <v>124</v>
      </c>
    </row>
    <row r="73" spans="11:15" x14ac:dyDescent="0.35">
      <c r="K73" s="51" t="s">
        <v>735</v>
      </c>
      <c r="L73" s="51">
        <v>311</v>
      </c>
      <c r="M73" s="53">
        <v>13.57</v>
      </c>
      <c r="N73" s="53">
        <v>40.729999999999997</v>
      </c>
      <c r="O73">
        <f>B47-L73</f>
        <v>225</v>
      </c>
    </row>
    <row r="74" spans="11:15" x14ac:dyDescent="0.35">
      <c r="K74" s="51" t="s">
        <v>858</v>
      </c>
      <c r="L74" s="51">
        <v>313</v>
      </c>
      <c r="M74" s="53">
        <v>19.5</v>
      </c>
      <c r="N74" s="53">
        <v>29.3</v>
      </c>
      <c r="O74">
        <f>B48-L74</f>
        <v>229</v>
      </c>
    </row>
    <row r="75" spans="11:15" x14ac:dyDescent="0.35">
      <c r="K75" s="51" t="s">
        <v>1713</v>
      </c>
      <c r="L75" s="51">
        <v>314</v>
      </c>
      <c r="M75" s="53">
        <v>27.99</v>
      </c>
      <c r="N75" s="53">
        <v>58.61</v>
      </c>
      <c r="O75">
        <f>B49-L75</f>
        <v>234</v>
      </c>
    </row>
    <row r="76" spans="11:15" x14ac:dyDescent="0.35">
      <c r="K76" s="51" t="s">
        <v>738</v>
      </c>
      <c r="L76" s="51">
        <v>316</v>
      </c>
      <c r="M76" s="53">
        <v>13.17</v>
      </c>
      <c r="N76" s="53">
        <v>28.23</v>
      </c>
      <c r="O76">
        <f>B50-L76</f>
        <v>250</v>
      </c>
    </row>
    <row r="77" spans="11:15" x14ac:dyDescent="0.35">
      <c r="K77" s="51" t="s">
        <v>680</v>
      </c>
      <c r="L77" s="51">
        <v>321</v>
      </c>
      <c r="M77" s="53">
        <v>12.42</v>
      </c>
      <c r="N77" s="53">
        <v>25.48</v>
      </c>
      <c r="O77">
        <f>B51-L77</f>
        <v>255</v>
      </c>
    </row>
    <row r="78" spans="11:15" x14ac:dyDescent="0.35">
      <c r="K78" s="51" t="s">
        <v>704</v>
      </c>
      <c r="L78" s="51">
        <v>328</v>
      </c>
      <c r="M78" s="53">
        <v>6.99</v>
      </c>
      <c r="N78" s="53">
        <v>16.510000000000002</v>
      </c>
      <c r="O78">
        <f>B52-L78</f>
        <v>250</v>
      </c>
    </row>
    <row r="79" spans="11:15" x14ac:dyDescent="0.35">
      <c r="K79" s="51" t="s">
        <v>696</v>
      </c>
      <c r="L79" s="51">
        <v>336</v>
      </c>
      <c r="M79" s="53">
        <v>2.61</v>
      </c>
      <c r="N79" s="53">
        <v>4.29</v>
      </c>
      <c r="O79">
        <f>B53-L79</f>
        <v>350</v>
      </c>
    </row>
    <row r="80" spans="11:15" x14ac:dyDescent="0.35">
      <c r="K80" s="51" t="s">
        <v>691</v>
      </c>
      <c r="L80" s="51">
        <v>339</v>
      </c>
      <c r="M80" s="53">
        <v>15.19</v>
      </c>
      <c r="N80" s="53">
        <v>27.31</v>
      </c>
      <c r="O80">
        <f>B54-L80</f>
        <v>583</v>
      </c>
    </row>
    <row r="81" spans="11:15" x14ac:dyDescent="0.35">
      <c r="K81" s="51" t="s">
        <v>892</v>
      </c>
      <c r="L81" s="51">
        <v>343</v>
      </c>
      <c r="M81" s="53">
        <v>10.7</v>
      </c>
      <c r="N81" s="53">
        <v>23.7</v>
      </c>
      <c r="O81">
        <f>B55-L81</f>
        <v>581</v>
      </c>
    </row>
    <row r="82" spans="11:15" x14ac:dyDescent="0.35">
      <c r="K82" s="51" t="s">
        <v>625</v>
      </c>
      <c r="L82" s="51">
        <v>359</v>
      </c>
      <c r="M82" s="53">
        <v>2.62</v>
      </c>
      <c r="N82" s="53">
        <v>5.08</v>
      </c>
      <c r="O82">
        <f>B56-L82</f>
        <v>576</v>
      </c>
    </row>
    <row r="83" spans="11:15" x14ac:dyDescent="0.35">
      <c r="K83" s="51" t="s">
        <v>687</v>
      </c>
      <c r="L83" s="51">
        <v>361</v>
      </c>
      <c r="M83" s="53">
        <v>6.67</v>
      </c>
      <c r="N83" s="53">
        <v>4.93</v>
      </c>
      <c r="O83">
        <f>B57-L83</f>
        <v>583</v>
      </c>
    </row>
    <row r="84" spans="11:15" x14ac:dyDescent="0.35">
      <c r="K84" s="51" t="s">
        <v>714</v>
      </c>
      <c r="L84" s="51">
        <v>362</v>
      </c>
      <c r="M84" s="53">
        <v>15.9</v>
      </c>
      <c r="N84" s="53">
        <v>11.3</v>
      </c>
      <c r="O84">
        <f>B58-L84</f>
        <v>598</v>
      </c>
    </row>
    <row r="85" spans="11:15" x14ac:dyDescent="0.35">
      <c r="K85" s="51" t="s">
        <v>672</v>
      </c>
      <c r="L85" s="51">
        <v>364</v>
      </c>
      <c r="M85" s="53">
        <v>6.21</v>
      </c>
      <c r="N85" s="53">
        <v>37.79</v>
      </c>
      <c r="O85">
        <f>B59-L85</f>
        <v>597</v>
      </c>
    </row>
    <row r="86" spans="11:15" x14ac:dyDescent="0.35">
      <c r="K86" s="51" t="s">
        <v>682</v>
      </c>
      <c r="L86" s="51">
        <v>366</v>
      </c>
      <c r="M86" s="53">
        <v>1.33</v>
      </c>
      <c r="N86" s="53">
        <v>3.97</v>
      </c>
      <c r="O86">
        <f>B60-L86</f>
        <v>598</v>
      </c>
    </row>
    <row r="87" spans="11:15" x14ac:dyDescent="0.35">
      <c r="K87" s="51" t="s">
        <v>808</v>
      </c>
      <c r="L87" s="51">
        <v>369</v>
      </c>
      <c r="M87" s="53">
        <v>2.83</v>
      </c>
      <c r="N87" s="53">
        <v>5.07</v>
      </c>
      <c r="O87">
        <f>B61-L87</f>
        <v>599</v>
      </c>
    </row>
    <row r="88" spans="11:15" x14ac:dyDescent="0.35">
      <c r="K88" s="51" t="s">
        <v>996</v>
      </c>
      <c r="L88" s="51">
        <v>419</v>
      </c>
      <c r="M88" s="53">
        <v>4.1900000000000004</v>
      </c>
      <c r="N88" s="53">
        <v>5.61</v>
      </c>
      <c r="O88">
        <f>B62-L88</f>
        <v>-419</v>
      </c>
    </row>
    <row r="89" spans="11:15" x14ac:dyDescent="0.35">
      <c r="K89" s="51" t="s">
        <v>955</v>
      </c>
      <c r="L89" s="51">
        <v>429</v>
      </c>
      <c r="M89" s="53">
        <v>2.98</v>
      </c>
      <c r="N89" s="53">
        <v>4.62</v>
      </c>
      <c r="O89">
        <f>B64-L89</f>
        <v>-429</v>
      </c>
    </row>
    <row r="90" spans="11:15" x14ac:dyDescent="0.35">
      <c r="K90" s="51" t="s">
        <v>973</v>
      </c>
      <c r="L90" s="51">
        <v>433</v>
      </c>
      <c r="M90" s="53">
        <v>2.94</v>
      </c>
      <c r="N90" s="53">
        <v>5.46</v>
      </c>
      <c r="O90">
        <f>B65-L90</f>
        <v>-433</v>
      </c>
    </row>
    <row r="91" spans="11:15" x14ac:dyDescent="0.35">
      <c r="K91" s="51" t="s">
        <v>1000</v>
      </c>
      <c r="L91" s="51">
        <v>443</v>
      </c>
      <c r="M91" s="53">
        <v>2.88</v>
      </c>
      <c r="N91" s="53">
        <v>3.32</v>
      </c>
      <c r="O91">
        <f>B68-L91</f>
        <v>-443</v>
      </c>
    </row>
    <row r="92" spans="11:15" x14ac:dyDescent="0.35">
      <c r="K92" s="51" t="s">
        <v>1035</v>
      </c>
      <c r="L92" s="51">
        <v>446</v>
      </c>
      <c r="M92" s="53">
        <v>7.06</v>
      </c>
      <c r="N92" s="53">
        <v>12.54</v>
      </c>
      <c r="O92">
        <f>B69-L92</f>
        <v>-446</v>
      </c>
    </row>
    <row r="93" spans="11:15" x14ac:dyDescent="0.35">
      <c r="K93" s="51" t="s">
        <v>930</v>
      </c>
      <c r="L93" s="51">
        <v>449</v>
      </c>
      <c r="M93" s="53">
        <v>3.25</v>
      </c>
      <c r="N93" s="53">
        <v>3.55</v>
      </c>
      <c r="O93">
        <f>B70-L93</f>
        <v>-449</v>
      </c>
    </row>
    <row r="94" spans="11:15" x14ac:dyDescent="0.35">
      <c r="K94" s="56" t="s">
        <v>1116</v>
      </c>
      <c r="L94" s="56">
        <v>466</v>
      </c>
      <c r="M94" s="55">
        <v>4.87</v>
      </c>
      <c r="N94" s="55">
        <v>5.93</v>
      </c>
      <c r="O94">
        <f>B73-L94</f>
        <v>-466</v>
      </c>
    </row>
    <row r="95" spans="11:15" x14ac:dyDescent="0.35">
      <c r="K95" s="51" t="s">
        <v>733</v>
      </c>
      <c r="L95" s="51">
        <v>474</v>
      </c>
      <c r="M95" s="53">
        <v>2.23</v>
      </c>
      <c r="N95" s="53">
        <v>2.87</v>
      </c>
      <c r="O95">
        <f>B75-L95</f>
        <v>-474</v>
      </c>
    </row>
    <row r="96" spans="11:15" x14ac:dyDescent="0.35">
      <c r="K96" s="51" t="s">
        <v>977</v>
      </c>
      <c r="L96" s="51">
        <v>513</v>
      </c>
      <c r="M96" s="53">
        <v>2.16</v>
      </c>
      <c r="N96" s="53">
        <v>2.14</v>
      </c>
      <c r="O96">
        <f>B76-L96</f>
        <v>-513</v>
      </c>
    </row>
    <row r="97" spans="11:15" x14ac:dyDescent="0.35">
      <c r="K97" s="51" t="s">
        <v>785</v>
      </c>
      <c r="L97" s="51">
        <v>516</v>
      </c>
      <c r="M97" s="53">
        <v>1.71</v>
      </c>
      <c r="N97" s="53">
        <v>7.29</v>
      </c>
      <c r="O97">
        <f>B77-L97</f>
        <v>-516</v>
      </c>
    </row>
    <row r="98" spans="11:15" x14ac:dyDescent="0.35">
      <c r="K98" s="51" t="s">
        <v>932</v>
      </c>
      <c r="L98" s="51">
        <v>518</v>
      </c>
      <c r="M98" s="53">
        <v>2.59</v>
      </c>
      <c r="N98" s="53">
        <v>3.81</v>
      </c>
      <c r="O98">
        <f>B78-L98</f>
        <v>-518</v>
      </c>
    </row>
    <row r="99" spans="11:15" x14ac:dyDescent="0.35">
      <c r="K99" s="56" t="s">
        <v>953</v>
      </c>
      <c r="L99" s="56">
        <v>524</v>
      </c>
      <c r="M99" s="55">
        <v>5.25</v>
      </c>
      <c r="N99" s="55">
        <v>9.65</v>
      </c>
      <c r="O99">
        <f>B80-L99</f>
        <v>-524</v>
      </c>
    </row>
    <row r="100" spans="11:15" x14ac:dyDescent="0.35">
      <c r="K100" s="51" t="s">
        <v>813</v>
      </c>
      <c r="L100" s="51">
        <v>544</v>
      </c>
      <c r="M100" s="53">
        <v>4.03</v>
      </c>
      <c r="N100" s="53">
        <v>9.369999</v>
      </c>
      <c r="O100">
        <f>B85-L100</f>
        <v>-544</v>
      </c>
    </row>
    <row r="101" spans="11:15" x14ac:dyDescent="0.35">
      <c r="K101" s="56" t="s">
        <v>946</v>
      </c>
      <c r="L101" s="56">
        <v>546</v>
      </c>
      <c r="M101" s="55">
        <v>27.34</v>
      </c>
      <c r="N101" s="55">
        <v>30.26</v>
      </c>
      <c r="O101">
        <f>B86-L101</f>
        <v>-546</v>
      </c>
    </row>
    <row r="102" spans="11:15" x14ac:dyDescent="0.35">
      <c r="K102" s="51" t="s">
        <v>825</v>
      </c>
      <c r="L102" s="51">
        <v>556</v>
      </c>
      <c r="M102" s="53">
        <v>38.83</v>
      </c>
      <c r="N102" s="53">
        <v>35.770000000000003</v>
      </c>
      <c r="O102">
        <f>B88-L102</f>
        <v>-556</v>
      </c>
    </row>
    <row r="103" spans="11:15" x14ac:dyDescent="0.35">
      <c r="K103" s="51" t="s">
        <v>855</v>
      </c>
      <c r="L103" s="51">
        <v>558</v>
      </c>
      <c r="M103" s="53">
        <v>4.0599999999999996</v>
      </c>
      <c r="N103" s="53">
        <v>3.94</v>
      </c>
      <c r="O103">
        <f>B89-L103</f>
        <v>-558</v>
      </c>
    </row>
    <row r="104" spans="11:15" x14ac:dyDescent="0.35">
      <c r="K104" s="51" t="s">
        <v>964</v>
      </c>
      <c r="L104" s="51">
        <v>564</v>
      </c>
      <c r="M104" s="53">
        <v>2.93</v>
      </c>
      <c r="N104" s="53">
        <v>4.47</v>
      </c>
      <c r="O104">
        <f>B90-L104</f>
        <v>-564</v>
      </c>
    </row>
    <row r="105" spans="11:15" x14ac:dyDescent="0.35">
      <c r="K105" s="56" t="s">
        <v>1045</v>
      </c>
      <c r="L105" s="56">
        <v>582</v>
      </c>
      <c r="M105" s="55">
        <v>5.88</v>
      </c>
      <c r="N105" s="55">
        <v>3.32</v>
      </c>
      <c r="O105">
        <f>B94-L105</f>
        <v>-582</v>
      </c>
    </row>
    <row r="106" spans="11:15" x14ac:dyDescent="0.35">
      <c r="K106" s="51" t="s">
        <v>905</v>
      </c>
      <c r="L106" s="51">
        <v>612</v>
      </c>
      <c r="M106" s="53">
        <v>3.35</v>
      </c>
      <c r="N106" s="53">
        <v>3.45</v>
      </c>
      <c r="O106">
        <f>B95-L106</f>
        <v>-612</v>
      </c>
    </row>
    <row r="107" spans="11:15" x14ac:dyDescent="0.35">
      <c r="K107" s="51" t="s">
        <v>761</v>
      </c>
      <c r="L107" s="51">
        <v>614</v>
      </c>
      <c r="M107" s="53">
        <v>1.3</v>
      </c>
      <c r="N107" s="53">
        <v>2.6</v>
      </c>
      <c r="O107">
        <f>B96-L107</f>
        <v>-614</v>
      </c>
    </row>
    <row r="108" spans="11:15" x14ac:dyDescent="0.35">
      <c r="K108" s="51" t="s">
        <v>801</v>
      </c>
      <c r="L108" s="51">
        <v>616</v>
      </c>
      <c r="M108" s="53">
        <v>3.89</v>
      </c>
      <c r="N108" s="53">
        <v>7.61</v>
      </c>
      <c r="O108">
        <f>B97-L108</f>
        <v>-616</v>
      </c>
    </row>
    <row r="109" spans="11:15" x14ac:dyDescent="0.35">
      <c r="K109" s="51" t="s">
        <v>668</v>
      </c>
      <c r="L109" s="51">
        <v>618</v>
      </c>
      <c r="M109" s="53">
        <v>2.35</v>
      </c>
      <c r="N109" s="53">
        <v>2.5499999999999998</v>
      </c>
      <c r="O109">
        <f>B98-L109</f>
        <v>-618</v>
      </c>
    </row>
    <row r="110" spans="11:15" x14ac:dyDescent="0.35">
      <c r="K110" s="51" t="s">
        <v>888</v>
      </c>
      <c r="L110" s="51">
        <v>622</v>
      </c>
      <c r="M110" s="53">
        <v>3.22</v>
      </c>
      <c r="N110" s="53">
        <v>3.98</v>
      </c>
      <c r="O110">
        <f>B99-L110</f>
        <v>-622</v>
      </c>
    </row>
    <row r="111" spans="11:15" x14ac:dyDescent="0.35">
      <c r="K111" s="51" t="s">
        <v>710</v>
      </c>
      <c r="L111" s="51">
        <v>624</v>
      </c>
      <c r="M111" s="53">
        <v>17.440000000000001</v>
      </c>
      <c r="N111" s="53">
        <v>26.16</v>
      </c>
      <c r="O111">
        <f>B100-L111</f>
        <v>-624</v>
      </c>
    </row>
    <row r="112" spans="11:15" x14ac:dyDescent="0.35">
      <c r="K112" s="51" t="s">
        <v>701</v>
      </c>
      <c r="L112" s="51">
        <v>626</v>
      </c>
      <c r="M112" s="53">
        <v>2.83</v>
      </c>
      <c r="N112" s="53">
        <v>3.67</v>
      </c>
      <c r="O112">
        <f>B101-L112</f>
        <v>-626</v>
      </c>
    </row>
    <row r="113" spans="11:15" x14ac:dyDescent="0.35">
      <c r="K113" s="51" t="s">
        <v>740</v>
      </c>
      <c r="L113" s="51">
        <v>628</v>
      </c>
      <c r="M113" s="53">
        <v>1.23</v>
      </c>
      <c r="N113" s="53">
        <v>2.97</v>
      </c>
      <c r="O113">
        <f>B102-L113</f>
        <v>-628</v>
      </c>
    </row>
    <row r="114" spans="11:15" x14ac:dyDescent="0.35">
      <c r="K114" s="51" t="s">
        <v>658</v>
      </c>
      <c r="L114" s="51">
        <v>632</v>
      </c>
      <c r="M114" s="53">
        <v>4.17</v>
      </c>
      <c r="N114" s="53">
        <v>5.23</v>
      </c>
      <c r="O114">
        <f>B103-L114</f>
        <v>-632</v>
      </c>
    </row>
    <row r="115" spans="11:15" x14ac:dyDescent="0.35">
      <c r="K115" s="51" t="s">
        <v>754</v>
      </c>
      <c r="L115" s="51">
        <v>634</v>
      </c>
      <c r="M115" s="53">
        <v>1.43</v>
      </c>
      <c r="N115" s="53">
        <v>2.87</v>
      </c>
      <c r="O115">
        <f>B104-L115</f>
        <v>-634</v>
      </c>
    </row>
    <row r="116" spans="11:15" x14ac:dyDescent="0.35">
      <c r="K116" s="51" t="s">
        <v>693</v>
      </c>
      <c r="L116" s="51">
        <v>636</v>
      </c>
      <c r="M116" s="53">
        <v>0.71</v>
      </c>
      <c r="N116" s="53">
        <v>1.19</v>
      </c>
      <c r="O116">
        <f>B105-L116</f>
        <v>-636</v>
      </c>
    </row>
    <row r="117" spans="11:15" x14ac:dyDescent="0.35">
      <c r="K117" s="51" t="s">
        <v>746</v>
      </c>
      <c r="L117" s="51">
        <v>638</v>
      </c>
      <c r="M117" s="53">
        <v>2.2000000000000002</v>
      </c>
      <c r="N117" s="53">
        <v>3.4</v>
      </c>
      <c r="O117">
        <f>B106-L117</f>
        <v>-638</v>
      </c>
    </row>
    <row r="118" spans="11:15" x14ac:dyDescent="0.35">
      <c r="K118" s="51" t="s">
        <v>948</v>
      </c>
      <c r="L118" s="51">
        <v>644</v>
      </c>
      <c r="M118" s="53">
        <v>2.71</v>
      </c>
      <c r="N118" s="53">
        <v>4.09</v>
      </c>
      <c r="O118">
        <f>B107-L118</f>
        <v>-644</v>
      </c>
    </row>
    <row r="119" spans="11:15" x14ac:dyDescent="0.35">
      <c r="K119" s="51" t="s">
        <v>775</v>
      </c>
      <c r="L119" s="51">
        <v>646</v>
      </c>
      <c r="M119" s="53">
        <v>1.05</v>
      </c>
      <c r="N119" s="53">
        <v>1.85</v>
      </c>
      <c r="O119">
        <f>B108-L119</f>
        <v>-646</v>
      </c>
    </row>
    <row r="120" spans="11:15" x14ac:dyDescent="0.35">
      <c r="K120" s="51" t="s">
        <v>662</v>
      </c>
      <c r="L120" s="51">
        <v>648</v>
      </c>
      <c r="M120" s="53">
        <v>8.24</v>
      </c>
      <c r="N120" s="53">
        <v>11.86</v>
      </c>
      <c r="O120">
        <f>B109-L120</f>
        <v>-648</v>
      </c>
    </row>
    <row r="121" spans="11:15" x14ac:dyDescent="0.35">
      <c r="K121" s="51" t="s">
        <v>983</v>
      </c>
      <c r="L121" s="51">
        <v>652</v>
      </c>
      <c r="M121" s="53">
        <v>2.86</v>
      </c>
      <c r="N121" s="53">
        <v>3.24</v>
      </c>
      <c r="O121">
        <f>B110-L121</f>
        <v>-652</v>
      </c>
    </row>
    <row r="122" spans="11:15" x14ac:dyDescent="0.35">
      <c r="K122" s="51" t="s">
        <v>699</v>
      </c>
      <c r="L122" s="51">
        <v>656</v>
      </c>
      <c r="M122" s="53">
        <v>2.4900000000000002</v>
      </c>
      <c r="N122" s="53">
        <v>2.81</v>
      </c>
      <c r="O122">
        <f>B111-L122</f>
        <v>-656</v>
      </c>
    </row>
    <row r="123" spans="11:15" x14ac:dyDescent="0.35">
      <c r="K123" s="51" t="s">
        <v>838</v>
      </c>
      <c r="L123" s="51">
        <v>662</v>
      </c>
      <c r="M123" s="53">
        <v>3.9</v>
      </c>
      <c r="N123" s="53">
        <v>3.6</v>
      </c>
      <c r="O123">
        <f>B112-L123</f>
        <v>-662</v>
      </c>
    </row>
    <row r="124" spans="11:15" x14ac:dyDescent="0.35">
      <c r="K124" s="51" t="s">
        <v>928</v>
      </c>
      <c r="L124" s="51">
        <v>664</v>
      </c>
      <c r="M124" s="53">
        <v>3.65</v>
      </c>
      <c r="N124" s="53">
        <v>5.85</v>
      </c>
      <c r="O124">
        <f>B113-L124</f>
        <v>-664</v>
      </c>
    </row>
    <row r="125" spans="11:15" x14ac:dyDescent="0.35">
      <c r="K125" s="51" t="s">
        <v>643</v>
      </c>
      <c r="L125" s="51">
        <v>666</v>
      </c>
      <c r="M125" s="53">
        <v>6.18</v>
      </c>
      <c r="N125" s="53">
        <v>7.52</v>
      </c>
      <c r="O125">
        <f>B114-L125</f>
        <v>-666</v>
      </c>
    </row>
    <row r="126" spans="11:15" x14ac:dyDescent="0.35">
      <c r="K126" s="51" t="s">
        <v>1684</v>
      </c>
      <c r="L126" s="51">
        <v>672</v>
      </c>
      <c r="M126" s="53">
        <v>2.75</v>
      </c>
      <c r="N126" s="53">
        <v>2.85</v>
      </c>
      <c r="O126">
        <f>B115-L126</f>
        <v>-672</v>
      </c>
    </row>
    <row r="127" spans="11:15" x14ac:dyDescent="0.35">
      <c r="K127" s="51" t="s">
        <v>816</v>
      </c>
      <c r="L127" s="51">
        <v>674</v>
      </c>
      <c r="M127" s="53">
        <v>6.05</v>
      </c>
      <c r="N127" s="53">
        <v>9.75</v>
      </c>
      <c r="O127">
        <f>B116-L127</f>
        <v>-674</v>
      </c>
    </row>
    <row r="128" spans="11:15" x14ac:dyDescent="0.35">
      <c r="K128" s="51" t="s">
        <v>706</v>
      </c>
      <c r="L128" s="51">
        <v>676</v>
      </c>
      <c r="M128" s="53">
        <v>3.5</v>
      </c>
      <c r="N128" s="53">
        <v>4.0999999999999996</v>
      </c>
      <c r="O128">
        <f>B117-L128</f>
        <v>-676</v>
      </c>
    </row>
    <row r="129" spans="11:15" x14ac:dyDescent="0.35">
      <c r="K129" s="51" t="s">
        <v>781</v>
      </c>
      <c r="L129" s="51">
        <v>678</v>
      </c>
      <c r="M129" s="53">
        <v>3.79</v>
      </c>
      <c r="N129" s="53">
        <v>4.91</v>
      </c>
      <c r="O129">
        <f>B118-L129</f>
        <v>-678</v>
      </c>
    </row>
    <row r="130" spans="11:15" x14ac:dyDescent="0.35">
      <c r="K130" s="51" t="s">
        <v>870</v>
      </c>
      <c r="L130" s="51">
        <v>684</v>
      </c>
      <c r="M130" s="53">
        <v>7.2</v>
      </c>
      <c r="N130" s="53">
        <v>16.2</v>
      </c>
      <c r="O130">
        <f>B119-L130</f>
        <v>-684</v>
      </c>
    </row>
    <row r="131" spans="11:15" x14ac:dyDescent="0.35">
      <c r="K131" s="51" t="s">
        <v>818</v>
      </c>
      <c r="L131" s="51">
        <v>688</v>
      </c>
      <c r="M131" s="53">
        <v>3.52</v>
      </c>
      <c r="N131" s="53">
        <v>5.48</v>
      </c>
      <c r="O131">
        <f>B121-L131</f>
        <v>-688</v>
      </c>
    </row>
    <row r="132" spans="11:15" x14ac:dyDescent="0.35">
      <c r="K132" s="51" t="s">
        <v>721</v>
      </c>
      <c r="L132" s="51">
        <v>692</v>
      </c>
      <c r="M132" s="53">
        <v>2.06</v>
      </c>
      <c r="N132" s="53">
        <v>2.84</v>
      </c>
      <c r="O132">
        <f>B122-L132</f>
        <v>-692</v>
      </c>
    </row>
    <row r="133" spans="11:15" x14ac:dyDescent="0.35">
      <c r="K133" s="51" t="s">
        <v>951</v>
      </c>
      <c r="L133" s="51">
        <v>694</v>
      </c>
      <c r="M133" s="53">
        <v>1.9</v>
      </c>
      <c r="N133" s="53">
        <v>3.2</v>
      </c>
      <c r="O133">
        <f>B123-L133</f>
        <v>-694</v>
      </c>
    </row>
    <row r="134" spans="11:15" x14ac:dyDescent="0.35">
      <c r="K134" s="51" t="s">
        <v>768</v>
      </c>
      <c r="L134" s="51">
        <v>698</v>
      </c>
      <c r="M134" s="53">
        <v>3.18</v>
      </c>
      <c r="N134" s="53">
        <v>4.12</v>
      </c>
      <c r="O134">
        <f>B124-L134</f>
        <v>-698</v>
      </c>
    </row>
    <row r="135" spans="11:15" x14ac:dyDescent="0.35">
      <c r="K135" s="51" t="s">
        <v>797</v>
      </c>
      <c r="L135" s="51">
        <v>714</v>
      </c>
      <c r="M135" s="53">
        <v>5.17</v>
      </c>
      <c r="N135" s="53">
        <v>7.63</v>
      </c>
      <c r="O135">
        <f>B125-L135</f>
        <v>-714</v>
      </c>
    </row>
    <row r="136" spans="11:15" x14ac:dyDescent="0.35">
      <c r="K136" s="51" t="s">
        <v>638</v>
      </c>
      <c r="L136" s="51">
        <v>716</v>
      </c>
      <c r="M136" s="53">
        <v>10.56</v>
      </c>
      <c r="N136" s="53">
        <v>-1.360001</v>
      </c>
      <c r="O136">
        <f>B126-L136</f>
        <v>-716</v>
      </c>
    </row>
    <row r="137" spans="11:15" x14ac:dyDescent="0.35">
      <c r="K137" s="51" t="s">
        <v>750</v>
      </c>
      <c r="L137" s="51">
        <v>718</v>
      </c>
      <c r="M137" s="53">
        <v>25.47</v>
      </c>
      <c r="N137" s="53">
        <v>-18.670000000000002</v>
      </c>
      <c r="O137">
        <f>B127-L137</f>
        <v>-718</v>
      </c>
    </row>
    <row r="138" spans="11:15" x14ac:dyDescent="0.35">
      <c r="K138" s="51" t="s">
        <v>852</v>
      </c>
      <c r="L138" s="51">
        <v>722</v>
      </c>
      <c r="M138" s="53">
        <v>4.2699999999999996</v>
      </c>
      <c r="N138" s="53">
        <v>5.13</v>
      </c>
      <c r="O138">
        <f>B128-L138</f>
        <v>-722</v>
      </c>
    </row>
    <row r="139" spans="11:15" x14ac:dyDescent="0.35">
      <c r="K139" s="51" t="s">
        <v>712</v>
      </c>
      <c r="L139" s="51">
        <v>724</v>
      </c>
      <c r="M139" s="53">
        <v>1.68</v>
      </c>
      <c r="N139" s="53">
        <v>62.22</v>
      </c>
      <c r="O139">
        <f>B129-L139</f>
        <v>-724</v>
      </c>
    </row>
    <row r="140" spans="11:15" x14ac:dyDescent="0.35">
      <c r="K140" s="51" t="s">
        <v>742</v>
      </c>
      <c r="L140" s="51">
        <v>728</v>
      </c>
      <c r="M140" s="53">
        <v>3.1</v>
      </c>
      <c r="N140" s="53">
        <v>11.3</v>
      </c>
      <c r="O140">
        <f>B130-L140</f>
        <v>-728</v>
      </c>
    </row>
    <row r="141" spans="11:15" x14ac:dyDescent="0.35">
      <c r="K141" s="51" t="s">
        <v>833</v>
      </c>
      <c r="L141" s="51">
        <v>732</v>
      </c>
      <c r="M141" s="53">
        <v>2.29</v>
      </c>
      <c r="N141" s="53">
        <v>22.31</v>
      </c>
      <c r="O141">
        <f>B131-L141</f>
        <v>-732</v>
      </c>
    </row>
    <row r="142" spans="11:15" x14ac:dyDescent="0.35">
      <c r="K142" s="51" t="s">
        <v>660</v>
      </c>
      <c r="L142" s="51">
        <v>734</v>
      </c>
      <c r="M142" s="53">
        <v>3.36</v>
      </c>
      <c r="N142" s="53">
        <v>3.74</v>
      </c>
      <c r="O142">
        <f>B132-L142</f>
        <v>-734</v>
      </c>
    </row>
    <row r="143" spans="11:15" x14ac:dyDescent="0.35">
      <c r="K143" s="51" t="s">
        <v>848</v>
      </c>
      <c r="L143" s="51">
        <v>738</v>
      </c>
      <c r="M143" s="53">
        <v>4.3099999999999996</v>
      </c>
      <c r="N143" s="53">
        <v>5.79</v>
      </c>
      <c r="O143">
        <f>B133-L143</f>
        <v>-738</v>
      </c>
    </row>
    <row r="144" spans="11:15" x14ac:dyDescent="0.35">
      <c r="K144" s="51" t="s">
        <v>726</v>
      </c>
      <c r="L144" s="51">
        <v>742</v>
      </c>
      <c r="M144" s="53">
        <v>3.9</v>
      </c>
      <c r="N144" s="53">
        <v>4.4000000000000004</v>
      </c>
      <c r="O144">
        <f>B134-L144</f>
        <v>-742</v>
      </c>
    </row>
    <row r="145" spans="11:15" x14ac:dyDescent="0.35">
      <c r="K145" s="56" t="s">
        <v>910</v>
      </c>
      <c r="L145" s="56">
        <v>744</v>
      </c>
      <c r="M145" s="55">
        <v>7.04</v>
      </c>
      <c r="N145" s="55">
        <v>7.36</v>
      </c>
      <c r="O145">
        <f>B135-L145</f>
        <v>-744</v>
      </c>
    </row>
    <row r="146" spans="11:15" x14ac:dyDescent="0.35">
      <c r="K146" s="51" t="s">
        <v>868</v>
      </c>
      <c r="L146" s="51">
        <v>746</v>
      </c>
      <c r="M146" s="53">
        <v>2.89</v>
      </c>
      <c r="N146" s="53">
        <v>4.41</v>
      </c>
      <c r="O146">
        <f>B136-L146</f>
        <v>-746</v>
      </c>
    </row>
    <row r="147" spans="11:15" x14ac:dyDescent="0.35">
      <c r="K147" s="51" t="s">
        <v>778</v>
      </c>
      <c r="L147" s="51">
        <v>748</v>
      </c>
      <c r="M147" s="53">
        <v>1.55</v>
      </c>
      <c r="N147" s="53">
        <v>2.15</v>
      </c>
      <c r="O147">
        <f>B137-L147</f>
        <v>-748</v>
      </c>
    </row>
    <row r="148" spans="11:15" x14ac:dyDescent="0.35">
      <c r="K148" s="51" t="s">
        <v>827</v>
      </c>
      <c r="L148" s="51">
        <v>754</v>
      </c>
      <c r="M148" s="53">
        <v>3.27</v>
      </c>
      <c r="N148" s="53">
        <v>4.13</v>
      </c>
      <c r="O148">
        <f>B138-L148</f>
        <v>-754</v>
      </c>
    </row>
    <row r="149" spans="11:15" x14ac:dyDescent="0.35">
      <c r="K149" s="51" t="s">
        <v>685</v>
      </c>
      <c r="L149" s="51">
        <v>813</v>
      </c>
      <c r="M149" s="53">
        <v>4.1500000000000004</v>
      </c>
      <c r="N149" s="53">
        <v>8.15</v>
      </c>
      <c r="O149">
        <f>B139-L149</f>
        <v>-813</v>
      </c>
    </row>
    <row r="150" spans="11:15" x14ac:dyDescent="0.35">
      <c r="K150" s="51" t="s">
        <v>773</v>
      </c>
      <c r="L150" s="51">
        <v>819</v>
      </c>
      <c r="M150" s="53">
        <v>13.87</v>
      </c>
      <c r="N150" s="53">
        <v>24.93</v>
      </c>
      <c r="O150">
        <f>B140-L150</f>
        <v>-819</v>
      </c>
    </row>
    <row r="151" spans="11:15" x14ac:dyDescent="0.35">
      <c r="K151" s="51" t="s">
        <v>636</v>
      </c>
      <c r="L151" s="51">
        <v>826</v>
      </c>
      <c r="M151" s="53">
        <v>8.73</v>
      </c>
      <c r="N151" s="53">
        <v>12.27</v>
      </c>
      <c r="O151">
        <f>B141-L151</f>
        <v>-826</v>
      </c>
    </row>
    <row r="152" spans="11:15" x14ac:dyDescent="0.35">
      <c r="K152" s="51" t="s">
        <v>677</v>
      </c>
      <c r="L152" s="51">
        <v>846</v>
      </c>
      <c r="M152" s="53">
        <v>18.02</v>
      </c>
      <c r="N152" s="53">
        <v>27.68</v>
      </c>
      <c r="O152">
        <f>B142-L152</f>
        <v>-846</v>
      </c>
    </row>
    <row r="153" spans="11:15" x14ac:dyDescent="0.35">
      <c r="K153" s="51" t="s">
        <v>730</v>
      </c>
      <c r="L153" s="51">
        <v>853</v>
      </c>
      <c r="M153" s="53">
        <v>0.7</v>
      </c>
      <c r="N153" s="53">
        <v>1.3</v>
      </c>
      <c r="O153">
        <f>B143-L153</f>
        <v>-853</v>
      </c>
    </row>
    <row r="154" spans="11:15" x14ac:dyDescent="0.35">
      <c r="K154" s="51" t="s">
        <v>652</v>
      </c>
      <c r="L154" s="51">
        <v>866</v>
      </c>
      <c r="M154" s="53">
        <v>5.64</v>
      </c>
      <c r="N154" s="53">
        <v>10.26</v>
      </c>
      <c r="O154">
        <f>B144-L154</f>
        <v>-866</v>
      </c>
    </row>
    <row r="155" spans="11:15" x14ac:dyDescent="0.35">
      <c r="K155" s="51" t="s">
        <v>875</v>
      </c>
      <c r="L155" s="51">
        <v>911</v>
      </c>
      <c r="M155" s="53">
        <v>4.5599999999999996</v>
      </c>
      <c r="N155" s="53">
        <v>11.74</v>
      </c>
      <c r="O155">
        <f>B145-L155</f>
        <v>-911</v>
      </c>
    </row>
    <row r="156" spans="11:15" x14ac:dyDescent="0.35">
      <c r="K156" s="51" t="s">
        <v>919</v>
      </c>
      <c r="L156" s="51">
        <v>912</v>
      </c>
      <c r="M156" s="53">
        <v>4.43</v>
      </c>
      <c r="N156" s="53">
        <v>10.97</v>
      </c>
      <c r="O156">
        <f>B146-L156</f>
        <v>-912</v>
      </c>
    </row>
    <row r="157" spans="11:15" x14ac:dyDescent="0.35">
      <c r="K157" s="51" t="s">
        <v>975</v>
      </c>
      <c r="L157" s="51">
        <v>913</v>
      </c>
      <c r="M157" s="53">
        <v>2.0099999999999998</v>
      </c>
      <c r="N157" s="53">
        <v>4.09</v>
      </c>
      <c r="O157">
        <f>B147-L157</f>
        <v>-913</v>
      </c>
    </row>
    <row r="158" spans="11:15" x14ac:dyDescent="0.35">
      <c r="K158" s="51" t="s">
        <v>878</v>
      </c>
      <c r="L158" s="51">
        <v>914</v>
      </c>
      <c r="M158" s="53">
        <v>8.4600000000000009</v>
      </c>
      <c r="N158" s="53">
        <v>17.84</v>
      </c>
      <c r="O158">
        <f>B148-L158</f>
        <v>-914</v>
      </c>
    </row>
    <row r="159" spans="11:15" x14ac:dyDescent="0.35">
      <c r="K159" s="51" t="s">
        <v>884</v>
      </c>
      <c r="L159" s="51">
        <v>915</v>
      </c>
      <c r="M159" s="53">
        <v>9.08</v>
      </c>
      <c r="N159" s="53">
        <v>21.42</v>
      </c>
      <c r="O159">
        <f>B149-L159</f>
        <v>-915</v>
      </c>
    </row>
    <row r="160" spans="11:15" x14ac:dyDescent="0.35">
      <c r="K160" s="51" t="s">
        <v>991</v>
      </c>
      <c r="L160" s="51">
        <v>916</v>
      </c>
      <c r="M160" s="53">
        <v>1.86</v>
      </c>
      <c r="N160" s="53">
        <v>4.1399999999999997</v>
      </c>
      <c r="O160">
        <f>B150-L160</f>
        <v>-916</v>
      </c>
    </row>
    <row r="161" spans="11:15" x14ac:dyDescent="0.35">
      <c r="K161" s="51" t="s">
        <v>790</v>
      </c>
      <c r="L161" s="51">
        <v>917</v>
      </c>
      <c r="M161" s="53">
        <v>1.49</v>
      </c>
      <c r="N161" s="53">
        <v>2.5099999999999998</v>
      </c>
      <c r="O161">
        <f>B151-L161</f>
        <v>-917</v>
      </c>
    </row>
    <row r="162" spans="11:15" x14ac:dyDescent="0.35">
      <c r="K162" s="51" t="s">
        <v>985</v>
      </c>
      <c r="L162" s="51">
        <v>918</v>
      </c>
      <c r="M162" s="53">
        <v>2.98</v>
      </c>
      <c r="N162" s="53">
        <v>8.2199989999999996</v>
      </c>
      <c r="O162">
        <f>B152-L162</f>
        <v>-918</v>
      </c>
    </row>
    <row r="163" spans="11:15" x14ac:dyDescent="0.35">
      <c r="K163" s="51" t="s">
        <v>806</v>
      </c>
      <c r="L163" s="51">
        <v>921</v>
      </c>
      <c r="M163" s="53">
        <v>0.93</v>
      </c>
      <c r="N163" s="53">
        <v>2.17</v>
      </c>
      <c r="O163">
        <f>B153-L163</f>
        <v>-921</v>
      </c>
    </row>
    <row r="164" spans="11:15" x14ac:dyDescent="0.35">
      <c r="K164" s="51" t="s">
        <v>724</v>
      </c>
      <c r="L164" s="51">
        <v>923</v>
      </c>
      <c r="M164" s="53">
        <v>2.87</v>
      </c>
      <c r="N164" s="53">
        <v>4.83</v>
      </c>
      <c r="O164">
        <f>B155-L164</f>
        <v>-923</v>
      </c>
    </row>
    <row r="165" spans="11:15" x14ac:dyDescent="0.35">
      <c r="K165" s="51" t="s">
        <v>1047</v>
      </c>
      <c r="L165" s="51">
        <v>926</v>
      </c>
      <c r="M165" s="53">
        <v>1.63</v>
      </c>
      <c r="N165" s="53">
        <v>4.37</v>
      </c>
      <c r="O165">
        <f>B157-L165</f>
        <v>-926</v>
      </c>
    </row>
    <row r="166" spans="11:15" x14ac:dyDescent="0.35">
      <c r="K166" s="51" t="s">
        <v>898</v>
      </c>
      <c r="L166" s="51">
        <v>927</v>
      </c>
      <c r="M166" s="53">
        <v>0.91</v>
      </c>
      <c r="N166" s="53">
        <v>1.79</v>
      </c>
      <c r="O166">
        <f>B158-L166</f>
        <v>-927</v>
      </c>
    </row>
    <row r="167" spans="11:15" x14ac:dyDescent="0.35">
      <c r="K167" s="51" t="s">
        <v>1015</v>
      </c>
      <c r="L167" s="51">
        <v>936</v>
      </c>
      <c r="M167" s="53">
        <v>2.61</v>
      </c>
      <c r="N167" s="53">
        <v>7.9900010000000004</v>
      </c>
      <c r="O167">
        <f>B160-L167</f>
        <v>-936</v>
      </c>
    </row>
    <row r="168" spans="11:15" x14ac:dyDescent="0.35">
      <c r="K168" s="51" t="s">
        <v>971</v>
      </c>
      <c r="L168" s="51">
        <v>939</v>
      </c>
      <c r="M168" s="53">
        <v>3.8</v>
      </c>
      <c r="N168" s="53">
        <v>11.6</v>
      </c>
      <c r="O168">
        <f>B161-L168</f>
        <v>-939</v>
      </c>
    </row>
    <row r="169" spans="11:15" x14ac:dyDescent="0.35">
      <c r="K169" s="51" t="s">
        <v>917</v>
      </c>
      <c r="L169" s="51">
        <v>941</v>
      </c>
      <c r="M169" s="53">
        <v>4.29</v>
      </c>
      <c r="N169" s="53">
        <v>5.1100000000000003</v>
      </c>
      <c r="O169">
        <f>B162-L169</f>
        <v>-941</v>
      </c>
    </row>
    <row r="170" spans="11:15" x14ac:dyDescent="0.35">
      <c r="K170" s="51" t="s">
        <v>989</v>
      </c>
      <c r="L170" s="51">
        <v>942</v>
      </c>
      <c r="M170" s="53">
        <v>2.36</v>
      </c>
      <c r="N170" s="53">
        <v>7.54</v>
      </c>
      <c r="O170">
        <f>B163-L170</f>
        <v>-942</v>
      </c>
    </row>
    <row r="171" spans="11:15" x14ac:dyDescent="0.35">
      <c r="K171" s="51" t="s">
        <v>766</v>
      </c>
      <c r="L171" s="51">
        <v>943</v>
      </c>
      <c r="M171" s="53">
        <v>11.6</v>
      </c>
      <c r="N171" s="53">
        <v>13.5</v>
      </c>
      <c r="O171">
        <f>B164-L171</f>
        <v>-943</v>
      </c>
    </row>
    <row r="172" spans="11:15" x14ac:dyDescent="0.35">
      <c r="K172" s="51" t="s">
        <v>993</v>
      </c>
      <c r="L172" s="51">
        <v>946</v>
      </c>
      <c r="M172" s="53">
        <v>1.82</v>
      </c>
      <c r="N172" s="53">
        <v>3.08</v>
      </c>
      <c r="O172">
        <f>B166-L172</f>
        <v>-946</v>
      </c>
    </row>
    <row r="173" spans="11:15" x14ac:dyDescent="0.35">
      <c r="K173" s="51" t="s">
        <v>850</v>
      </c>
      <c r="L173" s="51">
        <v>948</v>
      </c>
      <c r="M173" s="53">
        <v>2.95</v>
      </c>
      <c r="N173" s="53">
        <v>8.0500000000000007</v>
      </c>
      <c r="O173">
        <f>B167-L173</f>
        <v>-948</v>
      </c>
    </row>
    <row r="174" spans="11:15" x14ac:dyDescent="0.35">
      <c r="K174" s="51" t="s">
        <v>836</v>
      </c>
      <c r="L174" s="51">
        <v>962</v>
      </c>
      <c r="M174" s="53">
        <v>1.84</v>
      </c>
      <c r="N174" s="53">
        <v>5.0599999999999996</v>
      </c>
      <c r="O174">
        <f>B170-L174</f>
        <v>-962</v>
      </c>
    </row>
    <row r="175" spans="11:15" x14ac:dyDescent="0.35">
      <c r="K175" s="51" t="s">
        <v>763</v>
      </c>
      <c r="L175" s="51">
        <v>963</v>
      </c>
      <c r="M175" s="53">
        <v>2.73</v>
      </c>
      <c r="N175" s="53">
        <v>7.27</v>
      </c>
      <c r="O175">
        <f>B171-L175</f>
        <v>-963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380C8-65D2-4800-9A76-2D3C6FD56D64}">
  <dimension ref="A1:V173"/>
  <sheetViews>
    <sheetView workbookViewId="0">
      <selection activeCell="I12" sqref="I12"/>
    </sheetView>
  </sheetViews>
  <sheetFormatPr defaultRowHeight="14.5" x14ac:dyDescent="0.35"/>
  <cols>
    <col min="1" max="1" width="20.453125" style="51" customWidth="1"/>
    <col min="2" max="16384" width="8.7265625" style="51"/>
  </cols>
  <sheetData>
    <row r="1" spans="1:22" x14ac:dyDescent="0.35">
      <c r="A1" s="51" t="s">
        <v>1719</v>
      </c>
      <c r="B1" s="51" t="s">
        <v>1718</v>
      </c>
      <c r="C1" s="51" t="s">
        <v>1717</v>
      </c>
      <c r="D1" s="51" t="s">
        <v>1716</v>
      </c>
      <c r="E1" s="51" t="s">
        <v>1715</v>
      </c>
      <c r="F1" s="51" t="s">
        <v>1714</v>
      </c>
      <c r="G1" s="51" t="s">
        <v>1253</v>
      </c>
    </row>
    <row r="2" spans="1:22" x14ac:dyDescent="0.35">
      <c r="A2" s="51" t="s">
        <v>9</v>
      </c>
      <c r="B2" s="51">
        <v>111</v>
      </c>
      <c r="C2" s="51">
        <v>328.45850000000002</v>
      </c>
      <c r="D2" s="51">
        <v>65254</v>
      </c>
      <c r="E2" s="53">
        <v>2.68</v>
      </c>
      <c r="F2" s="53">
        <v>5.22</v>
      </c>
      <c r="G2" s="52">
        <f>C2*D2/1000</f>
        <v>21433.230959000004</v>
      </c>
    </row>
    <row r="3" spans="1:22" x14ac:dyDescent="0.35">
      <c r="A3" s="51" t="s">
        <v>161</v>
      </c>
      <c r="B3" s="51">
        <v>112</v>
      </c>
      <c r="C3" s="51">
        <v>66.797460000000001</v>
      </c>
      <c r="D3" s="51">
        <v>42379</v>
      </c>
      <c r="E3" s="53">
        <v>3.71</v>
      </c>
      <c r="F3" s="53">
        <v>6.79</v>
      </c>
      <c r="G3" s="52">
        <f>C3*D3/1000</f>
        <v>2830.8095573399996</v>
      </c>
    </row>
    <row r="4" spans="1:22" s="56" customFormat="1" x14ac:dyDescent="0.35">
      <c r="A4" s="56" t="s">
        <v>1107</v>
      </c>
      <c r="B4" s="56">
        <v>122</v>
      </c>
      <c r="C4" s="56">
        <v>8.9503509999999995</v>
      </c>
      <c r="D4" s="56">
        <v>49865</v>
      </c>
      <c r="E4" s="55">
        <v>5.82</v>
      </c>
      <c r="F4" s="55">
        <v>8.8799989999999998</v>
      </c>
      <c r="G4" s="54">
        <f>C4*D4/1000</f>
        <v>446.30925261499993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x14ac:dyDescent="0.35">
      <c r="A5" s="51" t="s">
        <v>1137</v>
      </c>
      <c r="B5" s="51">
        <v>124</v>
      </c>
      <c r="C5" s="51">
        <v>11.45551</v>
      </c>
      <c r="D5" s="51">
        <v>46237</v>
      </c>
      <c r="E5" s="53">
        <v>2.2400000000000002</v>
      </c>
      <c r="F5" s="53">
        <v>3.36</v>
      </c>
      <c r="G5" s="52">
        <f>C5*D5/1000</f>
        <v>529.66841586999999</v>
      </c>
    </row>
    <row r="6" spans="1:22" x14ac:dyDescent="0.35">
      <c r="A6" s="51" t="s">
        <v>1112</v>
      </c>
      <c r="B6" s="51">
        <v>128</v>
      </c>
      <c r="C6" s="51">
        <v>5.806025</v>
      </c>
      <c r="D6" s="51">
        <v>59770</v>
      </c>
      <c r="E6" s="53">
        <v>2.17</v>
      </c>
      <c r="F6" s="53">
        <v>5.53</v>
      </c>
      <c r="G6" s="52">
        <f>C6*D6/1000</f>
        <v>347.02611424999998</v>
      </c>
    </row>
    <row r="7" spans="1:22" x14ac:dyDescent="0.35">
      <c r="A7" s="51" t="s">
        <v>180</v>
      </c>
      <c r="B7" s="51">
        <v>132</v>
      </c>
      <c r="C7" s="51">
        <v>64.821380000000005</v>
      </c>
      <c r="D7" s="51">
        <v>41897</v>
      </c>
      <c r="E7" s="53">
        <v>3.68</v>
      </c>
      <c r="F7" s="53">
        <v>5.32</v>
      </c>
      <c r="G7" s="52">
        <f>C7*D7/1000</f>
        <v>2715.8213578600003</v>
      </c>
    </row>
    <row r="8" spans="1:22" x14ac:dyDescent="0.35">
      <c r="A8" s="51" t="s">
        <v>160</v>
      </c>
      <c r="B8" s="51">
        <v>134</v>
      </c>
      <c r="C8" s="51">
        <v>83.093410000000006</v>
      </c>
      <c r="D8" s="51">
        <v>46473</v>
      </c>
      <c r="E8" s="53">
        <v>3.99</v>
      </c>
      <c r="F8" s="53">
        <v>6.71</v>
      </c>
      <c r="G8" s="52">
        <f>C8*D8/1000</f>
        <v>3861.6000429300007</v>
      </c>
    </row>
    <row r="9" spans="1:22" x14ac:dyDescent="0.35">
      <c r="A9" s="56" t="s">
        <v>78</v>
      </c>
      <c r="B9" s="56">
        <v>136</v>
      </c>
      <c r="C9" s="56">
        <v>60.359139999999996</v>
      </c>
      <c r="D9" s="56">
        <v>33159</v>
      </c>
      <c r="E9" s="55">
        <v>5.53</v>
      </c>
      <c r="F9" s="55">
        <v>7.57</v>
      </c>
      <c r="G9" s="54">
        <f>C9*D9/1000</f>
        <v>2001.44872326</v>
      </c>
    </row>
    <row r="10" spans="1:22" x14ac:dyDescent="0.35">
      <c r="A10" s="51" t="s">
        <v>588</v>
      </c>
      <c r="B10" s="51">
        <v>137</v>
      </c>
      <c r="C10" s="51">
        <v>0.61390990000000001</v>
      </c>
      <c r="D10" s="51">
        <v>115839</v>
      </c>
      <c r="E10" s="53">
        <v>1.59</v>
      </c>
      <c r="F10" s="53">
        <v>2.71</v>
      </c>
      <c r="G10" s="52">
        <f>C10*D10/1000</f>
        <v>71.114708906100006</v>
      </c>
    </row>
    <row r="11" spans="1:22" s="56" customFormat="1" x14ac:dyDescent="0.35">
      <c r="A11" s="51" t="s">
        <v>1146</v>
      </c>
      <c r="B11" s="51">
        <v>138</v>
      </c>
      <c r="C11" s="51">
        <v>17.231159999999999</v>
      </c>
      <c r="D11" s="51">
        <v>52646</v>
      </c>
      <c r="E11" s="53">
        <v>1.75</v>
      </c>
      <c r="F11" s="53">
        <v>3.45</v>
      </c>
      <c r="G11" s="52">
        <f>C11*D11/1000</f>
        <v>907.15164935999996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35">
      <c r="A12" s="51" t="s">
        <v>1097</v>
      </c>
      <c r="B12" s="51">
        <v>142</v>
      </c>
      <c r="C12" s="51">
        <v>5.3567220000000004</v>
      </c>
      <c r="D12" s="51">
        <v>75294</v>
      </c>
      <c r="E12" s="53">
        <v>3.71</v>
      </c>
      <c r="F12" s="53">
        <v>5.49</v>
      </c>
      <c r="G12" s="52">
        <f>C12*D12/1000</f>
        <v>403.32902626800001</v>
      </c>
    </row>
    <row r="13" spans="1:22" s="56" customFormat="1" x14ac:dyDescent="0.35">
      <c r="A13" s="51" t="s">
        <v>554</v>
      </c>
      <c r="B13" s="51">
        <v>144</v>
      </c>
      <c r="C13" s="51">
        <v>10.32751</v>
      </c>
      <c r="D13" s="51">
        <v>51404</v>
      </c>
      <c r="E13" s="53">
        <v>2.4300000000000002</v>
      </c>
      <c r="F13" s="53">
        <v>0.5699999</v>
      </c>
      <c r="G13" s="52">
        <f>C13*D13/1000</f>
        <v>530.87532404000001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35">
      <c r="A14" s="51" t="s">
        <v>571</v>
      </c>
      <c r="B14" s="51">
        <v>146</v>
      </c>
      <c r="C14" s="51">
        <v>8.5450230000000005</v>
      </c>
      <c r="D14" s="51">
        <v>82484</v>
      </c>
      <c r="E14" s="53">
        <v>2.5499999999999998</v>
      </c>
      <c r="F14" s="53">
        <v>7.05</v>
      </c>
      <c r="G14" s="52">
        <f>C14*D14/1000</f>
        <v>704.82767713199996</v>
      </c>
    </row>
    <row r="15" spans="1:22" x14ac:dyDescent="0.35">
      <c r="A15" s="51" t="s">
        <v>265</v>
      </c>
      <c r="B15" s="51">
        <v>156</v>
      </c>
      <c r="C15" s="51">
        <v>37.526859999999999</v>
      </c>
      <c r="D15" s="51">
        <v>46272</v>
      </c>
      <c r="E15" s="53">
        <v>1.99</v>
      </c>
      <c r="F15" s="53">
        <v>4.6100000000000003</v>
      </c>
      <c r="G15" s="52">
        <f>C15*D15/1000</f>
        <v>1736.44286592</v>
      </c>
    </row>
    <row r="16" spans="1:22" x14ac:dyDescent="0.35">
      <c r="A16" s="51" t="s">
        <v>162</v>
      </c>
      <c r="B16" s="51">
        <v>158</v>
      </c>
      <c r="C16" s="51">
        <v>126.19</v>
      </c>
      <c r="D16" s="51">
        <v>40256</v>
      </c>
      <c r="E16" s="53">
        <v>2.25</v>
      </c>
      <c r="F16" s="53">
        <v>4.6500000000000004</v>
      </c>
      <c r="G16" s="52">
        <f>C16*D16/1000</f>
        <v>5079.9046399999997</v>
      </c>
    </row>
    <row r="17" spans="1:22" x14ac:dyDescent="0.35">
      <c r="A17" s="51" t="s">
        <v>1083</v>
      </c>
      <c r="B17" s="51">
        <v>172</v>
      </c>
      <c r="C17" s="51">
        <v>5.5178529999999997</v>
      </c>
      <c r="D17" s="51">
        <v>48810</v>
      </c>
      <c r="E17" s="53">
        <v>1.95</v>
      </c>
      <c r="F17" s="53">
        <v>6.45</v>
      </c>
      <c r="G17" s="52">
        <f>C17*D17/1000</f>
        <v>269.32640492999997</v>
      </c>
    </row>
    <row r="18" spans="1:22" s="56" customFormat="1" x14ac:dyDescent="0.35">
      <c r="A18" s="56" t="s">
        <v>1067</v>
      </c>
      <c r="B18" s="56">
        <v>174</v>
      </c>
      <c r="C18" s="56">
        <v>10.724690000000001</v>
      </c>
      <c r="D18" s="56">
        <v>19570</v>
      </c>
      <c r="E18" s="55">
        <v>8.23</v>
      </c>
      <c r="F18" s="55">
        <v>11.87</v>
      </c>
      <c r="G18" s="54">
        <f>C18*D18/1000</f>
        <v>209.88218330000001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22" x14ac:dyDescent="0.35">
      <c r="A19" s="56" t="s">
        <v>923</v>
      </c>
      <c r="B19" s="56">
        <v>176</v>
      </c>
      <c r="C19" s="56">
        <v>0.35699140000000001</v>
      </c>
      <c r="D19" s="56">
        <v>67857</v>
      </c>
      <c r="E19" s="55">
        <v>9.02</v>
      </c>
      <c r="F19" s="55">
        <v>27.38</v>
      </c>
      <c r="G19" s="54">
        <f>C19*D19/1000</f>
        <v>24.224365429799999</v>
      </c>
    </row>
    <row r="20" spans="1:22" x14ac:dyDescent="0.35">
      <c r="A20" s="51" t="s">
        <v>282</v>
      </c>
      <c r="B20" s="51">
        <v>178</v>
      </c>
      <c r="C20" s="51">
        <v>4.9493640000000001</v>
      </c>
      <c r="D20" s="51">
        <v>80519</v>
      </c>
      <c r="E20" s="53">
        <v>1.94</v>
      </c>
      <c r="F20" s="53">
        <v>4.16</v>
      </c>
      <c r="G20" s="52">
        <f>C20*D20/1000</f>
        <v>398.51783991600001</v>
      </c>
    </row>
    <row r="21" spans="1:22" s="56" customFormat="1" x14ac:dyDescent="0.35">
      <c r="A21" s="56" t="s">
        <v>1032</v>
      </c>
      <c r="B21" s="56">
        <v>181</v>
      </c>
      <c r="C21" s="56">
        <v>0.49356410000000001</v>
      </c>
      <c r="D21" s="56">
        <v>30374</v>
      </c>
      <c r="E21" s="55">
        <v>14.2</v>
      </c>
      <c r="F21" s="55">
        <v>13</v>
      </c>
      <c r="G21" s="54">
        <f>C21*D21/1000</f>
        <v>14.9915159734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x14ac:dyDescent="0.35">
      <c r="A22" s="56" t="s">
        <v>503</v>
      </c>
      <c r="B22" s="56">
        <v>182</v>
      </c>
      <c r="C22" s="56">
        <v>10.27617</v>
      </c>
      <c r="D22" s="56">
        <v>23132</v>
      </c>
      <c r="E22" s="55">
        <v>7.1</v>
      </c>
      <c r="F22" s="55">
        <v>10.9</v>
      </c>
      <c r="G22" s="54">
        <f>C22*D22/1000</f>
        <v>237.70836444</v>
      </c>
    </row>
    <row r="23" spans="1:22" s="56" customFormat="1" x14ac:dyDescent="0.35">
      <c r="A23" s="56" t="s">
        <v>159</v>
      </c>
      <c r="B23" s="56">
        <v>184</v>
      </c>
      <c r="C23" s="56">
        <v>46.485840000000003</v>
      </c>
      <c r="D23" s="56">
        <v>29993</v>
      </c>
      <c r="E23" s="55">
        <v>5.43</v>
      </c>
      <c r="F23" s="55">
        <v>3.6700010000000001</v>
      </c>
      <c r="G23" s="54">
        <f>C23*D23/1000</f>
        <v>1394.24979912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s="56" customFormat="1" x14ac:dyDescent="0.35">
      <c r="A24" s="51" t="s">
        <v>367</v>
      </c>
      <c r="B24" s="51">
        <v>186</v>
      </c>
      <c r="C24" s="51">
        <v>83.153679999999994</v>
      </c>
      <c r="D24" s="51">
        <v>9151</v>
      </c>
      <c r="E24" s="53">
        <v>3.8</v>
      </c>
      <c r="F24" s="53">
        <v>7.9</v>
      </c>
      <c r="G24" s="52">
        <f>C24*D24/1000</f>
        <v>760.93932567999991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22" x14ac:dyDescent="0.35">
      <c r="A25" s="51" t="s">
        <v>418</v>
      </c>
      <c r="B25" s="51">
        <v>193</v>
      </c>
      <c r="C25" s="51">
        <v>25.522130000000001</v>
      </c>
      <c r="D25" s="51">
        <v>54348</v>
      </c>
      <c r="E25" s="53">
        <v>3.08</v>
      </c>
      <c r="F25" s="53">
        <v>8.02</v>
      </c>
      <c r="G25" s="52">
        <f>C25*D25/1000</f>
        <v>1387.0767212400001</v>
      </c>
    </row>
    <row r="26" spans="1:22" x14ac:dyDescent="0.35">
      <c r="A26" s="56" t="s">
        <v>1041</v>
      </c>
      <c r="B26" s="56">
        <v>196</v>
      </c>
      <c r="C26" s="56">
        <v>4.9251760000000004</v>
      </c>
      <c r="D26" s="56">
        <v>41648</v>
      </c>
      <c r="E26" s="55">
        <v>6.01</v>
      </c>
      <c r="F26" s="55">
        <v>12.09</v>
      </c>
      <c r="G26" s="54">
        <f>C26*D26/1000</f>
        <v>205.12373004800003</v>
      </c>
    </row>
    <row r="27" spans="1:22" x14ac:dyDescent="0.35">
      <c r="A27" s="51" t="s">
        <v>520</v>
      </c>
      <c r="B27" s="51">
        <v>199</v>
      </c>
      <c r="C27" s="51">
        <v>58.773339999999997</v>
      </c>
      <c r="D27" s="51">
        <v>5978</v>
      </c>
      <c r="E27" s="53">
        <v>3</v>
      </c>
      <c r="F27" s="53">
        <v>7</v>
      </c>
      <c r="G27" s="52">
        <f>C27*D27/1000</f>
        <v>351.34702651999993</v>
      </c>
    </row>
    <row r="28" spans="1:22" s="56" customFormat="1" x14ac:dyDescent="0.35">
      <c r="A28" s="51" t="s">
        <v>1037</v>
      </c>
      <c r="B28" s="51">
        <v>213</v>
      </c>
      <c r="C28" s="51">
        <v>44.938899999999997</v>
      </c>
      <c r="D28" s="51">
        <v>9890</v>
      </c>
      <c r="E28" s="53">
        <v>3.66</v>
      </c>
      <c r="F28" s="53">
        <v>6.54</v>
      </c>
      <c r="G28" s="52">
        <f>C28*D28/1000</f>
        <v>444.44572099999993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s="56" customFormat="1" x14ac:dyDescent="0.35">
      <c r="A29" s="51" t="s">
        <v>863</v>
      </c>
      <c r="B29" s="51">
        <v>218</v>
      </c>
      <c r="C29" s="51">
        <v>11.550090000000001</v>
      </c>
      <c r="D29" s="51">
        <v>3566</v>
      </c>
      <c r="E29" s="53">
        <v>2.74</v>
      </c>
      <c r="F29" s="53">
        <v>4.26</v>
      </c>
      <c r="G29" s="52">
        <f>C29*D29/1000</f>
        <v>41.187620940000002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s="56" customFormat="1" x14ac:dyDescent="0.35">
      <c r="A30" s="51" t="s">
        <v>299</v>
      </c>
      <c r="B30" s="51">
        <v>223</v>
      </c>
      <c r="C30" s="51">
        <v>210.3794</v>
      </c>
      <c r="D30" s="51">
        <v>8746</v>
      </c>
      <c r="E30" s="53">
        <v>2.9</v>
      </c>
      <c r="F30" s="53">
        <v>5.0999999999999996</v>
      </c>
      <c r="G30" s="52">
        <f>C30*D30/1000</f>
        <v>1839.9782324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x14ac:dyDescent="0.35">
      <c r="A31" s="51" t="s">
        <v>1009</v>
      </c>
      <c r="B31" s="51">
        <v>228</v>
      </c>
      <c r="C31" s="51">
        <v>19.107230000000001</v>
      </c>
      <c r="D31" s="51">
        <v>14772</v>
      </c>
      <c r="E31" s="53">
        <v>3.43</v>
      </c>
      <c r="F31" s="53">
        <v>7.17</v>
      </c>
      <c r="G31" s="52">
        <f>C31*D31/1000</f>
        <v>282.25200156</v>
      </c>
    </row>
    <row r="32" spans="1:22" s="56" customFormat="1" x14ac:dyDescent="0.35">
      <c r="A32" s="51" t="s">
        <v>1019</v>
      </c>
      <c r="B32" s="51">
        <v>233</v>
      </c>
      <c r="C32" s="51">
        <v>50.37433</v>
      </c>
      <c r="D32" s="51">
        <v>6423</v>
      </c>
      <c r="E32" s="53">
        <v>2.17</v>
      </c>
      <c r="F32" s="53">
        <v>3.73</v>
      </c>
      <c r="G32" s="52">
        <f>C32*D32/1000</f>
        <v>323.55432159000003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s="56" customFormat="1" x14ac:dyDescent="0.35">
      <c r="A33" s="56" t="s">
        <v>943</v>
      </c>
      <c r="B33" s="56">
        <v>238</v>
      </c>
      <c r="C33" s="56">
        <v>5.0753890000000004</v>
      </c>
      <c r="D33" s="56">
        <v>12244</v>
      </c>
      <c r="E33" s="55">
        <v>5.16</v>
      </c>
      <c r="F33" s="55">
        <v>8.0399999999999991</v>
      </c>
      <c r="G33" s="54">
        <f>C33*D33/1000</f>
        <v>62.143062916000005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x14ac:dyDescent="0.35">
      <c r="A34" s="56" t="s">
        <v>935</v>
      </c>
      <c r="B34" s="56">
        <v>243</v>
      </c>
      <c r="C34" s="56">
        <v>10.35783</v>
      </c>
      <c r="D34" s="56">
        <v>8596</v>
      </c>
      <c r="E34" s="55">
        <v>5.32</v>
      </c>
      <c r="F34" s="55">
        <v>11.68</v>
      </c>
      <c r="G34" s="54">
        <f>C34*D34/1000</f>
        <v>89.035906679999997</v>
      </c>
    </row>
    <row r="35" spans="1:22" s="56" customFormat="1" x14ac:dyDescent="0.35">
      <c r="A35" s="51" t="s">
        <v>908</v>
      </c>
      <c r="B35" s="51">
        <v>248</v>
      </c>
      <c r="C35" s="51">
        <v>17.268000000000001</v>
      </c>
      <c r="D35" s="51">
        <v>6222</v>
      </c>
      <c r="E35" s="53">
        <v>2.2999999999999998</v>
      </c>
      <c r="F35" s="53">
        <v>3.3</v>
      </c>
      <c r="G35" s="52">
        <f>C35*D35/1000</f>
        <v>107.441496</v>
      </c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x14ac:dyDescent="0.35">
      <c r="A36" s="51" t="s">
        <v>861</v>
      </c>
      <c r="B36" s="51">
        <v>253</v>
      </c>
      <c r="C36" s="51">
        <v>6.4534820000000002</v>
      </c>
      <c r="D36" s="51">
        <v>4187</v>
      </c>
      <c r="E36" s="53">
        <v>4.17</v>
      </c>
      <c r="F36" s="53">
        <v>6.33</v>
      </c>
      <c r="G36" s="52">
        <f>C36*D36/1000</f>
        <v>27.020729134</v>
      </c>
    </row>
    <row r="37" spans="1:22" x14ac:dyDescent="0.35">
      <c r="A37" s="51" t="s">
        <v>915</v>
      </c>
      <c r="B37" s="51">
        <v>258</v>
      </c>
      <c r="C37" s="51">
        <v>17.612819999999999</v>
      </c>
      <c r="D37" s="51">
        <v>4354</v>
      </c>
      <c r="E37" s="53">
        <v>3</v>
      </c>
      <c r="F37" s="53">
        <v>5.2</v>
      </c>
      <c r="G37" s="52">
        <f>C37*D37/1000</f>
        <v>76.686218280000006</v>
      </c>
    </row>
    <row r="38" spans="1:22" x14ac:dyDescent="0.35">
      <c r="A38" s="51" t="s">
        <v>758</v>
      </c>
      <c r="B38" s="51">
        <v>263</v>
      </c>
      <c r="C38" s="51">
        <v>11.26322</v>
      </c>
      <c r="D38" s="51">
        <v>773</v>
      </c>
      <c r="E38" s="53">
        <v>3.48</v>
      </c>
      <c r="F38" s="53">
        <v>6.82</v>
      </c>
      <c r="G38" s="52">
        <f>C38*D38/1000</f>
        <v>8.7064690599999999</v>
      </c>
    </row>
    <row r="39" spans="1:22" x14ac:dyDescent="0.35">
      <c r="A39" s="51" t="s">
        <v>881</v>
      </c>
      <c r="B39" s="51">
        <v>268</v>
      </c>
      <c r="C39" s="51">
        <v>9.7712749999999993</v>
      </c>
      <c r="D39" s="51">
        <v>2551</v>
      </c>
      <c r="E39" s="53">
        <v>5.6</v>
      </c>
      <c r="F39" s="53">
        <v>9.5</v>
      </c>
      <c r="G39" s="52">
        <f>C39*D39/1000</f>
        <v>24.926522524999996</v>
      </c>
    </row>
    <row r="40" spans="1:22" x14ac:dyDescent="0.35">
      <c r="A40" s="56" t="s">
        <v>316</v>
      </c>
      <c r="B40" s="56">
        <v>273</v>
      </c>
      <c r="C40" s="56">
        <v>127.5757</v>
      </c>
      <c r="D40" s="56">
        <v>9862</v>
      </c>
      <c r="E40" s="55">
        <v>7.17</v>
      </c>
      <c r="F40" s="55">
        <v>9.0300010000000004</v>
      </c>
      <c r="G40" s="54">
        <f>C40*D40/1000</f>
        <v>1258.1515534</v>
      </c>
    </row>
    <row r="41" spans="1:22" x14ac:dyDescent="0.35">
      <c r="A41" s="51" t="s">
        <v>787</v>
      </c>
      <c r="B41" s="51">
        <v>278</v>
      </c>
      <c r="C41" s="51">
        <v>6.5280480000000001</v>
      </c>
      <c r="D41" s="51">
        <v>1920</v>
      </c>
      <c r="E41" s="53">
        <v>6.23</v>
      </c>
      <c r="F41" s="53">
        <v>6.97</v>
      </c>
      <c r="G41" s="52">
        <f>C41*D41/1000</f>
        <v>12.53385216</v>
      </c>
    </row>
    <row r="42" spans="1:22" s="56" customFormat="1" x14ac:dyDescent="0.35">
      <c r="A42" s="56" t="s">
        <v>962</v>
      </c>
      <c r="B42" s="56">
        <v>283</v>
      </c>
      <c r="C42" s="56">
        <v>4.2188829999999999</v>
      </c>
      <c r="D42" s="56">
        <v>15834</v>
      </c>
      <c r="E42" s="55">
        <v>6.03</v>
      </c>
      <c r="F42" s="55">
        <v>8.869999</v>
      </c>
      <c r="G42" s="54">
        <f>C42*D42/1000</f>
        <v>66.801793422000003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 s="56" customFormat="1" x14ac:dyDescent="0.35">
      <c r="A43" s="51" t="s">
        <v>820</v>
      </c>
      <c r="B43" s="51">
        <v>288</v>
      </c>
      <c r="C43" s="51">
        <v>7.1525109999999996</v>
      </c>
      <c r="D43" s="51">
        <v>5233</v>
      </c>
      <c r="E43" s="53">
        <v>1.8</v>
      </c>
      <c r="F43" s="53">
        <v>3.2</v>
      </c>
      <c r="G43" s="52">
        <f>C43*D43/1000</f>
        <v>37.429090062999997</v>
      </c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s="56" customFormat="1" x14ac:dyDescent="0.35">
      <c r="A44" s="51" t="s">
        <v>987</v>
      </c>
      <c r="B44" s="51">
        <v>293</v>
      </c>
      <c r="C44" s="51">
        <v>33.162750000000003</v>
      </c>
      <c r="D44" s="51">
        <v>6958</v>
      </c>
      <c r="E44" s="53">
        <v>3.88</v>
      </c>
      <c r="F44" s="53">
        <v>6.02</v>
      </c>
      <c r="G44" s="52">
        <f>C44*D44/1000</f>
        <v>230.74641450000001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s="56" customFormat="1" x14ac:dyDescent="0.35">
      <c r="A45" s="51" t="s">
        <v>939</v>
      </c>
      <c r="B45" s="51">
        <v>298</v>
      </c>
      <c r="C45" s="51">
        <v>3.51877</v>
      </c>
      <c r="D45" s="51">
        <v>16111</v>
      </c>
      <c r="E45" s="53">
        <v>3.66</v>
      </c>
      <c r="F45" s="53">
        <v>7.04</v>
      </c>
      <c r="G45" s="52">
        <f>C45*D45/1000</f>
        <v>56.690903469999995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x14ac:dyDescent="0.35">
      <c r="A46" s="51" t="s">
        <v>811</v>
      </c>
      <c r="B46" s="51">
        <v>299</v>
      </c>
      <c r="C46" s="51">
        <v>27.817260000000001</v>
      </c>
      <c r="D46" s="51">
        <v>2299</v>
      </c>
      <c r="E46" s="53">
        <v>2.72</v>
      </c>
      <c r="F46" s="53">
        <v>4.78</v>
      </c>
      <c r="G46" s="52">
        <f>C46*D46/1000</f>
        <v>63.95188074</v>
      </c>
    </row>
    <row r="47" spans="1:22" x14ac:dyDescent="0.35">
      <c r="A47" s="51" t="s">
        <v>735</v>
      </c>
      <c r="B47" s="51">
        <v>311</v>
      </c>
      <c r="C47" s="51">
        <v>9.6597000000000002E-2</v>
      </c>
      <c r="D47" s="51">
        <v>17195</v>
      </c>
      <c r="E47" s="53">
        <v>13.57</v>
      </c>
      <c r="F47" s="53">
        <v>40.729999999999997</v>
      </c>
      <c r="G47" s="52">
        <f>C47*D47/1000</f>
        <v>1.6609854150000001</v>
      </c>
    </row>
    <row r="48" spans="1:22" s="56" customFormat="1" x14ac:dyDescent="0.35">
      <c r="A48" s="51" t="s">
        <v>858</v>
      </c>
      <c r="B48" s="51">
        <v>313</v>
      </c>
      <c r="C48" s="51">
        <v>0.38071640000000001</v>
      </c>
      <c r="D48" s="51">
        <v>35664</v>
      </c>
      <c r="E48" s="53">
        <v>19.5</v>
      </c>
      <c r="F48" s="53">
        <v>29.3</v>
      </c>
      <c r="G48" s="52">
        <f>C48*D48/1000</f>
        <v>13.5778696896</v>
      </c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s="56" customFormat="1" x14ac:dyDescent="0.35">
      <c r="A49" s="51" t="s">
        <v>1713</v>
      </c>
      <c r="B49" s="51">
        <v>314</v>
      </c>
      <c r="C49" s="51">
        <v>0.11221200000000001</v>
      </c>
      <c r="D49" s="51">
        <v>25745</v>
      </c>
      <c r="E49" s="53">
        <v>27.99</v>
      </c>
      <c r="F49" s="53">
        <v>58.61</v>
      </c>
      <c r="G49" s="52">
        <f>C49*D49/1000</f>
        <v>2.8888979400000001</v>
      </c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s="56" customFormat="1" x14ac:dyDescent="0.35">
      <c r="A50" s="51" t="s">
        <v>738</v>
      </c>
      <c r="B50" s="51">
        <v>316</v>
      </c>
      <c r="C50" s="51">
        <v>0.2872576</v>
      </c>
      <c r="D50" s="51">
        <v>18139</v>
      </c>
      <c r="E50" s="53">
        <v>13.17</v>
      </c>
      <c r="F50" s="53">
        <v>28.23</v>
      </c>
      <c r="G50" s="52">
        <f>C50*D50/1000</f>
        <v>5.2105656064000003</v>
      </c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s="56" customFormat="1" x14ac:dyDescent="0.35">
      <c r="A51" s="51" t="s">
        <v>680</v>
      </c>
      <c r="B51" s="51">
        <v>321</v>
      </c>
      <c r="C51" s="51">
        <v>7.0433300000000004E-2</v>
      </c>
      <c r="D51" s="51">
        <v>8305</v>
      </c>
      <c r="E51" s="53">
        <v>12.42</v>
      </c>
      <c r="F51" s="53">
        <v>25.48</v>
      </c>
      <c r="G51" s="52">
        <f>C51*D51/1000</f>
        <v>0.58494855649999999</v>
      </c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1:22" s="56" customFormat="1" x14ac:dyDescent="0.35">
      <c r="A52" s="51" t="s">
        <v>704</v>
      </c>
      <c r="B52" s="51">
        <v>328</v>
      </c>
      <c r="C52" s="51">
        <v>0.1087839</v>
      </c>
      <c r="D52" s="51">
        <v>11193</v>
      </c>
      <c r="E52" s="53">
        <v>6.99</v>
      </c>
      <c r="F52" s="53">
        <v>16.510000000000002</v>
      </c>
      <c r="G52" s="52">
        <f>C52*D52/1000</f>
        <v>1.2176181927</v>
      </c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 spans="1:22" s="56" customFormat="1" x14ac:dyDescent="0.35">
      <c r="A53" s="51" t="s">
        <v>696</v>
      </c>
      <c r="B53" s="51">
        <v>336</v>
      </c>
      <c r="C53" s="51">
        <v>0.78432820000000003</v>
      </c>
      <c r="D53" s="51">
        <v>6594</v>
      </c>
      <c r="E53" s="53">
        <v>2.61</v>
      </c>
      <c r="F53" s="53">
        <v>4.29</v>
      </c>
      <c r="G53" s="52">
        <f>C53*D53/1000</f>
        <v>5.1718601507999997</v>
      </c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1:22" x14ac:dyDescent="0.35">
      <c r="A54" s="51" t="s">
        <v>691</v>
      </c>
      <c r="B54" s="51">
        <v>339</v>
      </c>
      <c r="C54" s="51">
        <v>0.40915089999999998</v>
      </c>
      <c r="D54" s="51">
        <v>4498</v>
      </c>
      <c r="E54" s="53">
        <v>15.19</v>
      </c>
      <c r="F54" s="53">
        <v>27.31</v>
      </c>
      <c r="G54" s="52">
        <f>C54*D54/1000</f>
        <v>1.8403607482</v>
      </c>
    </row>
    <row r="55" spans="1:22" s="56" customFormat="1" x14ac:dyDescent="0.35">
      <c r="A55" s="51" t="s">
        <v>892</v>
      </c>
      <c r="B55" s="51">
        <v>343</v>
      </c>
      <c r="C55" s="51">
        <v>2.726448</v>
      </c>
      <c r="D55" s="51">
        <v>5826</v>
      </c>
      <c r="E55" s="53">
        <v>10.7</v>
      </c>
      <c r="F55" s="53">
        <v>23.7</v>
      </c>
      <c r="G55" s="52">
        <f>C55*D55/1000</f>
        <v>15.884286048</v>
      </c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1:22" s="56" customFormat="1" x14ac:dyDescent="0.35">
      <c r="A56" s="51" t="s">
        <v>625</v>
      </c>
      <c r="B56" s="51">
        <v>359</v>
      </c>
      <c r="C56" s="51">
        <v>3.167891</v>
      </c>
      <c r="D56" s="51">
        <v>32595</v>
      </c>
      <c r="E56" s="53">
        <v>2.62</v>
      </c>
      <c r="F56" s="53">
        <v>5.08</v>
      </c>
      <c r="G56" s="52">
        <f>C56*D56/1000</f>
        <v>103.257407145</v>
      </c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 spans="1:22" s="56" customFormat="1" x14ac:dyDescent="0.35">
      <c r="A57" s="51" t="s">
        <v>687</v>
      </c>
      <c r="B57" s="51">
        <v>361</v>
      </c>
      <c r="C57" s="51">
        <v>5.67012E-2</v>
      </c>
      <c r="D57" s="51">
        <v>18854</v>
      </c>
      <c r="E57" s="53">
        <v>6.67</v>
      </c>
      <c r="F57" s="53">
        <v>4.93</v>
      </c>
      <c r="G57" s="52">
        <f>C57*D57/1000</f>
        <v>1.0690444248000002</v>
      </c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1:22" x14ac:dyDescent="0.35">
      <c r="A58" s="51" t="s">
        <v>714</v>
      </c>
      <c r="B58" s="51">
        <v>362</v>
      </c>
      <c r="C58" s="51">
        <v>0.1796188</v>
      </c>
      <c r="D58" s="51">
        <v>11803</v>
      </c>
      <c r="E58" s="53">
        <v>15.9</v>
      </c>
      <c r="F58" s="53">
        <v>11.3</v>
      </c>
      <c r="G58" s="52">
        <f>C58*D58/1000</f>
        <v>2.1200406963999998</v>
      </c>
    </row>
    <row r="59" spans="1:22" s="56" customFormat="1" x14ac:dyDescent="0.35">
      <c r="A59" s="51" t="s">
        <v>672</v>
      </c>
      <c r="B59" s="51">
        <v>364</v>
      </c>
      <c r="C59" s="51">
        <v>0.1106076</v>
      </c>
      <c r="D59" s="51">
        <v>7464</v>
      </c>
      <c r="E59" s="53">
        <v>6.21</v>
      </c>
      <c r="F59" s="53">
        <v>37.79</v>
      </c>
      <c r="G59" s="52">
        <f>C59*D59/1000</f>
        <v>0.82557512640000008</v>
      </c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 spans="1:22" x14ac:dyDescent="0.35">
      <c r="A60" s="51" t="s">
        <v>682</v>
      </c>
      <c r="B60" s="51">
        <v>366</v>
      </c>
      <c r="C60" s="51">
        <v>0.59697040000000001</v>
      </c>
      <c r="D60" s="51">
        <v>6191</v>
      </c>
      <c r="E60" s="53">
        <v>1.33</v>
      </c>
      <c r="F60" s="53">
        <v>3.97</v>
      </c>
      <c r="G60" s="52">
        <f>C60*D60/1000</f>
        <v>3.6958437464</v>
      </c>
    </row>
    <row r="61" spans="1:22" x14ac:dyDescent="0.35">
      <c r="A61" s="51" t="s">
        <v>808</v>
      </c>
      <c r="B61" s="51">
        <v>369</v>
      </c>
      <c r="C61" s="51">
        <v>1.395008</v>
      </c>
      <c r="D61" s="51">
        <v>17276</v>
      </c>
      <c r="E61" s="53">
        <v>2.83</v>
      </c>
      <c r="F61" s="53">
        <v>5.07</v>
      </c>
      <c r="G61" s="52">
        <f>C61*D61/1000</f>
        <v>24.100158208</v>
      </c>
    </row>
    <row r="62" spans="1:22" x14ac:dyDescent="0.35">
      <c r="A62" s="51" t="s">
        <v>996</v>
      </c>
      <c r="B62" s="51">
        <v>419</v>
      </c>
      <c r="C62" s="51">
        <v>1.4836579999999999</v>
      </c>
      <c r="D62" s="51">
        <v>25998</v>
      </c>
      <c r="E62" s="53">
        <v>4.1900000000000004</v>
      </c>
      <c r="F62" s="53">
        <v>5.61</v>
      </c>
      <c r="G62" s="52">
        <f>C62*D62/1000</f>
        <v>38.572140683999997</v>
      </c>
    </row>
    <row r="63" spans="1:22" x14ac:dyDescent="0.35">
      <c r="A63" s="56" t="s">
        <v>1002</v>
      </c>
      <c r="B63" s="56">
        <v>423</v>
      </c>
      <c r="C63" s="56">
        <v>0.8759633</v>
      </c>
      <c r="D63" s="56">
        <v>28049</v>
      </c>
      <c r="E63" s="55">
        <v>7.91</v>
      </c>
      <c r="F63" s="55">
        <v>17.89</v>
      </c>
      <c r="G63" s="54">
        <f>C63*D63/1000</f>
        <v>24.569894601700003</v>
      </c>
    </row>
    <row r="64" spans="1:22" x14ac:dyDescent="0.35">
      <c r="A64" s="51" t="s">
        <v>955</v>
      </c>
      <c r="B64" s="51">
        <v>429</v>
      </c>
      <c r="C64" s="51">
        <v>83.272490000000005</v>
      </c>
      <c r="D64" s="51">
        <v>7010</v>
      </c>
      <c r="E64" s="53">
        <v>2.98</v>
      </c>
      <c r="F64" s="53">
        <v>4.62</v>
      </c>
      <c r="G64" s="52">
        <f>C64*D64/1000</f>
        <v>583.74015490000011</v>
      </c>
    </row>
    <row r="65" spans="1:7" x14ac:dyDescent="0.35">
      <c r="A65" s="51" t="s">
        <v>973</v>
      </c>
      <c r="B65" s="51">
        <v>433</v>
      </c>
      <c r="C65" s="51">
        <v>39.115279999999998</v>
      </c>
      <c r="D65" s="51">
        <v>5884</v>
      </c>
      <c r="E65" s="53">
        <v>2.94</v>
      </c>
      <c r="F65" s="53">
        <v>5.46</v>
      </c>
      <c r="G65" s="52">
        <f>C65*D65/1000</f>
        <v>230.15430752</v>
      </c>
    </row>
    <row r="66" spans="1:7" x14ac:dyDescent="0.35">
      <c r="A66" s="51" t="s">
        <v>1077</v>
      </c>
      <c r="B66" s="51">
        <v>436</v>
      </c>
      <c r="C66" s="51">
        <v>9.0508790000000001</v>
      </c>
      <c r="D66" s="51">
        <v>43603</v>
      </c>
      <c r="E66" s="53">
        <v>1.66</v>
      </c>
      <c r="F66" s="53">
        <v>4.4400000000000004</v>
      </c>
      <c r="G66" s="52">
        <f>C66*D66/1000</f>
        <v>394.64547703699998</v>
      </c>
    </row>
    <row r="67" spans="1:7" x14ac:dyDescent="0.35">
      <c r="A67" s="56" t="s">
        <v>957</v>
      </c>
      <c r="B67" s="56">
        <v>439</v>
      </c>
      <c r="C67" s="56">
        <v>10.0695</v>
      </c>
      <c r="D67" s="56">
        <v>4356</v>
      </c>
      <c r="E67" s="55">
        <v>5.55</v>
      </c>
      <c r="F67" s="55">
        <v>14.95</v>
      </c>
      <c r="G67" s="54">
        <f>C67*D67/1000</f>
        <v>43.862741999999997</v>
      </c>
    </row>
    <row r="68" spans="1:7" x14ac:dyDescent="0.35">
      <c r="A68" s="51" t="s">
        <v>1000</v>
      </c>
      <c r="B68" s="51">
        <v>443</v>
      </c>
      <c r="C68" s="51">
        <v>4.7505329999999999</v>
      </c>
      <c r="D68" s="51">
        <v>28500</v>
      </c>
      <c r="E68" s="53">
        <v>2.88</v>
      </c>
      <c r="F68" s="53">
        <v>3.32</v>
      </c>
      <c r="G68" s="52">
        <f>C68*D68/1000</f>
        <v>135.39019049999999</v>
      </c>
    </row>
    <row r="69" spans="1:7" x14ac:dyDescent="0.35">
      <c r="A69" s="51" t="s">
        <v>1035</v>
      </c>
      <c r="B69" s="51">
        <v>446</v>
      </c>
      <c r="C69" s="51">
        <v>6.8558779999999997</v>
      </c>
      <c r="D69" s="51">
        <v>7660</v>
      </c>
      <c r="E69" s="53">
        <v>7.06</v>
      </c>
      <c r="F69" s="53">
        <v>12.54</v>
      </c>
      <c r="G69" s="52">
        <f>C69*D69/1000</f>
        <v>52.516025479999996</v>
      </c>
    </row>
    <row r="70" spans="1:7" x14ac:dyDescent="0.35">
      <c r="A70" s="51" t="s">
        <v>930</v>
      </c>
      <c r="B70" s="51">
        <v>449</v>
      </c>
      <c r="C70" s="51">
        <v>4.1944949999999999</v>
      </c>
      <c r="D70" s="51">
        <v>18198</v>
      </c>
      <c r="E70" s="53">
        <v>3.25</v>
      </c>
      <c r="F70" s="53">
        <v>3.55</v>
      </c>
      <c r="G70" s="52">
        <f>C70*D70/1000</f>
        <v>76.331420010000002</v>
      </c>
    </row>
    <row r="71" spans="1:7" x14ac:dyDescent="0.35">
      <c r="A71" s="51" t="s">
        <v>1058</v>
      </c>
      <c r="B71" s="51">
        <v>453</v>
      </c>
      <c r="C71" s="51">
        <v>2.8755730000000002</v>
      </c>
      <c r="D71" s="51">
        <v>62919</v>
      </c>
      <c r="E71" s="53">
        <v>3.15</v>
      </c>
      <c r="F71" s="53">
        <v>6.25</v>
      </c>
      <c r="G71" s="52">
        <f>C71*D71/1000</f>
        <v>180.92817758700002</v>
      </c>
    </row>
    <row r="72" spans="1:7" x14ac:dyDescent="0.35">
      <c r="A72" s="51" t="s">
        <v>401</v>
      </c>
      <c r="B72" s="51">
        <v>456</v>
      </c>
      <c r="C72" s="51">
        <v>34.082000000000001</v>
      </c>
      <c r="D72" s="51">
        <v>23266</v>
      </c>
      <c r="E72" s="53">
        <v>3.4</v>
      </c>
      <c r="F72" s="53">
        <v>20.5</v>
      </c>
      <c r="G72" s="52">
        <f>C72*D72/1000</f>
        <v>792.95181200000002</v>
      </c>
    </row>
    <row r="73" spans="1:7" x14ac:dyDescent="0.35">
      <c r="A73" s="56" t="s">
        <v>1116</v>
      </c>
      <c r="B73" s="56">
        <v>466</v>
      </c>
      <c r="C73" s="56">
        <v>10.748860000000001</v>
      </c>
      <c r="D73" s="56">
        <v>39180</v>
      </c>
      <c r="E73" s="55">
        <v>4.87</v>
      </c>
      <c r="F73" s="55">
        <v>5.93</v>
      </c>
      <c r="G73" s="54">
        <f>C73*D73/1000</f>
        <v>421.14033480000001</v>
      </c>
    </row>
    <row r="74" spans="1:7" x14ac:dyDescent="0.35">
      <c r="A74" s="56" t="s">
        <v>1025</v>
      </c>
      <c r="B74" s="56">
        <v>469</v>
      </c>
      <c r="C74" s="56">
        <v>99.332570000000004</v>
      </c>
      <c r="D74" s="56">
        <v>3044</v>
      </c>
      <c r="E74" s="55">
        <v>5.44</v>
      </c>
      <c r="F74" s="55">
        <v>5.56</v>
      </c>
      <c r="G74" s="54">
        <f>C74*D74/1000</f>
        <v>302.36834308000005</v>
      </c>
    </row>
    <row r="75" spans="1:7" x14ac:dyDescent="0.35">
      <c r="A75" s="51" t="s">
        <v>733</v>
      </c>
      <c r="B75" s="51">
        <v>474</v>
      </c>
      <c r="C75" s="51">
        <v>31.643170000000001</v>
      </c>
      <c r="D75" s="51">
        <v>713</v>
      </c>
      <c r="E75" s="53">
        <v>2.23</v>
      </c>
      <c r="F75" s="53">
        <v>2.87</v>
      </c>
      <c r="G75" s="52">
        <f>C75*D75/1000</f>
        <v>22.561580209999999</v>
      </c>
    </row>
    <row r="76" spans="1:7" x14ac:dyDescent="0.35">
      <c r="A76" s="51" t="s">
        <v>977</v>
      </c>
      <c r="B76" s="51">
        <v>513</v>
      </c>
      <c r="C76" s="51">
        <v>166.57849999999999</v>
      </c>
      <c r="D76" s="51">
        <v>1864</v>
      </c>
      <c r="E76" s="53">
        <v>2.16</v>
      </c>
      <c r="F76" s="53">
        <v>2.14</v>
      </c>
      <c r="G76" s="52">
        <f>C76*D76/1000</f>
        <v>310.50232399999999</v>
      </c>
    </row>
    <row r="77" spans="1:7" x14ac:dyDescent="0.35">
      <c r="A77" s="51" t="s">
        <v>785</v>
      </c>
      <c r="B77" s="51">
        <v>516</v>
      </c>
      <c r="C77" s="51">
        <v>0.45942359999999999</v>
      </c>
      <c r="D77" s="51">
        <v>29314</v>
      </c>
      <c r="E77" s="53">
        <v>1.71</v>
      </c>
      <c r="F77" s="53">
        <v>7.29</v>
      </c>
      <c r="G77" s="52">
        <f>C77*D77/1000</f>
        <v>13.467543410399999</v>
      </c>
    </row>
    <row r="78" spans="1:7" x14ac:dyDescent="0.35">
      <c r="A78" s="51" t="s">
        <v>932</v>
      </c>
      <c r="B78" s="51">
        <v>518</v>
      </c>
      <c r="C78" s="51">
        <v>52.83023</v>
      </c>
      <c r="D78" s="51">
        <v>1299</v>
      </c>
      <c r="E78" s="53">
        <v>2.59</v>
      </c>
      <c r="F78" s="53">
        <v>3.81</v>
      </c>
      <c r="G78" s="52">
        <f>C78*D78/1000</f>
        <v>68.626468770000002</v>
      </c>
    </row>
    <row r="79" spans="1:7" x14ac:dyDescent="0.35">
      <c r="A79" s="56" t="s">
        <v>913</v>
      </c>
      <c r="B79" s="56">
        <v>522</v>
      </c>
      <c r="C79" s="56">
        <v>16.493110000000001</v>
      </c>
      <c r="D79" s="56">
        <v>1620</v>
      </c>
      <c r="E79" s="55">
        <v>13.68</v>
      </c>
      <c r="F79" s="55">
        <v>17.72</v>
      </c>
      <c r="G79" s="54">
        <f>C79*D79/1000</f>
        <v>26.7188382</v>
      </c>
    </row>
    <row r="80" spans="1:7" x14ac:dyDescent="0.35">
      <c r="A80" s="56" t="s">
        <v>953</v>
      </c>
      <c r="B80" s="56">
        <v>524</v>
      </c>
      <c r="C80" s="56">
        <v>21.803239999999999</v>
      </c>
      <c r="D80" s="56">
        <v>3852</v>
      </c>
      <c r="E80" s="55">
        <v>5.25</v>
      </c>
      <c r="F80" s="55">
        <v>9.65</v>
      </c>
      <c r="G80" s="54">
        <f>C80*D80/1000</f>
        <v>83.986080479999984</v>
      </c>
    </row>
    <row r="81" spans="1:7" x14ac:dyDescent="0.35">
      <c r="A81" s="56" t="s">
        <v>1124</v>
      </c>
      <c r="B81" s="56">
        <v>532</v>
      </c>
      <c r="C81" s="56">
        <v>7.5208370000000002</v>
      </c>
      <c r="D81" s="56">
        <v>48627</v>
      </c>
      <c r="E81" s="55">
        <v>4.45</v>
      </c>
      <c r="F81" s="55">
        <v>12.15</v>
      </c>
      <c r="G81" s="54">
        <f>C81*D81/1000</f>
        <v>365.715740799</v>
      </c>
    </row>
    <row r="82" spans="1:7" x14ac:dyDescent="0.35">
      <c r="A82" s="51" t="s">
        <v>333</v>
      </c>
      <c r="B82" s="51">
        <v>534</v>
      </c>
      <c r="C82" s="51">
        <v>1367.674</v>
      </c>
      <c r="D82" s="51">
        <v>2098</v>
      </c>
      <c r="E82" s="53">
        <v>3.71</v>
      </c>
      <c r="F82" s="53">
        <v>5.79</v>
      </c>
      <c r="G82" s="52">
        <f>C82*D82/1000</f>
        <v>2869.380052</v>
      </c>
    </row>
    <row r="83" spans="1:7" x14ac:dyDescent="0.35">
      <c r="A83" s="51" t="s">
        <v>350</v>
      </c>
      <c r="B83" s="51">
        <v>536</v>
      </c>
      <c r="C83" s="51">
        <v>266.9126</v>
      </c>
      <c r="D83" s="51">
        <v>4197</v>
      </c>
      <c r="E83" s="53">
        <v>1.91</v>
      </c>
      <c r="F83" s="53">
        <v>3.99</v>
      </c>
      <c r="G83" s="52">
        <f>C83*D83/1000</f>
        <v>1120.2321821999999</v>
      </c>
    </row>
    <row r="84" spans="1:7" x14ac:dyDescent="0.35">
      <c r="A84" s="51" t="s">
        <v>1132</v>
      </c>
      <c r="B84" s="51">
        <v>542</v>
      </c>
      <c r="C84" s="51">
        <v>51.709110000000003</v>
      </c>
      <c r="D84" s="51">
        <v>31846</v>
      </c>
      <c r="E84" s="53">
        <v>1.64</v>
      </c>
      <c r="F84" s="53">
        <v>3.16</v>
      </c>
      <c r="G84" s="52">
        <f>C84*D84/1000</f>
        <v>1646.7283170600001</v>
      </c>
    </row>
    <row r="85" spans="1:7" x14ac:dyDescent="0.35">
      <c r="A85" s="51" t="s">
        <v>813</v>
      </c>
      <c r="B85" s="51">
        <v>544</v>
      </c>
      <c r="C85" s="51">
        <v>7.1621790000000001</v>
      </c>
      <c r="D85" s="51">
        <v>2661</v>
      </c>
      <c r="E85" s="53">
        <v>4.03</v>
      </c>
      <c r="F85" s="53">
        <v>9.369999</v>
      </c>
      <c r="G85" s="52">
        <f>C85*D85/1000</f>
        <v>19.058558318999999</v>
      </c>
    </row>
    <row r="86" spans="1:7" x14ac:dyDescent="0.35">
      <c r="A86" s="56" t="s">
        <v>946</v>
      </c>
      <c r="B86" s="56">
        <v>546</v>
      </c>
      <c r="C86" s="56">
        <v>0.67959329999999996</v>
      </c>
      <c r="D86" s="56">
        <v>79251</v>
      </c>
      <c r="E86" s="55">
        <v>27.34</v>
      </c>
      <c r="F86" s="55">
        <v>30.26</v>
      </c>
      <c r="G86" s="54">
        <f>C86*D86/1000</f>
        <v>53.858448618299995</v>
      </c>
    </row>
    <row r="87" spans="1:7" x14ac:dyDescent="0.35">
      <c r="A87" s="56" t="s">
        <v>452</v>
      </c>
      <c r="B87" s="56">
        <v>548</v>
      </c>
      <c r="C87" s="56">
        <v>32.581490000000002</v>
      </c>
      <c r="D87" s="56">
        <v>11193</v>
      </c>
      <c r="E87" s="55">
        <v>4.75</v>
      </c>
      <c r="F87" s="55">
        <v>8.4499999999999993</v>
      </c>
      <c r="G87" s="54">
        <f>C87*D87/1000</f>
        <v>364.68461757</v>
      </c>
    </row>
    <row r="88" spans="1:7" x14ac:dyDescent="0.35">
      <c r="A88" s="51" t="s">
        <v>825</v>
      </c>
      <c r="B88" s="51">
        <v>556</v>
      </c>
      <c r="C88" s="51">
        <v>0.37173279999999997</v>
      </c>
      <c r="D88" s="51">
        <v>15424</v>
      </c>
      <c r="E88" s="53">
        <v>38.83</v>
      </c>
      <c r="F88" s="53">
        <v>35.770000000000003</v>
      </c>
      <c r="G88" s="52">
        <f>C88*D88/1000</f>
        <v>5.7336067071999999</v>
      </c>
    </row>
    <row r="89" spans="1:7" x14ac:dyDescent="0.35">
      <c r="A89" s="51" t="s">
        <v>855</v>
      </c>
      <c r="B89" s="51">
        <v>558</v>
      </c>
      <c r="C89" s="51">
        <v>28.455739999999999</v>
      </c>
      <c r="D89" s="51">
        <v>1079</v>
      </c>
      <c r="E89" s="53">
        <v>4.0599999999999996</v>
      </c>
      <c r="F89" s="53">
        <v>3.94</v>
      </c>
      <c r="G89" s="52">
        <f>C89*D89/1000</f>
        <v>30.703743459999998</v>
      </c>
    </row>
    <row r="90" spans="1:7" x14ac:dyDescent="0.35">
      <c r="A90" s="51" t="s">
        <v>964</v>
      </c>
      <c r="B90" s="51">
        <v>564</v>
      </c>
      <c r="C90" s="51">
        <v>204.72139999999999</v>
      </c>
      <c r="D90" s="51">
        <v>1349</v>
      </c>
      <c r="E90" s="53">
        <v>2.93</v>
      </c>
      <c r="F90" s="53">
        <v>4.47</v>
      </c>
      <c r="G90" s="52">
        <f>C90*D90/1000</f>
        <v>276.16916859999998</v>
      </c>
    </row>
    <row r="91" spans="1:7" x14ac:dyDescent="0.35">
      <c r="A91" s="56" t="s">
        <v>469</v>
      </c>
      <c r="B91" s="56">
        <v>566</v>
      </c>
      <c r="C91" s="56">
        <v>107.2948</v>
      </c>
      <c r="D91" s="56">
        <v>3512</v>
      </c>
      <c r="E91" s="55">
        <v>8.73</v>
      </c>
      <c r="F91" s="55">
        <v>12.47</v>
      </c>
      <c r="G91" s="54">
        <f>C91*D91/1000</f>
        <v>376.81933759999998</v>
      </c>
    </row>
    <row r="92" spans="1:7" x14ac:dyDescent="0.35">
      <c r="A92" s="51" t="s">
        <v>248</v>
      </c>
      <c r="B92" s="51">
        <v>576</v>
      </c>
      <c r="C92" s="51">
        <v>5.7035419999999997</v>
      </c>
      <c r="D92" s="51">
        <v>65234</v>
      </c>
      <c r="E92" s="53">
        <v>4.16</v>
      </c>
      <c r="F92" s="53">
        <v>-0.1599998</v>
      </c>
      <c r="G92" s="52">
        <f>C92*D92/1000</f>
        <v>372.06485882799996</v>
      </c>
    </row>
    <row r="93" spans="1:7" x14ac:dyDescent="0.35">
      <c r="A93" s="56" t="s">
        <v>231</v>
      </c>
      <c r="B93" s="56">
        <v>578</v>
      </c>
      <c r="C93" s="56">
        <v>69.62424</v>
      </c>
      <c r="D93" s="56">
        <v>7807</v>
      </c>
      <c r="E93" s="55">
        <v>10.17</v>
      </c>
      <c r="F93" s="55">
        <v>12.63</v>
      </c>
      <c r="G93" s="54">
        <f>C93*D93/1000</f>
        <v>543.55644168000003</v>
      </c>
    </row>
    <row r="94" spans="1:7" x14ac:dyDescent="0.35">
      <c r="A94" s="56" t="s">
        <v>1045</v>
      </c>
      <c r="B94" s="56">
        <v>582</v>
      </c>
      <c r="C94" s="56">
        <v>96.458529999999996</v>
      </c>
      <c r="D94" s="56">
        <v>3416</v>
      </c>
      <c r="E94" s="55">
        <v>5.88</v>
      </c>
      <c r="F94" s="55">
        <v>3.32</v>
      </c>
      <c r="G94" s="54">
        <f>C94*D94/1000</f>
        <v>329.50233847999999</v>
      </c>
    </row>
    <row r="95" spans="1:7" x14ac:dyDescent="0.35">
      <c r="A95" s="51" t="s">
        <v>905</v>
      </c>
      <c r="B95" s="51">
        <v>612</v>
      </c>
      <c r="C95" s="51">
        <v>43.423139999999997</v>
      </c>
      <c r="D95" s="51">
        <v>3898</v>
      </c>
      <c r="E95" s="53">
        <v>3.35</v>
      </c>
      <c r="F95" s="53">
        <v>3.45</v>
      </c>
      <c r="G95" s="52">
        <f>C95*D95/1000</f>
        <v>169.26339972</v>
      </c>
    </row>
    <row r="96" spans="1:7" x14ac:dyDescent="0.35">
      <c r="A96" s="51" t="s">
        <v>761</v>
      </c>
      <c r="B96" s="51">
        <v>614</v>
      </c>
      <c r="C96" s="51">
        <v>30.127300000000002</v>
      </c>
      <c r="D96" s="51">
        <v>2968</v>
      </c>
      <c r="E96" s="53">
        <v>1.3</v>
      </c>
      <c r="F96" s="53">
        <v>2.6</v>
      </c>
      <c r="G96" s="52">
        <f>C96*D96/1000</f>
        <v>89.41782640000001</v>
      </c>
    </row>
    <row r="97" spans="1:7" x14ac:dyDescent="0.35">
      <c r="A97" s="51" t="s">
        <v>801</v>
      </c>
      <c r="B97" s="51">
        <v>616</v>
      </c>
      <c r="C97" s="51">
        <v>2.3767339999999999</v>
      </c>
      <c r="D97" s="51">
        <v>7773</v>
      </c>
      <c r="E97" s="53">
        <v>3.89</v>
      </c>
      <c r="F97" s="53">
        <v>7.61</v>
      </c>
      <c r="G97" s="52">
        <f>C97*D97/1000</f>
        <v>18.474353381999997</v>
      </c>
    </row>
    <row r="98" spans="1:7" x14ac:dyDescent="0.35">
      <c r="A98" s="51" t="s">
        <v>668</v>
      </c>
      <c r="B98" s="51">
        <v>618</v>
      </c>
      <c r="C98" s="51">
        <v>11.303290000000001</v>
      </c>
      <c r="D98" s="51">
        <v>270</v>
      </c>
      <c r="E98" s="53">
        <v>2.35</v>
      </c>
      <c r="F98" s="53">
        <v>2.5499999999999998</v>
      </c>
      <c r="G98" s="52">
        <f>C98*D98/1000</f>
        <v>3.0518882999999999</v>
      </c>
    </row>
    <row r="99" spans="1:7" x14ac:dyDescent="0.35">
      <c r="A99" s="51" t="s">
        <v>888</v>
      </c>
      <c r="B99" s="51">
        <v>622</v>
      </c>
      <c r="C99" s="51">
        <v>25.508299999999998</v>
      </c>
      <c r="D99" s="51">
        <v>1524</v>
      </c>
      <c r="E99" s="53">
        <v>3.22</v>
      </c>
      <c r="F99" s="53">
        <v>3.98</v>
      </c>
      <c r="G99" s="52">
        <f>C99*D99/1000</f>
        <v>38.8746492</v>
      </c>
    </row>
    <row r="100" spans="1:7" x14ac:dyDescent="0.35">
      <c r="A100" s="51" t="s">
        <v>710</v>
      </c>
      <c r="B100" s="51">
        <v>624</v>
      </c>
      <c r="C100" s="51">
        <v>0.55012709999999998</v>
      </c>
      <c r="D100" s="51">
        <v>3602</v>
      </c>
      <c r="E100" s="53">
        <v>17.440000000000001</v>
      </c>
      <c r="F100" s="53">
        <v>26.16</v>
      </c>
      <c r="G100" s="52">
        <f>C100*D100/1000</f>
        <v>1.9815578141999999</v>
      </c>
    </row>
    <row r="101" spans="1:7" x14ac:dyDescent="0.35">
      <c r="A101" s="51" t="s">
        <v>701</v>
      </c>
      <c r="B101" s="51">
        <v>626</v>
      </c>
      <c r="C101" s="51">
        <v>4.741117</v>
      </c>
      <c r="D101" s="51">
        <v>480</v>
      </c>
      <c r="E101" s="53">
        <v>2.83</v>
      </c>
      <c r="F101" s="53">
        <v>3.67</v>
      </c>
      <c r="G101" s="52">
        <f>C101*D101/1000</f>
        <v>2.2757361600000001</v>
      </c>
    </row>
    <row r="102" spans="1:7" x14ac:dyDescent="0.35">
      <c r="A102" s="51" t="s">
        <v>740</v>
      </c>
      <c r="B102" s="51">
        <v>628</v>
      </c>
      <c r="C102" s="51">
        <v>15.949210000000001</v>
      </c>
      <c r="D102" s="51">
        <v>686</v>
      </c>
      <c r="E102" s="53">
        <v>1.23</v>
      </c>
      <c r="F102" s="53">
        <v>2.97</v>
      </c>
      <c r="G102" s="52">
        <f>C102*D102/1000</f>
        <v>10.941158059999999</v>
      </c>
    </row>
    <row r="103" spans="1:7" x14ac:dyDescent="0.35">
      <c r="A103" s="51" t="s">
        <v>658</v>
      </c>
      <c r="B103" s="51">
        <v>632</v>
      </c>
      <c r="C103" s="51">
        <v>0.87516090000000002</v>
      </c>
      <c r="D103" s="51">
        <v>1362</v>
      </c>
      <c r="E103" s="53">
        <v>4.17</v>
      </c>
      <c r="F103" s="53">
        <v>5.23</v>
      </c>
      <c r="G103" s="52">
        <f>C103*D103/1000</f>
        <v>1.1919691457999999</v>
      </c>
    </row>
    <row r="104" spans="1:7" x14ac:dyDescent="0.35">
      <c r="A104" s="51" t="s">
        <v>754</v>
      </c>
      <c r="B104" s="51">
        <v>634</v>
      </c>
      <c r="C104" s="51">
        <v>4.5673909999999998</v>
      </c>
      <c r="D104" s="51">
        <v>2746</v>
      </c>
      <c r="E104" s="53">
        <v>1.43</v>
      </c>
      <c r="F104" s="53">
        <v>2.87</v>
      </c>
      <c r="G104" s="52">
        <f>C104*D104/1000</f>
        <v>12.542055685999999</v>
      </c>
    </row>
    <row r="105" spans="1:7" x14ac:dyDescent="0.35">
      <c r="A105" s="51" t="s">
        <v>693</v>
      </c>
      <c r="B105" s="51">
        <v>636</v>
      </c>
      <c r="C105" s="51">
        <v>97.842359999999999</v>
      </c>
      <c r="D105" s="51">
        <v>509</v>
      </c>
      <c r="E105" s="53">
        <v>0.71</v>
      </c>
      <c r="F105" s="53">
        <v>1.19</v>
      </c>
      <c r="G105" s="52">
        <f>C105*D105/1000</f>
        <v>49.801761239999998</v>
      </c>
    </row>
    <row r="106" spans="1:7" x14ac:dyDescent="0.35">
      <c r="A106" s="51" t="s">
        <v>746</v>
      </c>
      <c r="B106" s="51">
        <v>638</v>
      </c>
      <c r="C106" s="51">
        <v>11.81128</v>
      </c>
      <c r="D106" s="51">
        <v>1218</v>
      </c>
      <c r="E106" s="53">
        <v>2.2000000000000002</v>
      </c>
      <c r="F106" s="53">
        <v>3.4</v>
      </c>
      <c r="G106" s="52">
        <f>C106*D106/1000</f>
        <v>14.38613904</v>
      </c>
    </row>
    <row r="107" spans="1:7" x14ac:dyDescent="0.35">
      <c r="A107" s="51" t="s">
        <v>948</v>
      </c>
      <c r="B107" s="51">
        <v>644</v>
      </c>
      <c r="C107" s="51">
        <v>96.589569999999995</v>
      </c>
      <c r="D107" s="51">
        <v>961</v>
      </c>
      <c r="E107" s="53">
        <v>2.71</v>
      </c>
      <c r="F107" s="53">
        <v>4.09</v>
      </c>
      <c r="G107" s="52">
        <f>C107*D107/1000</f>
        <v>92.822576769999998</v>
      </c>
    </row>
    <row r="108" spans="1:7" x14ac:dyDescent="0.35">
      <c r="A108" s="51" t="s">
        <v>775</v>
      </c>
      <c r="B108" s="51">
        <v>646</v>
      </c>
      <c r="C108" s="51">
        <v>2.080133</v>
      </c>
      <c r="D108" s="51">
        <v>8111</v>
      </c>
      <c r="E108" s="53">
        <v>1.05</v>
      </c>
      <c r="F108" s="53">
        <v>1.85</v>
      </c>
      <c r="G108" s="52">
        <f>C108*D108/1000</f>
        <v>16.871958762999999</v>
      </c>
    </row>
    <row r="109" spans="1:7" x14ac:dyDescent="0.35">
      <c r="A109" s="51" t="s">
        <v>662</v>
      </c>
      <c r="B109" s="51">
        <v>648</v>
      </c>
      <c r="C109" s="51">
        <v>2.3488769999999999</v>
      </c>
      <c r="D109" s="51">
        <v>774</v>
      </c>
      <c r="E109" s="53">
        <v>8.24</v>
      </c>
      <c r="F109" s="53">
        <v>11.86</v>
      </c>
      <c r="G109" s="52">
        <f>C109*D109/1000</f>
        <v>1.8180307980000001</v>
      </c>
    </row>
    <row r="110" spans="1:7" x14ac:dyDescent="0.35">
      <c r="A110" s="51" t="s">
        <v>983</v>
      </c>
      <c r="B110" s="51">
        <v>652</v>
      </c>
      <c r="C110" s="51">
        <v>30.168780000000002</v>
      </c>
      <c r="D110" s="51">
        <v>2221</v>
      </c>
      <c r="E110" s="53">
        <v>2.86</v>
      </c>
      <c r="F110" s="53">
        <v>3.24</v>
      </c>
      <c r="G110" s="52">
        <f>C110*D110/1000</f>
        <v>67.004860379999997</v>
      </c>
    </row>
    <row r="111" spans="1:7" x14ac:dyDescent="0.35">
      <c r="A111" s="51" t="s">
        <v>699</v>
      </c>
      <c r="B111" s="51">
        <v>656</v>
      </c>
      <c r="C111" s="51">
        <v>13.6273</v>
      </c>
      <c r="D111" s="51">
        <v>1012</v>
      </c>
      <c r="E111" s="53">
        <v>2.4900000000000002</v>
      </c>
      <c r="F111" s="53">
        <v>2.81</v>
      </c>
      <c r="G111" s="52">
        <f>C111*D111/1000</f>
        <v>13.7908276</v>
      </c>
    </row>
    <row r="112" spans="1:7" x14ac:dyDescent="0.35">
      <c r="A112" s="51" t="s">
        <v>838</v>
      </c>
      <c r="B112" s="51">
        <v>662</v>
      </c>
      <c r="C112" s="51">
        <v>26.275580000000001</v>
      </c>
      <c r="D112" s="51">
        <v>2230</v>
      </c>
      <c r="E112" s="53">
        <v>3.9</v>
      </c>
      <c r="F112" s="53">
        <v>3.6</v>
      </c>
      <c r="G112" s="52">
        <f>C112*D112/1000</f>
        <v>58.594543399999999</v>
      </c>
    </row>
    <row r="113" spans="1:7" x14ac:dyDescent="0.35">
      <c r="A113" s="51" t="s">
        <v>928</v>
      </c>
      <c r="B113" s="51">
        <v>664</v>
      </c>
      <c r="C113" s="51">
        <v>47.596789999999999</v>
      </c>
      <c r="D113" s="51">
        <v>2004</v>
      </c>
      <c r="E113" s="53">
        <v>3.65</v>
      </c>
      <c r="F113" s="53">
        <v>5.85</v>
      </c>
      <c r="G113" s="52">
        <f>C113*D113/1000</f>
        <v>95.383967159999997</v>
      </c>
    </row>
    <row r="114" spans="1:7" x14ac:dyDescent="0.35">
      <c r="A114" s="51" t="s">
        <v>643</v>
      </c>
      <c r="B114" s="51">
        <v>666</v>
      </c>
      <c r="C114" s="51">
        <v>2.0465119999999999</v>
      </c>
      <c r="D114" s="51">
        <v>1185</v>
      </c>
      <c r="E114" s="53">
        <v>6.18</v>
      </c>
      <c r="F114" s="53">
        <v>7.52</v>
      </c>
      <c r="G114" s="52">
        <f>C114*D114/1000</f>
        <v>2.4251167200000001</v>
      </c>
    </row>
    <row r="115" spans="1:7" x14ac:dyDescent="0.35">
      <c r="A115" s="51" t="s">
        <v>1684</v>
      </c>
      <c r="B115" s="51">
        <v>672</v>
      </c>
      <c r="C115" s="51">
        <v>6.5782420000000004</v>
      </c>
      <c r="D115" s="51">
        <v>6055</v>
      </c>
      <c r="E115" s="53">
        <v>2.75</v>
      </c>
      <c r="F115" s="53">
        <v>2.85</v>
      </c>
      <c r="G115" s="52">
        <f>C115*D115/1000</f>
        <v>39.831255310000003</v>
      </c>
    </row>
    <row r="116" spans="1:7" x14ac:dyDescent="0.35">
      <c r="A116" s="51" t="s">
        <v>816</v>
      </c>
      <c r="B116" s="51">
        <v>674</v>
      </c>
      <c r="C116" s="51">
        <v>26.895350000000001</v>
      </c>
      <c r="D116" s="51">
        <v>525</v>
      </c>
      <c r="E116" s="53">
        <v>6.05</v>
      </c>
      <c r="F116" s="53">
        <v>9.75</v>
      </c>
      <c r="G116" s="52">
        <f>C116*D116/1000</f>
        <v>14.12005875</v>
      </c>
    </row>
    <row r="117" spans="1:7" x14ac:dyDescent="0.35">
      <c r="A117" s="51" t="s">
        <v>706</v>
      </c>
      <c r="B117" s="51">
        <v>676</v>
      </c>
      <c r="C117" s="51">
        <v>20.278880000000001</v>
      </c>
      <c r="D117" s="51">
        <v>378</v>
      </c>
      <c r="E117" s="53">
        <v>3.5</v>
      </c>
      <c r="F117" s="53">
        <v>4.0999999999999996</v>
      </c>
      <c r="G117" s="52">
        <f>C117*D117/1000</f>
        <v>7.6654166400000001</v>
      </c>
    </row>
    <row r="118" spans="1:7" x14ac:dyDescent="0.35">
      <c r="A118" s="51" t="s">
        <v>781</v>
      </c>
      <c r="B118" s="51">
        <v>678</v>
      </c>
      <c r="C118" s="51">
        <v>19.098880000000001</v>
      </c>
      <c r="D118" s="51">
        <v>907</v>
      </c>
      <c r="E118" s="53">
        <v>3.79</v>
      </c>
      <c r="F118" s="53">
        <v>4.91</v>
      </c>
      <c r="G118" s="52">
        <f>C118*D118/1000</f>
        <v>17.322684160000001</v>
      </c>
    </row>
    <row r="119" spans="1:7" x14ac:dyDescent="0.35">
      <c r="A119" s="51" t="s">
        <v>870</v>
      </c>
      <c r="B119" s="51">
        <v>684</v>
      </c>
      <c r="C119" s="51">
        <v>1.2666360000000001</v>
      </c>
      <c r="D119" s="51">
        <v>11092</v>
      </c>
      <c r="E119" s="53">
        <v>7.2</v>
      </c>
      <c r="F119" s="53">
        <v>16.2</v>
      </c>
      <c r="G119" s="52">
        <f>C119*D119/1000</f>
        <v>14.049526512</v>
      </c>
    </row>
    <row r="120" spans="1:7" x14ac:dyDescent="0.35">
      <c r="A120" s="56" t="s">
        <v>1007</v>
      </c>
      <c r="B120" s="56">
        <v>686</v>
      </c>
      <c r="C120" s="56">
        <v>35.585419999999999</v>
      </c>
      <c r="D120" s="56">
        <v>3332</v>
      </c>
      <c r="E120" s="55">
        <v>8.14</v>
      </c>
      <c r="F120" s="55">
        <v>10.36</v>
      </c>
      <c r="G120" s="54">
        <f>C120*D120/1000</f>
        <v>118.57061944</v>
      </c>
    </row>
    <row r="121" spans="1:7" x14ac:dyDescent="0.35">
      <c r="A121" s="51" t="s">
        <v>818</v>
      </c>
      <c r="B121" s="51">
        <v>688</v>
      </c>
      <c r="C121" s="51">
        <v>31.152069999999998</v>
      </c>
      <c r="D121" s="51">
        <v>488</v>
      </c>
      <c r="E121" s="53">
        <v>3.52</v>
      </c>
      <c r="F121" s="53">
        <v>5.48</v>
      </c>
      <c r="G121" s="52">
        <f>C121*D121/1000</f>
        <v>15.202210159999998</v>
      </c>
    </row>
    <row r="122" spans="1:7" x14ac:dyDescent="0.35">
      <c r="A122" s="51" t="s">
        <v>721</v>
      </c>
      <c r="B122" s="51">
        <v>692</v>
      </c>
      <c r="C122" s="51">
        <v>23.315049999999999</v>
      </c>
      <c r="D122" s="51">
        <v>554</v>
      </c>
      <c r="E122" s="53">
        <v>2.06</v>
      </c>
      <c r="F122" s="53">
        <v>2.84</v>
      </c>
      <c r="G122" s="52">
        <f>C122*D122/1000</f>
        <v>12.916537699999999</v>
      </c>
    </row>
    <row r="123" spans="1:7" x14ac:dyDescent="0.35">
      <c r="A123" s="51" t="s">
        <v>951</v>
      </c>
      <c r="B123" s="51">
        <v>694</v>
      </c>
      <c r="C123" s="51">
        <v>200.95089999999999</v>
      </c>
      <c r="D123" s="51">
        <v>2230</v>
      </c>
      <c r="E123" s="53">
        <v>1.9</v>
      </c>
      <c r="F123" s="53">
        <v>3.2</v>
      </c>
      <c r="G123" s="52">
        <f>C123*D123/1000</f>
        <v>448.12050699999998</v>
      </c>
    </row>
    <row r="124" spans="1:7" x14ac:dyDescent="0.35">
      <c r="A124" s="51" t="s">
        <v>768</v>
      </c>
      <c r="B124" s="51">
        <v>698</v>
      </c>
      <c r="C124" s="51">
        <v>14.90677</v>
      </c>
      <c r="D124" s="51">
        <v>1254</v>
      </c>
      <c r="E124" s="53">
        <v>3.18</v>
      </c>
      <c r="F124" s="53">
        <v>4.12</v>
      </c>
      <c r="G124" s="52">
        <f>C124*D124/1000</f>
        <v>18.693089579999999</v>
      </c>
    </row>
    <row r="125" spans="1:7" x14ac:dyDescent="0.35">
      <c r="A125" s="51" t="s">
        <v>797</v>
      </c>
      <c r="B125" s="51">
        <v>714</v>
      </c>
      <c r="C125" s="51">
        <v>12.39949</v>
      </c>
      <c r="D125" s="51">
        <v>816</v>
      </c>
      <c r="E125" s="53">
        <v>5.17</v>
      </c>
      <c r="F125" s="53">
        <v>7.63</v>
      </c>
      <c r="G125" s="52">
        <f>C125*D125/1000</f>
        <v>10.117983840000001</v>
      </c>
    </row>
    <row r="126" spans="1:7" x14ac:dyDescent="0.35">
      <c r="A126" s="51" t="s">
        <v>638</v>
      </c>
      <c r="B126" s="51">
        <v>716</v>
      </c>
      <c r="C126" s="51">
        <v>0.21250910000000001</v>
      </c>
      <c r="D126" s="51">
        <v>1980</v>
      </c>
      <c r="E126" s="53">
        <v>10.56</v>
      </c>
      <c r="F126" s="53">
        <v>-1.360001</v>
      </c>
      <c r="G126" s="52">
        <f>C126*D126/1000</f>
        <v>0.42076801800000002</v>
      </c>
    </row>
    <row r="127" spans="1:7" x14ac:dyDescent="0.35">
      <c r="A127" s="51" t="s">
        <v>750</v>
      </c>
      <c r="B127" s="51">
        <v>718</v>
      </c>
      <c r="C127" s="51">
        <v>9.62866E-2</v>
      </c>
      <c r="D127" s="51">
        <v>17127</v>
      </c>
      <c r="E127" s="53">
        <v>25.47</v>
      </c>
      <c r="F127" s="53">
        <v>-18.670000000000002</v>
      </c>
      <c r="G127" s="52">
        <f>C127*D127/1000</f>
        <v>1.6491005982</v>
      </c>
    </row>
    <row r="128" spans="1:7" x14ac:dyDescent="0.35">
      <c r="A128" s="51" t="s">
        <v>852</v>
      </c>
      <c r="B128" s="51">
        <v>722</v>
      </c>
      <c r="C128" s="51">
        <v>16.306560000000001</v>
      </c>
      <c r="D128" s="51">
        <v>1446</v>
      </c>
      <c r="E128" s="53">
        <v>4.2699999999999996</v>
      </c>
      <c r="F128" s="53">
        <v>5.13</v>
      </c>
      <c r="G128" s="52">
        <f>C128*D128/1000</f>
        <v>23.579285760000001</v>
      </c>
    </row>
    <row r="129" spans="1:7" x14ac:dyDescent="0.35">
      <c r="A129" s="51" t="s">
        <v>712</v>
      </c>
      <c r="B129" s="51">
        <v>724</v>
      </c>
      <c r="C129" s="51">
        <v>7.8177719999999997</v>
      </c>
      <c r="D129" s="51">
        <v>539</v>
      </c>
      <c r="E129" s="53">
        <v>1.68</v>
      </c>
      <c r="F129" s="53">
        <v>62.22</v>
      </c>
      <c r="G129" s="52">
        <f>C129*D129/1000</f>
        <v>4.2137791079999998</v>
      </c>
    </row>
    <row r="130" spans="1:7" x14ac:dyDescent="0.35">
      <c r="A130" s="51" t="s">
        <v>742</v>
      </c>
      <c r="B130" s="51">
        <v>728</v>
      </c>
      <c r="C130" s="51">
        <v>2.4593829999999999</v>
      </c>
      <c r="D130" s="51">
        <v>5072</v>
      </c>
      <c r="E130" s="53">
        <v>3.1</v>
      </c>
      <c r="F130" s="53">
        <v>11.3</v>
      </c>
      <c r="G130" s="52">
        <f>C130*D130/1000</f>
        <v>12.473990576</v>
      </c>
    </row>
    <row r="131" spans="1:7" x14ac:dyDescent="0.35">
      <c r="A131" s="51" t="s">
        <v>833</v>
      </c>
      <c r="B131" s="51">
        <v>732</v>
      </c>
      <c r="C131" s="51">
        <v>43.221899999999998</v>
      </c>
      <c r="D131" s="51">
        <v>778</v>
      </c>
      <c r="E131" s="53">
        <v>2.29</v>
      </c>
      <c r="F131" s="53">
        <v>22.31</v>
      </c>
      <c r="G131" s="52">
        <f>C131*D131/1000</f>
        <v>33.626638200000002</v>
      </c>
    </row>
    <row r="132" spans="1:7" x14ac:dyDescent="0.35">
      <c r="A132" s="51" t="s">
        <v>660</v>
      </c>
      <c r="B132" s="51">
        <v>734</v>
      </c>
      <c r="C132" s="51">
        <v>1.115197</v>
      </c>
      <c r="D132" s="51">
        <v>4114</v>
      </c>
      <c r="E132" s="53">
        <v>3.36</v>
      </c>
      <c r="F132" s="53">
        <v>3.74</v>
      </c>
      <c r="G132" s="52">
        <f>C132*D132/1000</f>
        <v>4.5879204579999993</v>
      </c>
    </row>
    <row r="133" spans="1:7" x14ac:dyDescent="0.35">
      <c r="A133" s="51" t="s">
        <v>848</v>
      </c>
      <c r="B133" s="51">
        <v>738</v>
      </c>
      <c r="C133" s="51">
        <v>56.314680000000003</v>
      </c>
      <c r="D133" s="51">
        <v>1080</v>
      </c>
      <c r="E133" s="53">
        <v>4.3099999999999996</v>
      </c>
      <c r="F133" s="53">
        <v>5.79</v>
      </c>
      <c r="G133" s="52">
        <f>C133*D133/1000</f>
        <v>60.819854400000004</v>
      </c>
    </row>
    <row r="134" spans="1:7" x14ac:dyDescent="0.35">
      <c r="A134" s="51" t="s">
        <v>726</v>
      </c>
      <c r="B134" s="51">
        <v>742</v>
      </c>
      <c r="C134" s="51">
        <v>8.0808700000000009</v>
      </c>
      <c r="D134" s="51">
        <v>675</v>
      </c>
      <c r="E134" s="53">
        <v>3.9</v>
      </c>
      <c r="F134" s="53">
        <v>4.4000000000000004</v>
      </c>
      <c r="G134" s="52">
        <f>C134*D134/1000</f>
        <v>5.4545872500000003</v>
      </c>
    </row>
    <row r="135" spans="1:7" x14ac:dyDescent="0.35">
      <c r="A135" s="56" t="s">
        <v>910</v>
      </c>
      <c r="B135" s="56">
        <v>744</v>
      </c>
      <c r="C135" s="56">
        <v>11.78337</v>
      </c>
      <c r="D135" s="56">
        <v>3293</v>
      </c>
      <c r="E135" s="55">
        <v>7.04</v>
      </c>
      <c r="F135" s="55">
        <v>7.36</v>
      </c>
      <c r="G135" s="54">
        <f>C135*D135/1000</f>
        <v>38.802637409999996</v>
      </c>
    </row>
    <row r="136" spans="1:7" x14ac:dyDescent="0.35">
      <c r="A136" s="51" t="s">
        <v>868</v>
      </c>
      <c r="B136" s="51">
        <v>746</v>
      </c>
      <c r="C136" s="51">
        <v>39.829929999999997</v>
      </c>
      <c r="D136" s="51">
        <v>916</v>
      </c>
      <c r="E136" s="53">
        <v>2.89</v>
      </c>
      <c r="F136" s="53">
        <v>4.41</v>
      </c>
      <c r="G136" s="52">
        <f>C136*D136/1000</f>
        <v>36.484215879999994</v>
      </c>
    </row>
    <row r="137" spans="1:7" x14ac:dyDescent="0.35">
      <c r="A137" s="51" t="s">
        <v>778</v>
      </c>
      <c r="B137" s="51">
        <v>748</v>
      </c>
      <c r="C137" s="51">
        <v>20.324280000000002</v>
      </c>
      <c r="D137" s="51">
        <v>775</v>
      </c>
      <c r="E137" s="53">
        <v>1.55</v>
      </c>
      <c r="F137" s="53">
        <v>2.15</v>
      </c>
      <c r="G137" s="52">
        <f>C137*D137/1000</f>
        <v>15.751317</v>
      </c>
    </row>
    <row r="138" spans="1:7" x14ac:dyDescent="0.35">
      <c r="A138" s="51" t="s">
        <v>827</v>
      </c>
      <c r="B138" s="51">
        <v>754</v>
      </c>
      <c r="C138" s="51">
        <v>18.323879999999999</v>
      </c>
      <c r="D138" s="51">
        <v>1318</v>
      </c>
      <c r="E138" s="53">
        <v>3.27</v>
      </c>
      <c r="F138" s="53">
        <v>4.13</v>
      </c>
      <c r="G138" s="52">
        <f>C138*D138/1000</f>
        <v>24.150873839999999</v>
      </c>
    </row>
    <row r="139" spans="1:7" x14ac:dyDescent="0.35">
      <c r="A139" s="51" t="s">
        <v>685</v>
      </c>
      <c r="B139" s="51">
        <v>813</v>
      </c>
      <c r="C139" s="51">
        <v>0.64092660000000001</v>
      </c>
      <c r="D139" s="51">
        <v>2494</v>
      </c>
      <c r="E139" s="53">
        <v>4.1500000000000004</v>
      </c>
      <c r="F139" s="53">
        <v>8.15</v>
      </c>
      <c r="G139" s="52">
        <f>C139*D139/1000</f>
        <v>1.5984709403999999</v>
      </c>
    </row>
    <row r="140" spans="1:7" x14ac:dyDescent="0.35">
      <c r="A140" s="51" t="s">
        <v>773</v>
      </c>
      <c r="B140" s="51">
        <v>819</v>
      </c>
      <c r="C140" s="51">
        <v>0.89476690000000003</v>
      </c>
      <c r="D140" s="51">
        <v>6043</v>
      </c>
      <c r="E140" s="53">
        <v>13.87</v>
      </c>
      <c r="F140" s="53">
        <v>24.93</v>
      </c>
      <c r="G140" s="52">
        <f>C140*D140/1000</f>
        <v>5.4070763767000001</v>
      </c>
    </row>
    <row r="141" spans="1:7" x14ac:dyDescent="0.35">
      <c r="A141" s="51" t="s">
        <v>636</v>
      </c>
      <c r="B141" s="51">
        <v>826</v>
      </c>
      <c r="C141" s="51">
        <v>0.1160093</v>
      </c>
      <c r="D141" s="51">
        <v>1672</v>
      </c>
      <c r="E141" s="53">
        <v>8.73</v>
      </c>
      <c r="F141" s="53">
        <v>12.27</v>
      </c>
      <c r="G141" s="52">
        <f>C141*D141/1000</f>
        <v>0.19396754959999998</v>
      </c>
    </row>
    <row r="142" spans="1:7" x14ac:dyDescent="0.35">
      <c r="A142" s="51" t="s">
        <v>677</v>
      </c>
      <c r="B142" s="51">
        <v>846</v>
      </c>
      <c r="C142" s="51">
        <v>0.29109590000000002</v>
      </c>
      <c r="D142" s="51">
        <v>3186</v>
      </c>
      <c r="E142" s="53">
        <v>18.02</v>
      </c>
      <c r="F142" s="53">
        <v>27.68</v>
      </c>
      <c r="G142" s="52">
        <f>C142*D142/1000</f>
        <v>0.92743153740000006</v>
      </c>
    </row>
    <row r="143" spans="1:7" x14ac:dyDescent="0.35">
      <c r="A143" s="51" t="s">
        <v>730</v>
      </c>
      <c r="B143" s="51">
        <v>853</v>
      </c>
      <c r="C143" s="51">
        <v>8.6001989999999999</v>
      </c>
      <c r="D143" s="51">
        <v>2933</v>
      </c>
      <c r="E143" s="53">
        <v>0.7</v>
      </c>
      <c r="F143" s="53">
        <v>1.3</v>
      </c>
      <c r="G143" s="52">
        <f>C143*D143/1000</f>
        <v>25.224383666999998</v>
      </c>
    </row>
    <row r="144" spans="1:7" x14ac:dyDescent="0.35">
      <c r="A144" s="51" t="s">
        <v>652</v>
      </c>
      <c r="B144" s="51">
        <v>866</v>
      </c>
      <c r="C144" s="51">
        <v>0.10101010000000001</v>
      </c>
      <c r="D144" s="51">
        <v>5151</v>
      </c>
      <c r="E144" s="53">
        <v>5.64</v>
      </c>
      <c r="F144" s="53">
        <v>10.26</v>
      </c>
      <c r="G144" s="52">
        <f>C144*D144/1000</f>
        <v>0.52030302510000004</v>
      </c>
    </row>
    <row r="145" spans="1:7" x14ac:dyDescent="0.35">
      <c r="A145" s="51" t="s">
        <v>875</v>
      </c>
      <c r="B145" s="51">
        <v>911</v>
      </c>
      <c r="C145" s="51">
        <v>2.968893</v>
      </c>
      <c r="D145" s="51">
        <v>4605</v>
      </c>
      <c r="E145" s="53">
        <v>4.5599999999999996</v>
      </c>
      <c r="F145" s="53">
        <v>11.74</v>
      </c>
      <c r="G145" s="52">
        <f>C145*D145/1000</f>
        <v>13.671752264999999</v>
      </c>
    </row>
    <row r="146" spans="1:7" x14ac:dyDescent="0.35">
      <c r="A146" s="51" t="s">
        <v>919</v>
      </c>
      <c r="B146" s="51">
        <v>912</v>
      </c>
      <c r="C146" s="51">
        <v>9.981427</v>
      </c>
      <c r="D146" s="51">
        <v>4814</v>
      </c>
      <c r="E146" s="53">
        <v>4.43</v>
      </c>
      <c r="F146" s="53">
        <v>10.97</v>
      </c>
      <c r="G146" s="52">
        <f>C146*D146/1000</f>
        <v>48.050589578</v>
      </c>
    </row>
    <row r="147" spans="1:7" x14ac:dyDescent="0.35">
      <c r="A147" s="51" t="s">
        <v>975</v>
      </c>
      <c r="B147" s="51">
        <v>913</v>
      </c>
      <c r="C147" s="51">
        <v>9.4749770000000009</v>
      </c>
      <c r="D147" s="51">
        <v>6658</v>
      </c>
      <c r="E147" s="53">
        <v>2.0099999999999998</v>
      </c>
      <c r="F147" s="53">
        <v>4.09</v>
      </c>
      <c r="G147" s="52">
        <f>C147*D147/1000</f>
        <v>63.084396866000006</v>
      </c>
    </row>
    <row r="148" spans="1:7" x14ac:dyDescent="0.35">
      <c r="A148" s="51" t="s">
        <v>878</v>
      </c>
      <c r="B148" s="51">
        <v>914</v>
      </c>
      <c r="C148" s="51">
        <v>2.8698229999999998</v>
      </c>
      <c r="D148" s="51">
        <v>5323</v>
      </c>
      <c r="E148" s="53">
        <v>8.4600000000000009</v>
      </c>
      <c r="F148" s="53">
        <v>17.84</v>
      </c>
      <c r="G148" s="52">
        <f>C148*D148/1000</f>
        <v>15.276067829</v>
      </c>
    </row>
    <row r="149" spans="1:7" x14ac:dyDescent="0.35">
      <c r="A149" s="51" t="s">
        <v>884</v>
      </c>
      <c r="B149" s="51">
        <v>915</v>
      </c>
      <c r="C149" s="51">
        <v>3.7232949999999998</v>
      </c>
      <c r="D149" s="51">
        <v>4765</v>
      </c>
      <c r="E149" s="53">
        <v>9.08</v>
      </c>
      <c r="F149" s="53">
        <v>21.42</v>
      </c>
      <c r="G149" s="52">
        <f>C149*D149/1000</f>
        <v>17.741500675000001</v>
      </c>
    </row>
    <row r="150" spans="1:7" x14ac:dyDescent="0.35">
      <c r="A150" s="51" t="s">
        <v>991</v>
      </c>
      <c r="B150" s="51">
        <v>916</v>
      </c>
      <c r="C150" s="51">
        <v>18.631830000000001</v>
      </c>
      <c r="D150" s="51">
        <v>9750</v>
      </c>
      <c r="E150" s="53">
        <v>1.86</v>
      </c>
      <c r="F150" s="53">
        <v>4.1399999999999997</v>
      </c>
      <c r="G150" s="52">
        <f>C150*D150/1000</f>
        <v>181.66034250000001</v>
      </c>
    </row>
    <row r="151" spans="1:7" x14ac:dyDescent="0.35">
      <c r="A151" s="51" t="s">
        <v>790</v>
      </c>
      <c r="B151" s="51">
        <v>917</v>
      </c>
      <c r="C151" s="51">
        <v>6.3886880000000001</v>
      </c>
      <c r="D151" s="51">
        <v>1323</v>
      </c>
      <c r="E151" s="53">
        <v>1.49</v>
      </c>
      <c r="F151" s="53">
        <v>2.5099999999999998</v>
      </c>
      <c r="G151" s="52">
        <f>C151*D151/1000</f>
        <v>8.4522342239999997</v>
      </c>
    </row>
    <row r="152" spans="1:7" x14ac:dyDescent="0.35">
      <c r="A152" s="51" t="s">
        <v>985</v>
      </c>
      <c r="B152" s="51">
        <v>918</v>
      </c>
      <c r="C152" s="51">
        <v>6.9513749999999996</v>
      </c>
      <c r="D152" s="51">
        <v>9772</v>
      </c>
      <c r="E152" s="53">
        <v>2.98</v>
      </c>
      <c r="F152" s="53">
        <v>8.2199989999999996</v>
      </c>
      <c r="G152" s="52">
        <f>C152*D152/1000</f>
        <v>67.928836499999989</v>
      </c>
    </row>
    <row r="153" spans="1:7" x14ac:dyDescent="0.35">
      <c r="A153" s="51" t="s">
        <v>806</v>
      </c>
      <c r="B153" s="51">
        <v>921</v>
      </c>
      <c r="C153" s="51">
        <v>2.6815479999999998</v>
      </c>
      <c r="D153" s="51">
        <v>4458</v>
      </c>
      <c r="E153" s="53">
        <v>0.93</v>
      </c>
      <c r="F153" s="53">
        <v>2.17</v>
      </c>
      <c r="G153" s="52">
        <f>C153*D153/1000</f>
        <v>11.954340983999998</v>
      </c>
    </row>
    <row r="154" spans="1:7" x14ac:dyDescent="0.35">
      <c r="A154" s="51" t="s">
        <v>1105</v>
      </c>
      <c r="B154" s="51">
        <v>922</v>
      </c>
      <c r="C154" s="51">
        <v>146.74959999999999</v>
      </c>
      <c r="D154" s="51">
        <v>11601</v>
      </c>
      <c r="E154" s="53">
        <v>1.3</v>
      </c>
      <c r="F154" s="53">
        <v>3.8</v>
      </c>
      <c r="G154" s="52">
        <f>C154*D154/1000</f>
        <v>1702.4421095999999</v>
      </c>
    </row>
    <row r="155" spans="1:7" x14ac:dyDescent="0.35">
      <c r="A155" s="51" t="s">
        <v>724</v>
      </c>
      <c r="B155" s="51">
        <v>923</v>
      </c>
      <c r="C155" s="51">
        <v>9.29176</v>
      </c>
      <c r="D155" s="51">
        <v>873</v>
      </c>
      <c r="E155" s="53">
        <v>2.87</v>
      </c>
      <c r="F155" s="53">
        <v>4.83</v>
      </c>
      <c r="G155" s="52">
        <f>C155*D155/1000</f>
        <v>8.1117064800000005</v>
      </c>
    </row>
    <row r="156" spans="1:7" x14ac:dyDescent="0.35">
      <c r="A156" s="51" t="s">
        <v>1157</v>
      </c>
      <c r="B156" s="51">
        <v>924</v>
      </c>
      <c r="C156" s="51">
        <v>1400.0239999999999</v>
      </c>
      <c r="D156" s="51">
        <v>10522</v>
      </c>
      <c r="E156" s="53">
        <v>3.31</v>
      </c>
      <c r="F156" s="53">
        <v>7.79</v>
      </c>
      <c r="G156" s="52">
        <f>C156*D156/1000</f>
        <v>14731.052527999998</v>
      </c>
    </row>
    <row r="157" spans="1:7" x14ac:dyDescent="0.35">
      <c r="A157" s="51" t="s">
        <v>1047</v>
      </c>
      <c r="B157" s="51">
        <v>926</v>
      </c>
      <c r="C157" s="51">
        <v>41.733370000000001</v>
      </c>
      <c r="D157" s="51">
        <v>3707</v>
      </c>
      <c r="E157" s="53">
        <v>1.63</v>
      </c>
      <c r="F157" s="53">
        <v>4.37</v>
      </c>
      <c r="G157" s="52">
        <f>C157*D157/1000</f>
        <v>154.70560258999998</v>
      </c>
    </row>
    <row r="158" spans="1:7" x14ac:dyDescent="0.35">
      <c r="A158" s="51" t="s">
        <v>898</v>
      </c>
      <c r="B158" s="51">
        <v>927</v>
      </c>
      <c r="C158" s="51">
        <v>33.255499999999998</v>
      </c>
      <c r="D158" s="51">
        <v>1742</v>
      </c>
      <c r="E158" s="53">
        <v>0.91</v>
      </c>
      <c r="F158" s="53">
        <v>1.79</v>
      </c>
      <c r="G158" s="52">
        <f>C158*D158/1000</f>
        <v>57.931080999999999</v>
      </c>
    </row>
    <row r="159" spans="1:7" x14ac:dyDescent="0.35">
      <c r="A159" s="51" t="s">
        <v>1070</v>
      </c>
      <c r="B159" s="51">
        <v>935</v>
      </c>
      <c r="C159" s="51">
        <v>10.64987</v>
      </c>
      <c r="D159" s="51">
        <v>23539</v>
      </c>
      <c r="E159" s="53">
        <v>2.5099999999999998</v>
      </c>
      <c r="F159" s="53">
        <v>21.49</v>
      </c>
      <c r="G159" s="52">
        <f>C159*D159/1000</f>
        <v>250.68728992999999</v>
      </c>
    </row>
    <row r="160" spans="1:7" x14ac:dyDescent="0.35">
      <c r="A160" s="51" t="s">
        <v>1015</v>
      </c>
      <c r="B160" s="51">
        <v>936</v>
      </c>
      <c r="C160" s="51">
        <v>5.450558</v>
      </c>
      <c r="D160" s="51">
        <v>19344</v>
      </c>
      <c r="E160" s="53">
        <v>2.61</v>
      </c>
      <c r="F160" s="53">
        <v>7.9900010000000004</v>
      </c>
      <c r="G160" s="52">
        <f>C160*D160/1000</f>
        <v>105.43559395199999</v>
      </c>
    </row>
    <row r="161" spans="1:7" x14ac:dyDescent="0.35">
      <c r="A161" s="51" t="s">
        <v>971</v>
      </c>
      <c r="B161" s="51">
        <v>939</v>
      </c>
      <c r="C161" s="51">
        <v>1.324857</v>
      </c>
      <c r="D161" s="51">
        <v>23758</v>
      </c>
      <c r="E161" s="53">
        <v>3.8</v>
      </c>
      <c r="F161" s="53">
        <v>11.6</v>
      </c>
      <c r="G161" s="52">
        <f>C161*D161/1000</f>
        <v>31.475952606</v>
      </c>
    </row>
    <row r="162" spans="1:7" x14ac:dyDescent="0.35">
      <c r="A162" s="51" t="s">
        <v>917</v>
      </c>
      <c r="B162" s="51">
        <v>941</v>
      </c>
      <c r="C162" s="51">
        <v>1.9200969999999999</v>
      </c>
      <c r="D162" s="51">
        <v>17772</v>
      </c>
      <c r="E162" s="53">
        <v>4.29</v>
      </c>
      <c r="F162" s="53">
        <v>5.1100000000000003</v>
      </c>
      <c r="G162" s="52">
        <f>C162*D162/1000</f>
        <v>34.123963883999998</v>
      </c>
    </row>
    <row r="163" spans="1:7" x14ac:dyDescent="0.35">
      <c r="A163" s="51" t="s">
        <v>989</v>
      </c>
      <c r="B163" s="51">
        <v>942</v>
      </c>
      <c r="C163" s="51">
        <v>6.9639470000000001</v>
      </c>
      <c r="D163" s="51">
        <v>7382</v>
      </c>
      <c r="E163" s="53">
        <v>2.36</v>
      </c>
      <c r="F163" s="53">
        <v>7.54</v>
      </c>
      <c r="G163" s="52">
        <f>C163*D163/1000</f>
        <v>51.407856754000001</v>
      </c>
    </row>
    <row r="164" spans="1:7" x14ac:dyDescent="0.35">
      <c r="A164" s="51" t="s">
        <v>766</v>
      </c>
      <c r="B164" s="51">
        <v>943</v>
      </c>
      <c r="C164" s="51">
        <v>0.62242699999999995</v>
      </c>
      <c r="D164" s="51">
        <v>8826</v>
      </c>
      <c r="E164" s="53">
        <v>11.6</v>
      </c>
      <c r="F164" s="53">
        <v>13.5</v>
      </c>
      <c r="G164" s="52">
        <f>C164*D164/1000</f>
        <v>5.4935407019999989</v>
      </c>
    </row>
    <row r="165" spans="1:7" x14ac:dyDescent="0.35">
      <c r="A165" s="51" t="s">
        <v>1064</v>
      </c>
      <c r="B165" s="51">
        <v>944</v>
      </c>
      <c r="C165" s="51">
        <v>9.772888</v>
      </c>
      <c r="D165" s="51">
        <v>16470</v>
      </c>
      <c r="E165" s="53">
        <v>2.44</v>
      </c>
      <c r="F165" s="53">
        <v>5.56</v>
      </c>
      <c r="G165" s="52">
        <f>C165*D165/1000</f>
        <v>160.95946536</v>
      </c>
    </row>
    <row r="166" spans="1:7" x14ac:dyDescent="0.35">
      <c r="A166" s="51" t="s">
        <v>993</v>
      </c>
      <c r="B166" s="51">
        <v>946</v>
      </c>
      <c r="C166" s="51">
        <v>2.7833209999999999</v>
      </c>
      <c r="D166" s="51">
        <v>19482</v>
      </c>
      <c r="E166" s="53">
        <v>1.82</v>
      </c>
      <c r="F166" s="53">
        <v>3.08</v>
      </c>
      <c r="G166" s="52">
        <f>C166*D166/1000</f>
        <v>54.224659721999998</v>
      </c>
    </row>
    <row r="167" spans="1:7" x14ac:dyDescent="0.35">
      <c r="A167" s="51" t="s">
        <v>850</v>
      </c>
      <c r="B167" s="51">
        <v>948</v>
      </c>
      <c r="C167" s="51">
        <v>3.296948</v>
      </c>
      <c r="D167" s="51">
        <v>4202</v>
      </c>
      <c r="E167" s="53">
        <v>2.95</v>
      </c>
      <c r="F167" s="53">
        <v>8.0500000000000007</v>
      </c>
      <c r="G167" s="52">
        <f>C167*D167/1000</f>
        <v>13.853775496000001</v>
      </c>
    </row>
    <row r="168" spans="1:7" x14ac:dyDescent="0.35">
      <c r="A168" s="56" t="s">
        <v>968</v>
      </c>
      <c r="B168" s="56">
        <v>960</v>
      </c>
      <c r="C168" s="56">
        <v>4.06799</v>
      </c>
      <c r="D168" s="56">
        <v>14853</v>
      </c>
      <c r="E168" s="55">
        <v>11.28</v>
      </c>
      <c r="F168" s="55">
        <v>-2.98</v>
      </c>
      <c r="G168" s="54">
        <f>C168*D168/1000</f>
        <v>60.421855470000004</v>
      </c>
    </row>
    <row r="169" spans="1:7" x14ac:dyDescent="0.35">
      <c r="A169" s="51" t="s">
        <v>979</v>
      </c>
      <c r="B169" s="51">
        <v>961</v>
      </c>
      <c r="C169" s="51">
        <v>2.0679319999999999</v>
      </c>
      <c r="D169" s="51">
        <v>25992</v>
      </c>
      <c r="E169" s="53">
        <v>3.37</v>
      </c>
      <c r="F169" s="53">
        <v>3.13</v>
      </c>
      <c r="G169" s="52">
        <f>C169*D169/1000</f>
        <v>53.749688543999994</v>
      </c>
    </row>
    <row r="170" spans="1:7" x14ac:dyDescent="0.35">
      <c r="A170" s="51" t="s">
        <v>836</v>
      </c>
      <c r="B170" s="51">
        <v>962</v>
      </c>
      <c r="C170" s="51">
        <v>2.0787849999999999</v>
      </c>
      <c r="D170" s="51">
        <v>6109</v>
      </c>
      <c r="E170" s="53">
        <v>1.84</v>
      </c>
      <c r="F170" s="53">
        <v>5.0599999999999996</v>
      </c>
      <c r="G170" s="52">
        <f>C170*D170/1000</f>
        <v>12.699297564999998</v>
      </c>
    </row>
    <row r="171" spans="1:7" x14ac:dyDescent="0.35">
      <c r="A171" s="51" t="s">
        <v>763</v>
      </c>
      <c r="B171" s="51">
        <v>963</v>
      </c>
      <c r="C171" s="51">
        <v>3.3010769999999998</v>
      </c>
      <c r="D171" s="51">
        <v>6015</v>
      </c>
      <c r="E171" s="53">
        <v>2.73</v>
      </c>
      <c r="F171" s="53">
        <v>7.27</v>
      </c>
      <c r="G171" s="52">
        <f>C171*D171/1000</f>
        <v>19.855978154999999</v>
      </c>
    </row>
    <row r="172" spans="1:7" x14ac:dyDescent="0.35">
      <c r="A172" s="51" t="s">
        <v>1095</v>
      </c>
      <c r="B172" s="51">
        <v>964</v>
      </c>
      <c r="C172" s="51">
        <v>37.972679999999997</v>
      </c>
      <c r="D172" s="51">
        <v>15601</v>
      </c>
      <c r="E172" s="53">
        <v>1.92</v>
      </c>
      <c r="F172" s="53">
        <v>2.58</v>
      </c>
      <c r="G172" s="52">
        <f>C172*D172/1000</f>
        <v>592.41178067999999</v>
      </c>
    </row>
    <row r="173" spans="1:7" x14ac:dyDescent="0.35">
      <c r="A173" s="51" t="s">
        <v>1056</v>
      </c>
      <c r="B173" s="51">
        <v>968</v>
      </c>
      <c r="C173" s="51">
        <v>19.405149999999999</v>
      </c>
      <c r="D173" s="51">
        <v>12887</v>
      </c>
      <c r="E173" s="53">
        <v>1.44</v>
      </c>
      <c r="F173" s="53">
        <v>3.96</v>
      </c>
      <c r="G173" s="52">
        <f>C173*D173/1000</f>
        <v>250.07416804999997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70E5-6AEE-4E8E-B2E7-535B78F9AF70}">
  <dimension ref="A1:BW28"/>
  <sheetViews>
    <sheetView topLeftCell="C1" workbookViewId="0">
      <pane xSplit="4" ySplit="1" topLeftCell="AA2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27" width="9.1796875" style="10"/>
    <col min="28" max="28" width="5.26953125" style="10" customWidth="1"/>
    <col min="29" max="30" width="9.1796875" style="10"/>
    <col min="31" max="31" width="9.1796875" style="32"/>
    <col min="32" max="32" width="8.36328125" style="10" customWidth="1"/>
    <col min="33" max="33" width="7.90625" style="10" customWidth="1"/>
    <col min="34" max="75" width="8.7265625" customWidth="1"/>
    <col min="76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10" t="s">
        <v>27</v>
      </c>
      <c r="AA1" s="10" t="s">
        <v>28</v>
      </c>
      <c r="AB1" s="10"/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143</v>
      </c>
      <c r="C2" s="10" t="s">
        <v>180</v>
      </c>
      <c r="D2" s="2" t="s">
        <v>46</v>
      </c>
      <c r="E2" s="5" t="s">
        <v>12</v>
      </c>
      <c r="F2" s="5" t="s">
        <v>12</v>
      </c>
      <c r="G2" s="11">
        <v>64200.391409230782</v>
      </c>
      <c r="H2" s="11">
        <v>59708.609618709794</v>
      </c>
      <c r="I2" s="11">
        <v>67212.315939384367</v>
      </c>
      <c r="J2" s="11">
        <v>69340.749458333434</v>
      </c>
      <c r="K2" s="11">
        <v>62953.545832031246</v>
      </c>
      <c r="L2" s="11">
        <v>58930.120910769088</v>
      </c>
      <c r="M2" s="11">
        <v>67707.191924193539</v>
      </c>
      <c r="N2" s="11">
        <v>75921.707878461428</v>
      </c>
      <c r="O2" s="11">
        <v>72431.23854142832</v>
      </c>
      <c r="P2" s="11">
        <v>72374.416242857391</v>
      </c>
      <c r="Q2" s="11">
        <v>75478.657834762111</v>
      </c>
      <c r="R2" s="11">
        <v>79654.568939076999</v>
      </c>
      <c r="S2" s="11">
        <v>75035.658761250015</v>
      </c>
      <c r="T2" s="11">
        <v>68425.685485714333</v>
      </c>
      <c r="U2" s="11">
        <v>74216.114940000014</v>
      </c>
      <c r="V2" s="11">
        <v>78052.687275454984</v>
      </c>
      <c r="W2" s="11">
        <v>73340.364241874981</v>
      </c>
      <c r="X2" s="11">
        <v>60483.268009843734</v>
      </c>
      <c r="Y2" s="8">
        <v>51901.219390967904</v>
      </c>
      <c r="Z2" s="7">
        <v>65523.400913788086</v>
      </c>
      <c r="AC2" s="11">
        <f t="shared" ref="AC2:AC17" si="0">SUM(T2:W2)</f>
        <v>294034.85194304434</v>
      </c>
      <c r="AD2" s="11">
        <f t="shared" ref="AD2:AD17" si="1">SUM(X2:AA2)</f>
        <v>177907.88831459972</v>
      </c>
      <c r="AE2" s="30">
        <f>AD2/AC2-1</f>
        <v>-0.39494285409043572</v>
      </c>
    </row>
    <row r="3" spans="1:33" s="9" customFormat="1" ht="15.75" customHeight="1" x14ac:dyDescent="0.35">
      <c r="A3" s="5" t="s">
        <v>7</v>
      </c>
      <c r="B3" s="5" t="s">
        <v>144</v>
      </c>
      <c r="C3" s="10" t="s">
        <v>180</v>
      </c>
      <c r="D3" s="2" t="s">
        <v>47</v>
      </c>
      <c r="E3" s="5" t="s">
        <v>12</v>
      </c>
      <c r="F3" s="5" t="s">
        <v>12</v>
      </c>
      <c r="G3" s="11">
        <v>60139.12739692309</v>
      </c>
      <c r="H3" s="11">
        <v>57708.595673225915</v>
      </c>
      <c r="I3" s="11">
        <v>58848.521139692086</v>
      </c>
      <c r="J3" s="11">
        <v>61234.136121212214</v>
      </c>
      <c r="K3" s="11">
        <v>58915.161421874996</v>
      </c>
      <c r="L3" s="11">
        <v>57555.361603384474</v>
      </c>
      <c r="M3" s="11">
        <v>59341.028409838691</v>
      </c>
      <c r="N3" s="11">
        <v>65207.758734615287</v>
      </c>
      <c r="O3" s="11">
        <v>64844.164998571199</v>
      </c>
      <c r="P3" s="11">
        <v>68305.839878571656</v>
      </c>
      <c r="Q3" s="11">
        <v>68564.915197619237</v>
      </c>
      <c r="R3" s="11">
        <v>68875.053128307758</v>
      </c>
      <c r="S3" s="11">
        <v>67725.824828750017</v>
      </c>
      <c r="T3" s="11">
        <v>65164.204251428622</v>
      </c>
      <c r="U3" s="11">
        <v>67792.034410000022</v>
      </c>
      <c r="V3" s="11">
        <v>69526.312766364033</v>
      </c>
      <c r="W3" s="11">
        <v>67434.173819374992</v>
      </c>
      <c r="X3" s="11">
        <v>62220.179518593737</v>
      </c>
      <c r="Y3" s="8">
        <v>52071.607967096934</v>
      </c>
      <c r="Z3" s="7">
        <v>58789.1900212123</v>
      </c>
      <c r="AC3" s="11">
        <f t="shared" si="0"/>
        <v>269916.72524716769</v>
      </c>
      <c r="AD3" s="11">
        <f t="shared" si="1"/>
        <v>173080.97750690297</v>
      </c>
      <c r="AE3" s="30">
        <f t="shared" ref="AE3:AE17" si="2">AD3/AC3-1</f>
        <v>-0.35876156859709396</v>
      </c>
    </row>
    <row r="4" spans="1:33" s="9" customFormat="1" ht="15.75" customHeight="1" x14ac:dyDescent="0.35">
      <c r="A4" s="5" t="s">
        <v>7</v>
      </c>
      <c r="B4" s="5" t="s">
        <v>145</v>
      </c>
      <c r="C4" s="10" t="s">
        <v>180</v>
      </c>
      <c r="D4" s="3" t="s">
        <v>48</v>
      </c>
      <c r="E4" s="5" t="s">
        <v>12</v>
      </c>
      <c r="F4" s="5" t="s">
        <v>12</v>
      </c>
      <c r="G4" s="11">
        <v>10279.116169230771</v>
      </c>
      <c r="H4" s="11">
        <v>10053.62677064518</v>
      </c>
      <c r="I4" s="11">
        <v>10081.587666769192</v>
      </c>
      <c r="J4" s="11">
        <v>9945.4776250000159</v>
      </c>
      <c r="K4" s="11">
        <v>10200.888457031249</v>
      </c>
      <c r="L4" s="11">
        <v>10865.400762461511</v>
      </c>
      <c r="M4" s="11">
        <v>11189.932440322578</v>
      </c>
      <c r="N4" s="11">
        <v>11963.261885384598</v>
      </c>
      <c r="O4" s="11">
        <v>11988.25908142853</v>
      </c>
      <c r="P4" s="11">
        <v>11409.68992142861</v>
      </c>
      <c r="Q4" s="11">
        <v>11594.512972857174</v>
      </c>
      <c r="R4" s="11">
        <v>11439.229853538473</v>
      </c>
      <c r="S4" s="11">
        <v>11883.017255000002</v>
      </c>
      <c r="T4" s="11">
        <v>11221.080982857151</v>
      </c>
      <c r="U4" s="11">
        <v>11745.474250000001</v>
      </c>
      <c r="V4" s="11">
        <v>11866.983134242491</v>
      </c>
      <c r="W4" s="11">
        <v>11933.276847499996</v>
      </c>
      <c r="X4" s="11">
        <v>10999.704448124998</v>
      </c>
      <c r="Y4" s="8">
        <v>9105.4906122580924</v>
      </c>
      <c r="Z4" s="7">
        <v>10063.151407575788</v>
      </c>
      <c r="AC4" s="11">
        <f t="shared" si="0"/>
        <v>46766.815214599636</v>
      </c>
      <c r="AD4" s="11">
        <f t="shared" si="1"/>
        <v>30168.34646795888</v>
      </c>
      <c r="AE4" s="30">
        <f t="shared" si="2"/>
        <v>-0.35491980094165265</v>
      </c>
    </row>
    <row r="5" spans="1:33" s="16" customFormat="1" ht="15.75" customHeight="1" x14ac:dyDescent="0.35">
      <c r="A5" s="13" t="s">
        <v>7</v>
      </c>
      <c r="B5" s="13" t="s">
        <v>146</v>
      </c>
      <c r="C5" s="14" t="s">
        <v>180</v>
      </c>
      <c r="D5" s="15" t="s">
        <v>49</v>
      </c>
      <c r="E5" s="13" t="s">
        <v>12</v>
      </c>
      <c r="F5" s="13" t="s">
        <v>12</v>
      </c>
      <c r="G5" s="17">
        <v>2078.8239200000003</v>
      </c>
      <c r="H5" s="17">
        <v>2100.8466503225845</v>
      </c>
      <c r="I5" s="17">
        <v>1948.7215032307618</v>
      </c>
      <c r="J5" s="17">
        <v>2055.7135984848514</v>
      </c>
      <c r="K5" s="17">
        <v>2113.2222890624998</v>
      </c>
      <c r="L5" s="17">
        <v>1968.5965513846106</v>
      </c>
      <c r="M5" s="17">
        <v>2181.2267598387093</v>
      </c>
      <c r="N5" s="17">
        <v>2317.8533592307658</v>
      </c>
      <c r="O5" s="17">
        <v>2017.4504214285644</v>
      </c>
      <c r="P5" s="17">
        <v>1706.1494285714346</v>
      </c>
      <c r="Q5" s="17">
        <v>1898.2826266666721</v>
      </c>
      <c r="R5" s="17">
        <v>1767.8429187692325</v>
      </c>
      <c r="S5" s="17">
        <v>1784.2560200000005</v>
      </c>
      <c r="T5" s="17">
        <v>1421.9858285714295</v>
      </c>
      <c r="U5" s="17">
        <v>1820.8434800000002</v>
      </c>
      <c r="V5" s="17">
        <v>2158.1690512121336</v>
      </c>
      <c r="W5" s="17">
        <v>1877.2093574999994</v>
      </c>
      <c r="X5" s="17">
        <v>1526.4135357812495</v>
      </c>
      <c r="Y5" s="21">
        <v>580.44460000000174</v>
      </c>
      <c r="Z5" s="19">
        <v>604.91123863636551</v>
      </c>
      <c r="AC5" s="17">
        <f t="shared" si="0"/>
        <v>7278.2077172835634</v>
      </c>
      <c r="AD5" s="17">
        <f t="shared" si="1"/>
        <v>2711.7693744176167</v>
      </c>
      <c r="AE5" s="31">
        <f t="shared" si="2"/>
        <v>-0.62741247849000281</v>
      </c>
      <c r="AF5" s="33">
        <f>AC5/SUM(T$20:W$20)/10</f>
        <v>0.26786597063066919</v>
      </c>
      <c r="AG5" s="33">
        <f>AD5/SUM(X$20:AA$20)/10</f>
        <v>0.10420415662454403</v>
      </c>
    </row>
    <row r="6" spans="1:33" s="9" customFormat="1" ht="15.75" customHeight="1" x14ac:dyDescent="0.35">
      <c r="A6" s="5" t="s">
        <v>7</v>
      </c>
      <c r="B6" s="5" t="s">
        <v>147</v>
      </c>
      <c r="C6" s="10" t="s">
        <v>180</v>
      </c>
      <c r="D6" s="4" t="s">
        <v>50</v>
      </c>
      <c r="E6" s="5" t="s">
        <v>12</v>
      </c>
      <c r="F6" s="5" t="s">
        <v>12</v>
      </c>
      <c r="G6" s="11">
        <v>5516.8788646153853</v>
      </c>
      <c r="H6" s="11">
        <v>5270.299572580655</v>
      </c>
      <c r="I6" s="11">
        <v>5292.1616299999796</v>
      </c>
      <c r="J6" s="11">
        <v>5148.6636780303106</v>
      </c>
      <c r="K6" s="11">
        <v>5310.3530390625001</v>
      </c>
      <c r="L6" s="11">
        <v>5638.6321061538329</v>
      </c>
      <c r="M6" s="11">
        <v>6120.7927509677402</v>
      </c>
      <c r="N6" s="11">
        <v>6448.9486130769137</v>
      </c>
      <c r="O6" s="11">
        <v>6392.6157357142629</v>
      </c>
      <c r="P6" s="11">
        <v>6660.2517642857374</v>
      </c>
      <c r="Q6" s="11">
        <v>6662.4572957143037</v>
      </c>
      <c r="R6" s="11">
        <v>6657.3787273846219</v>
      </c>
      <c r="S6" s="11">
        <v>6929.1728637500019</v>
      </c>
      <c r="T6" s="11">
        <v>6787.4836342857188</v>
      </c>
      <c r="U6" s="11">
        <v>6888.9552200000007</v>
      </c>
      <c r="V6" s="11">
        <v>6756.49575242428</v>
      </c>
      <c r="W6" s="11">
        <v>7181.1339799999978</v>
      </c>
      <c r="X6" s="11">
        <v>6554.326878593748</v>
      </c>
      <c r="Y6" s="8">
        <v>6454.4998954838902</v>
      </c>
      <c r="Z6" s="7">
        <v>7135.9654678788102</v>
      </c>
      <c r="AC6" s="11">
        <f t="shared" si="0"/>
        <v>27614.068586709996</v>
      </c>
      <c r="AD6" s="11">
        <f t="shared" si="1"/>
        <v>20144.792241956449</v>
      </c>
      <c r="AE6" s="30">
        <f t="shared" si="2"/>
        <v>-0.27048807825255905</v>
      </c>
    </row>
    <row r="7" spans="1:33" s="9" customFormat="1" ht="15.75" customHeight="1" x14ac:dyDescent="0.35">
      <c r="A7" s="5" t="s">
        <v>7</v>
      </c>
      <c r="B7" s="5" t="s">
        <v>148</v>
      </c>
      <c r="C7" s="10" t="s">
        <v>180</v>
      </c>
      <c r="D7" s="4" t="s">
        <v>51</v>
      </c>
      <c r="E7" s="5" t="s">
        <v>12</v>
      </c>
      <c r="F7" s="5" t="s">
        <v>12</v>
      </c>
      <c r="G7" s="11">
        <v>2875.0857692307695</v>
      </c>
      <c r="H7" s="11">
        <v>2917.8670587096831</v>
      </c>
      <c r="I7" s="11">
        <v>3082.3609058461425</v>
      </c>
      <c r="J7" s="11">
        <v>2978.4956287878831</v>
      </c>
      <c r="K7" s="11">
        <v>3015.76004296875</v>
      </c>
      <c r="L7" s="11">
        <v>3543.9635990769143</v>
      </c>
      <c r="M7" s="11">
        <v>3182.7328770967738</v>
      </c>
      <c r="N7" s="11">
        <v>3513.134146923072</v>
      </c>
      <c r="O7" s="11">
        <v>3911.6285585714145</v>
      </c>
      <c r="P7" s="11">
        <v>3300.3174357142966</v>
      </c>
      <c r="Q7" s="11">
        <v>3243.5945233333423</v>
      </c>
      <c r="R7" s="11">
        <v>3233.2151473846184</v>
      </c>
      <c r="S7" s="11">
        <v>3434.9667775000012</v>
      </c>
      <c r="T7" s="11">
        <v>3244.7853942857164</v>
      </c>
      <c r="U7" s="11">
        <v>3260.9774000000007</v>
      </c>
      <c r="V7" s="11">
        <v>3180.8224987878971</v>
      </c>
      <c r="W7" s="11">
        <v>3151.7100724999996</v>
      </c>
      <c r="X7" s="11">
        <v>3151.8460237499994</v>
      </c>
      <c r="Y7" s="8">
        <v>2350.635418064523</v>
      </c>
      <c r="Z7" s="7">
        <v>2609.0084727272806</v>
      </c>
      <c r="AC7" s="11">
        <f t="shared" si="0"/>
        <v>12838.295365573615</v>
      </c>
      <c r="AD7" s="11">
        <f t="shared" si="1"/>
        <v>8111.489914541803</v>
      </c>
      <c r="AE7" s="30">
        <f t="shared" si="2"/>
        <v>-0.36818014513881048</v>
      </c>
    </row>
    <row r="8" spans="1:33" s="9" customFormat="1" ht="15" customHeight="1" x14ac:dyDescent="0.35">
      <c r="A8" s="5" t="s">
        <v>7</v>
      </c>
      <c r="B8" s="5" t="s">
        <v>149</v>
      </c>
      <c r="C8" s="10" t="s">
        <v>180</v>
      </c>
      <c r="D8" s="3" t="s">
        <v>52</v>
      </c>
      <c r="E8" s="5" t="s">
        <v>12</v>
      </c>
      <c r="F8" s="5" t="s">
        <v>12</v>
      </c>
      <c r="G8" s="11">
        <v>11194.762532307694</v>
      </c>
      <c r="H8" s="11">
        <v>11599.287446129056</v>
      </c>
      <c r="I8" s="11">
        <v>11634.963861846109</v>
      </c>
      <c r="J8" s="11">
        <v>11154.898265151531</v>
      </c>
      <c r="K8" s="11">
        <v>11273.252203124999</v>
      </c>
      <c r="L8" s="11">
        <v>11628.008318769203</v>
      </c>
      <c r="M8" s="11">
        <v>11920.314418870965</v>
      </c>
      <c r="N8" s="11">
        <v>12582.632521538442</v>
      </c>
      <c r="O8" s="11">
        <v>13176.24126714281</v>
      </c>
      <c r="P8" s="11">
        <v>13831.119142857189</v>
      </c>
      <c r="Q8" s="11">
        <v>13960.45561142861</v>
      </c>
      <c r="R8" s="11">
        <v>13361.971257230784</v>
      </c>
      <c r="S8" s="11">
        <v>13347.791916250004</v>
      </c>
      <c r="T8" s="11">
        <v>13256.383382857151</v>
      </c>
      <c r="U8" s="11">
        <v>13376.861910000001</v>
      </c>
      <c r="V8" s="11">
        <v>12757.093044848556</v>
      </c>
      <c r="W8" s="11">
        <v>13029.533456249996</v>
      </c>
      <c r="X8" s="11">
        <v>12444.300542343746</v>
      </c>
      <c r="Y8" s="8">
        <v>10558.584655483904</v>
      </c>
      <c r="Z8" s="7">
        <v>10843.749910303064</v>
      </c>
      <c r="AC8" s="11">
        <f t="shared" si="0"/>
        <v>52419.871793955695</v>
      </c>
      <c r="AD8" s="11">
        <f t="shared" si="1"/>
        <v>33846.635108130715</v>
      </c>
      <c r="AE8" s="30">
        <f t="shared" si="2"/>
        <v>-0.35431671330349535</v>
      </c>
    </row>
    <row r="9" spans="1:33" s="16" customFormat="1" ht="15" customHeight="1" x14ac:dyDescent="0.35">
      <c r="A9" s="13" t="s">
        <v>7</v>
      </c>
      <c r="B9" s="13" t="s">
        <v>150</v>
      </c>
      <c r="C9" s="14" t="s">
        <v>180</v>
      </c>
      <c r="D9" s="15" t="s">
        <v>53</v>
      </c>
      <c r="E9" s="13" t="s">
        <v>12</v>
      </c>
      <c r="F9" s="13" t="s">
        <v>12</v>
      </c>
      <c r="G9" s="17">
        <v>2005.4407784615387</v>
      </c>
      <c r="H9" s="17">
        <v>2219.201103870972</v>
      </c>
      <c r="I9" s="17">
        <v>2124.2046819999919</v>
      </c>
      <c r="J9" s="17">
        <v>2186.4708295454579</v>
      </c>
      <c r="K9" s="17">
        <v>2063.1592265625</v>
      </c>
      <c r="L9" s="17">
        <v>2314.6555513846097</v>
      </c>
      <c r="M9" s="17">
        <v>2278.4346827419349</v>
      </c>
      <c r="N9" s="17">
        <v>2485.7047984615351</v>
      </c>
      <c r="O9" s="17">
        <v>2516.6619642857054</v>
      </c>
      <c r="P9" s="17">
        <v>2418.8478714285798</v>
      </c>
      <c r="Q9" s="17">
        <v>2497.6023361904831</v>
      </c>
      <c r="R9" s="17">
        <v>2491.2839658461562</v>
      </c>
      <c r="S9" s="17">
        <v>2259.8826087500006</v>
      </c>
      <c r="T9" s="17">
        <v>2268.2491200000013</v>
      </c>
      <c r="U9" s="17">
        <v>2331.5651300000004</v>
      </c>
      <c r="V9" s="17">
        <v>2362.0992918181955</v>
      </c>
      <c r="W9" s="17">
        <v>2137.1579049999996</v>
      </c>
      <c r="X9" s="17">
        <v>1737.9039035937494</v>
      </c>
      <c r="Y9" s="21">
        <v>590.13703354838901</v>
      </c>
      <c r="Z9" s="19">
        <v>603.97611015151699</v>
      </c>
      <c r="AC9" s="17">
        <f t="shared" si="0"/>
        <v>9099.0714468181959</v>
      </c>
      <c r="AD9" s="17">
        <f t="shared" si="1"/>
        <v>2932.0170472936552</v>
      </c>
      <c r="AE9" s="31">
        <f t="shared" si="2"/>
        <v>-0.67776744424630975</v>
      </c>
      <c r="AF9" s="33">
        <f>AC9/SUM(T$20:W$20)/10</f>
        <v>0.33488074256960693</v>
      </c>
      <c r="AG9" s="33">
        <f>AD9/SUM(X$20:AA$20)/10</f>
        <v>0.11266753231463014</v>
      </c>
    </row>
    <row r="10" spans="1:33" s="9" customFormat="1" ht="15.75" customHeight="1" x14ac:dyDescent="0.35">
      <c r="A10" s="5" t="s">
        <v>7</v>
      </c>
      <c r="B10" s="5" t="s">
        <v>151</v>
      </c>
      <c r="C10" s="10" t="s">
        <v>180</v>
      </c>
      <c r="D10" s="4" t="s">
        <v>54</v>
      </c>
      <c r="E10" s="5" t="s">
        <v>12</v>
      </c>
      <c r="F10" s="5" t="s">
        <v>12</v>
      </c>
      <c r="G10" s="11">
        <v>5202.5361538461539</v>
      </c>
      <c r="H10" s="11">
        <v>5450.6964445161393</v>
      </c>
      <c r="I10" s="11">
        <v>5404.8593213845952</v>
      </c>
      <c r="J10" s="11">
        <v>5227.1626818181894</v>
      </c>
      <c r="K10" s="11">
        <v>5395.2660351562499</v>
      </c>
      <c r="L10" s="11">
        <v>5295.5545375384481</v>
      </c>
      <c r="M10" s="11">
        <v>5532.5856256451598</v>
      </c>
      <c r="N10" s="11">
        <v>5756.869760769222</v>
      </c>
      <c r="O10" s="11">
        <v>6141.8325785714069</v>
      </c>
      <c r="P10" s="11">
        <v>6975.1764642857379</v>
      </c>
      <c r="Q10" s="11">
        <v>7022.8831647619236</v>
      </c>
      <c r="R10" s="11">
        <v>6727.7342704615448</v>
      </c>
      <c r="S10" s="11">
        <v>7173.7775625000022</v>
      </c>
      <c r="T10" s="11">
        <v>7192.3861485714333</v>
      </c>
      <c r="U10" s="11">
        <v>7192.9160700000011</v>
      </c>
      <c r="V10" s="11">
        <v>6743.4860260606438</v>
      </c>
      <c r="W10" s="11">
        <v>6981.4120124999981</v>
      </c>
      <c r="X10" s="11">
        <v>6579.577814062498</v>
      </c>
      <c r="Y10" s="8">
        <v>6308.4525445161489</v>
      </c>
      <c r="Z10" s="7">
        <v>6477.8687966666866</v>
      </c>
      <c r="AC10" s="11">
        <f t="shared" si="0"/>
        <v>28110.200257132077</v>
      </c>
      <c r="AD10" s="11">
        <f t="shared" si="1"/>
        <v>19365.899155245334</v>
      </c>
      <c r="AE10" s="30">
        <f t="shared" si="2"/>
        <v>-0.31107217386927555</v>
      </c>
    </row>
    <row r="11" spans="1:33" s="9" customFormat="1" ht="15.75" customHeight="1" x14ac:dyDescent="0.35">
      <c r="A11" s="5" t="s">
        <v>7</v>
      </c>
      <c r="B11" s="5" t="s">
        <v>152</v>
      </c>
      <c r="C11" s="10" t="s">
        <v>180</v>
      </c>
      <c r="D11" s="4" t="s">
        <v>55</v>
      </c>
      <c r="E11" s="5" t="s">
        <v>12</v>
      </c>
      <c r="F11" s="5" t="s">
        <v>12</v>
      </c>
      <c r="G11" s="11">
        <v>4120.4086338461539</v>
      </c>
      <c r="H11" s="11">
        <v>4029.4512048387173</v>
      </c>
      <c r="I11" s="11">
        <v>4208.321507846138</v>
      </c>
      <c r="J11" s="11">
        <v>3841.7613446969754</v>
      </c>
      <c r="K11" s="11">
        <v>3915.4925390624999</v>
      </c>
      <c r="L11" s="11">
        <v>4135.7777289230671</v>
      </c>
      <c r="M11" s="11">
        <v>4228.7650724193536</v>
      </c>
      <c r="N11" s="11">
        <v>4468.5600438461479</v>
      </c>
      <c r="O11" s="11">
        <v>4652.557388571412</v>
      </c>
      <c r="P11" s="11">
        <v>4506.5454142857297</v>
      </c>
      <c r="Q11" s="11">
        <v>4502.7616585714413</v>
      </c>
      <c r="R11" s="11">
        <v>4205.0519630769268</v>
      </c>
      <c r="S11" s="11">
        <v>3980.7902350000008</v>
      </c>
      <c r="T11" s="11">
        <v>3866.5066742857171</v>
      </c>
      <c r="U11" s="11">
        <v>3915.1955400000011</v>
      </c>
      <c r="V11" s="11">
        <v>3712.4421718182025</v>
      </c>
      <c r="W11" s="11">
        <v>3991.8930056249992</v>
      </c>
      <c r="X11" s="11">
        <v>4199.7047126562493</v>
      </c>
      <c r="Y11" s="8">
        <v>3720.1322219354947</v>
      </c>
      <c r="Z11" s="7">
        <v>3823.2728103030418</v>
      </c>
      <c r="AC11" s="11">
        <f t="shared" si="0"/>
        <v>15486.03739172892</v>
      </c>
      <c r="AD11" s="11">
        <f t="shared" si="1"/>
        <v>11743.109744894786</v>
      </c>
      <c r="AE11" s="30">
        <f t="shared" si="2"/>
        <v>-0.24169692686091726</v>
      </c>
    </row>
    <row r="12" spans="1:33" s="16" customFormat="1" ht="15.75" customHeight="1" x14ac:dyDescent="0.35">
      <c r="A12" s="13" t="s">
        <v>7</v>
      </c>
      <c r="B12" s="13" t="s">
        <v>153</v>
      </c>
      <c r="C12" s="14" t="s">
        <v>180</v>
      </c>
      <c r="D12" s="18" t="s">
        <v>56</v>
      </c>
      <c r="E12" s="13" t="s">
        <v>12</v>
      </c>
      <c r="F12" s="13" t="s">
        <v>12</v>
      </c>
      <c r="G12" s="17">
        <v>10727.081913846156</v>
      </c>
      <c r="H12" s="17">
        <v>10142.998709032277</v>
      </c>
      <c r="I12" s="17">
        <v>15347.325188769173</v>
      </c>
      <c r="J12" s="17">
        <v>19963.647784090939</v>
      </c>
      <c r="K12" s="17">
        <v>9883.6785351562503</v>
      </c>
      <c r="L12" s="17">
        <v>9522.691842461516</v>
      </c>
      <c r="M12" s="17">
        <v>15298.455059354836</v>
      </c>
      <c r="N12" s="17">
        <v>22749.331941538429</v>
      </c>
      <c r="O12" s="17">
        <v>11661.88776142853</v>
      </c>
      <c r="P12" s="17">
        <v>12045.808314285756</v>
      </c>
      <c r="Q12" s="17">
        <v>18448.681086190525</v>
      </c>
      <c r="R12" s="17">
        <v>23478.516900923099</v>
      </c>
      <c r="S12" s="17">
        <v>11914.406098750002</v>
      </c>
      <c r="T12" s="17">
        <v>10953.606811428579</v>
      </c>
      <c r="U12" s="17">
        <v>17820.084080000004</v>
      </c>
      <c r="V12" s="17">
        <v>22788.259236666792</v>
      </c>
      <c r="W12" s="17">
        <v>12171.526112499996</v>
      </c>
      <c r="X12" s="17">
        <v>8724.8046679687486</v>
      </c>
      <c r="Y12" s="17">
        <v>4797.4241825806603</v>
      </c>
      <c r="Z12" s="19">
        <v>13197.234524545496</v>
      </c>
      <c r="AC12" s="17">
        <f t="shared" si="0"/>
        <v>63733.476240595366</v>
      </c>
      <c r="AD12" s="17">
        <f t="shared" si="1"/>
        <v>26719.463375094907</v>
      </c>
      <c r="AE12" s="31">
        <f t="shared" si="2"/>
        <v>-0.5807624979653031</v>
      </c>
      <c r="AF12" s="33">
        <f>AC12/SUM(T$20:W$20)/10</f>
        <v>2.3456364723299687</v>
      </c>
      <c r="AG12" s="33">
        <f>AD12/SUM(X$20:AA$20)/10</f>
        <v>1.0267389154581454</v>
      </c>
    </row>
    <row r="13" spans="1:33" s="9" customFormat="1" ht="15.75" customHeight="1" x14ac:dyDescent="0.35">
      <c r="A13" s="5" t="s">
        <v>7</v>
      </c>
      <c r="B13" s="5" t="s">
        <v>154</v>
      </c>
      <c r="C13" s="10" t="s">
        <v>180</v>
      </c>
      <c r="D13" s="4" t="s">
        <v>57</v>
      </c>
      <c r="E13" s="5" t="s">
        <v>12</v>
      </c>
      <c r="F13" s="5" t="s">
        <v>12</v>
      </c>
      <c r="G13" s="11">
        <v>2336.2125507692313</v>
      </c>
      <c r="H13" s="11">
        <v>2024.3680741935523</v>
      </c>
      <c r="I13" s="11">
        <v>2612.7119093846054</v>
      </c>
      <c r="J13" s="11">
        <v>2141.5823522727305</v>
      </c>
      <c r="K13" s="11">
        <v>2117.2143867187501</v>
      </c>
      <c r="L13" s="11">
        <v>1832.302545230765</v>
      </c>
      <c r="M13" s="11">
        <v>1903.9306895161285</v>
      </c>
      <c r="N13" s="11">
        <v>1800.5561315384591</v>
      </c>
      <c r="O13" s="11">
        <v>1972.3565485714216</v>
      </c>
      <c r="P13" s="11">
        <v>1992.556357142864</v>
      </c>
      <c r="Q13" s="11">
        <v>1954.8784242857196</v>
      </c>
      <c r="R13" s="11">
        <v>2066.592324000002</v>
      </c>
      <c r="S13" s="11">
        <v>1795.4418625000005</v>
      </c>
      <c r="T13" s="11">
        <v>2003.2736457142871</v>
      </c>
      <c r="U13" s="11">
        <v>2057.3823300000004</v>
      </c>
      <c r="V13" s="11">
        <v>1998.9388960606175</v>
      </c>
      <c r="W13" s="11">
        <v>1755.6490912499996</v>
      </c>
      <c r="X13" s="11">
        <v>1291.8775543749998</v>
      </c>
      <c r="Y13" s="11">
        <v>572.18400322580828</v>
      </c>
      <c r="Z13" s="7">
        <v>468.3824798484863</v>
      </c>
      <c r="AC13" s="11">
        <f t="shared" si="0"/>
        <v>7815.2439630249046</v>
      </c>
      <c r="AD13" s="11">
        <f t="shared" si="1"/>
        <v>2332.4440374492942</v>
      </c>
      <c r="AE13" s="30">
        <f t="shared" si="2"/>
        <v>-0.70155198628674453</v>
      </c>
    </row>
    <row r="14" spans="1:33" s="9" customFormat="1" ht="15.75" customHeight="1" x14ac:dyDescent="0.35">
      <c r="A14" s="5" t="s">
        <v>7</v>
      </c>
      <c r="B14" s="5" t="s">
        <v>155</v>
      </c>
      <c r="C14" s="10" t="s">
        <v>180</v>
      </c>
      <c r="D14" s="4" t="s">
        <v>58</v>
      </c>
      <c r="E14" s="5" t="s">
        <v>12</v>
      </c>
      <c r="F14" s="5" t="s">
        <v>12</v>
      </c>
      <c r="G14" s="11">
        <v>8390.8693630769249</v>
      </c>
      <c r="H14" s="11">
        <v>8118.6306348387252</v>
      </c>
      <c r="I14" s="11">
        <v>12734.613279384568</v>
      </c>
      <c r="J14" s="11">
        <v>17822.06543181821</v>
      </c>
      <c r="K14" s="11">
        <v>7766.5720429687499</v>
      </c>
      <c r="L14" s="11">
        <v>7690.4957769230587</v>
      </c>
      <c r="M14" s="11">
        <v>13394.634582903223</v>
      </c>
      <c r="N14" s="11">
        <v>20948.77580999997</v>
      </c>
      <c r="O14" s="11">
        <v>9689.6489514285367</v>
      </c>
      <c r="P14" s="11">
        <v>10053.374878571463</v>
      </c>
      <c r="Q14" s="11">
        <v>16493.683512857187</v>
      </c>
      <c r="R14" s="11">
        <v>21411.924576923098</v>
      </c>
      <c r="S14" s="11">
        <v>10118.964236250002</v>
      </c>
      <c r="T14" s="11">
        <v>8950.3331657142917</v>
      </c>
      <c r="U14" s="11">
        <v>15762.701750000004</v>
      </c>
      <c r="V14" s="11">
        <v>20789.320340606177</v>
      </c>
      <c r="W14" s="11">
        <v>10415.766310624998</v>
      </c>
      <c r="X14" s="11">
        <v>7433.0373796874983</v>
      </c>
      <c r="Y14" s="11">
        <v>4225.2401793548515</v>
      </c>
      <c r="Z14" s="7">
        <v>12728.852044697011</v>
      </c>
      <c r="AC14" s="11">
        <f t="shared" si="0"/>
        <v>55918.121566945469</v>
      </c>
      <c r="AD14" s="11">
        <f t="shared" si="1"/>
        <v>24387.129603739362</v>
      </c>
      <c r="AE14" s="30">
        <f t="shared" si="2"/>
        <v>-0.56387788215412482</v>
      </c>
    </row>
    <row r="15" spans="1:33" s="16" customFormat="1" ht="15.75" customHeight="1" x14ac:dyDescent="0.35">
      <c r="A15" s="13" t="s">
        <v>7</v>
      </c>
      <c r="B15" s="13" t="s">
        <v>156</v>
      </c>
      <c r="C15" s="14" t="s">
        <v>180</v>
      </c>
      <c r="D15" s="18" t="s">
        <v>59</v>
      </c>
      <c r="E15" s="13" t="s">
        <v>12</v>
      </c>
      <c r="F15" s="13" t="s">
        <v>12</v>
      </c>
      <c r="G15" s="17">
        <v>8881.5506676923087</v>
      </c>
      <c r="H15" s="17">
        <v>7627.5808722580796</v>
      </c>
      <c r="I15" s="17">
        <v>10297.610395846115</v>
      </c>
      <c r="J15" s="17">
        <v>13707.17668560608</v>
      </c>
      <c r="K15" s="17">
        <v>8803.9779609375</v>
      </c>
      <c r="L15" s="17">
        <v>7977.4585476922884</v>
      </c>
      <c r="M15" s="17">
        <v>11539.418067903223</v>
      </c>
      <c r="N15" s="17">
        <v>14520.03044923075</v>
      </c>
      <c r="O15" s="17">
        <v>10155.422739999964</v>
      </c>
      <c r="P15" s="17">
        <v>9938.68918571432</v>
      </c>
      <c r="Q15" s="17">
        <v>13043.961137142893</v>
      </c>
      <c r="R15" s="17">
        <v>15155.630590153862</v>
      </c>
      <c r="S15" s="17">
        <v>10651.547308750001</v>
      </c>
      <c r="T15" s="17">
        <v>10655.239657142864</v>
      </c>
      <c r="U15" s="17">
        <v>13515.414120000001</v>
      </c>
      <c r="V15" s="17">
        <v>16630.655673939487</v>
      </c>
      <c r="W15" s="17">
        <v>10825.727754999998</v>
      </c>
      <c r="X15" s="17">
        <v>8924.0554993749975</v>
      </c>
      <c r="Y15" s="17">
        <v>4074.7871767742063</v>
      </c>
      <c r="Z15" s="19">
        <v>9066.1875516666951</v>
      </c>
      <c r="AC15" s="17">
        <f>SUM(T15:W15)</f>
        <v>51627.03720608235</v>
      </c>
      <c r="AD15" s="17">
        <f>SUM(X15:AA15)</f>
        <v>22065.0302278159</v>
      </c>
      <c r="AE15" s="31">
        <f t="shared" si="2"/>
        <v>-0.57260707912139597</v>
      </c>
      <c r="AF15" s="33">
        <f>AC15/SUM(T$20:W$20)/10</f>
        <v>1.9000730632011074</v>
      </c>
      <c r="AG15" s="33">
        <f>AD15/SUM(X$20:AA$20)/10</f>
        <v>0.84788473808854792</v>
      </c>
    </row>
    <row r="16" spans="1:33" s="9" customFormat="1" ht="15.75" customHeight="1" x14ac:dyDescent="0.35">
      <c r="A16" s="5" t="s">
        <v>7</v>
      </c>
      <c r="B16" s="5" t="s">
        <v>157</v>
      </c>
      <c r="C16" s="10" t="s">
        <v>180</v>
      </c>
      <c r="D16" s="4" t="s">
        <v>60</v>
      </c>
      <c r="E16" s="5" t="s">
        <v>12</v>
      </c>
      <c r="F16" s="5" t="s">
        <v>12</v>
      </c>
      <c r="G16" s="11">
        <v>4197.077587692308</v>
      </c>
      <c r="H16" s="11">
        <v>3212.1001974193609</v>
      </c>
      <c r="I16" s="11">
        <v>3335.5354790769106</v>
      </c>
      <c r="J16" s="11">
        <v>3730.4334545454603</v>
      </c>
      <c r="K16" s="11">
        <v>3785.4796289062501</v>
      </c>
      <c r="L16" s="11">
        <v>3616.1568304615298</v>
      </c>
      <c r="M16" s="11">
        <v>4180.7121762903216</v>
      </c>
      <c r="N16" s="11">
        <v>4025.3805615384558</v>
      </c>
      <c r="O16" s="11">
        <v>4284.3888757142704</v>
      </c>
      <c r="P16" s="11">
        <v>4124.751457142871</v>
      </c>
      <c r="Q16" s="11">
        <v>4467.1360933333453</v>
      </c>
      <c r="R16" s="11">
        <v>4120.5090212307732</v>
      </c>
      <c r="S16" s="11">
        <v>4173.9172300000009</v>
      </c>
      <c r="T16" s="11">
        <v>4867.0077257142884</v>
      </c>
      <c r="U16" s="11">
        <v>4803.1432800000011</v>
      </c>
      <c r="V16" s="11">
        <v>4646.473808181845</v>
      </c>
      <c r="W16" s="11">
        <v>3871.329134999999</v>
      </c>
      <c r="X16" s="11">
        <v>3660.6137803124989</v>
      </c>
      <c r="Y16" s="11">
        <v>1920.8641032258124</v>
      </c>
      <c r="Z16" s="7">
        <v>3021.7508077272819</v>
      </c>
      <c r="AC16" s="11">
        <f t="shared" ref="AC16:AC17" si="3">SUM(T16:W16)</f>
        <v>18187.953948896135</v>
      </c>
      <c r="AD16" s="11">
        <f t="shared" ref="AD16:AD17" si="4">SUM(X16:AA16)</f>
        <v>8603.2286912655927</v>
      </c>
      <c r="AE16" s="30">
        <f t="shared" si="2"/>
        <v>-0.52698205001845522</v>
      </c>
    </row>
    <row r="17" spans="1:75" s="9" customFormat="1" ht="15.75" customHeight="1" x14ac:dyDescent="0.35">
      <c r="A17" s="5" t="s">
        <v>7</v>
      </c>
      <c r="B17" s="5" t="s">
        <v>158</v>
      </c>
      <c r="C17" s="10" t="s">
        <v>180</v>
      </c>
      <c r="D17" s="4" t="s">
        <v>61</v>
      </c>
      <c r="E17" s="5" t="s">
        <v>12</v>
      </c>
      <c r="F17" s="5" t="s">
        <v>12</v>
      </c>
      <c r="G17" s="11">
        <v>4684.4730800000007</v>
      </c>
      <c r="H17" s="11">
        <v>4415.5908745161369</v>
      </c>
      <c r="I17" s="11">
        <v>6962.0749167692038</v>
      </c>
      <c r="J17" s="11">
        <v>9976.6315681818342</v>
      </c>
      <c r="K17" s="11">
        <v>5018.4983320312504</v>
      </c>
      <c r="L17" s="11">
        <v>4361.3017172307591</v>
      </c>
      <c r="M17" s="11">
        <v>7358.7058916129017</v>
      </c>
      <c r="N17" s="11">
        <v>10494.767348461522</v>
      </c>
      <c r="O17" s="11">
        <v>5871.0338642856932</v>
      </c>
      <c r="P17" s="11">
        <v>5814.0606500000204</v>
      </c>
      <c r="Q17" s="11">
        <v>8576.8250438095474</v>
      </c>
      <c r="R17" s="11">
        <v>11035.121568923088</v>
      </c>
      <c r="S17" s="11">
        <v>6477.6300787500022</v>
      </c>
      <c r="T17" s="11">
        <v>5788.2319314285751</v>
      </c>
      <c r="U17" s="11">
        <v>8712.270840000001</v>
      </c>
      <c r="V17" s="11">
        <v>11984.070671515219</v>
      </c>
      <c r="W17" s="11">
        <v>6954.3986199999981</v>
      </c>
      <c r="X17" s="11">
        <v>5263.441719062499</v>
      </c>
      <c r="Y17" s="11">
        <v>2153.9230735483939</v>
      </c>
      <c r="Z17" s="7">
        <v>6044.4367439394127</v>
      </c>
      <c r="AC17" s="11">
        <f t="shared" si="3"/>
        <v>33438.972062943794</v>
      </c>
      <c r="AD17" s="11">
        <f t="shared" si="4"/>
        <v>13461.801536550305</v>
      </c>
      <c r="AE17" s="30">
        <f t="shared" si="2"/>
        <v>-0.59742178942550916</v>
      </c>
    </row>
    <row r="19" spans="1:75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AD19" s="12"/>
      <c r="AE19" s="30"/>
      <c r="AF19" s="34">
        <f>SUM(AF12,AF5)</f>
        <v>2.6135024429606379</v>
      </c>
      <c r="AG19" s="34">
        <f>SUM(AG12,AG5)</f>
        <v>1.1309430720826894</v>
      </c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spans="1:75" x14ac:dyDescent="0.35">
      <c r="D20" s="10" t="s">
        <v>1253</v>
      </c>
      <c r="G20" s="28">
        <f>[4]GDP!CA$4</f>
        <v>605.20100000000002</v>
      </c>
      <c r="H20" s="28">
        <f>[4]GDP!CB$4</f>
        <v>615.13</v>
      </c>
      <c r="I20" s="28">
        <f>[4]GDP!CC$4</f>
        <v>628.096</v>
      </c>
      <c r="J20" s="28">
        <f>[4]GDP!CD$4</f>
        <v>622.20899999999995</v>
      </c>
      <c r="K20" s="28">
        <f>[4]GDP!CE$4</f>
        <v>605.02700000000004</v>
      </c>
      <c r="L20" s="28">
        <f>[4]GDP!CF$4</f>
        <v>604.41899999999998</v>
      </c>
      <c r="M20" s="28">
        <f>[4]GDP!CG$4</f>
        <v>629.74599999999998</v>
      </c>
      <c r="N20" s="28">
        <f>[4]GDP!CH$4</f>
        <v>678.05499999999995</v>
      </c>
      <c r="O20" s="28">
        <f>[4]GDP!CI$4</f>
        <v>685.47799999999995</v>
      </c>
      <c r="P20" s="28">
        <f>[4]GDP!CJ$4</f>
        <v>719.18499999999995</v>
      </c>
      <c r="Q20" s="28">
        <f>[4]GDP!CK$4</f>
        <v>701.15700000000004</v>
      </c>
      <c r="R20" s="28">
        <f>[4]GDP!CL$4</f>
        <v>688.73099999999999</v>
      </c>
      <c r="S20" s="28">
        <f>[4]GDP!CM$4</f>
        <v>681.41300000000001</v>
      </c>
      <c r="T20" s="28">
        <f>[4]GDP!CN$4</f>
        <v>684.12400000000002</v>
      </c>
      <c r="U20" s="28">
        <f>[4]GDP!CO$4</f>
        <v>681.17100000000005</v>
      </c>
      <c r="V20" s="28">
        <f>[4]GDP!CP$4</f>
        <v>676.56299999999999</v>
      </c>
      <c r="W20" s="28">
        <f>[4]GDP!CQ$4</f>
        <v>675.25</v>
      </c>
      <c r="X20" s="28">
        <f>[4]GDP!CR$4</f>
        <v>639.32000000000005</v>
      </c>
      <c r="Y20" s="28">
        <f>[4]GDP!CS$4</f>
        <v>567.58199999999999</v>
      </c>
      <c r="Z20" s="28">
        <f>[4]GDP!CT$4</f>
        <v>694.46199999999999</v>
      </c>
      <c r="AA20" s="28">
        <f>[4]GDP!CU$4</f>
        <v>700.99800000000005</v>
      </c>
      <c r="AC20" s="11">
        <f t="shared" ref="AC20" si="5">SUM(T20:W20)</f>
        <v>2717.1080000000002</v>
      </c>
      <c r="AD20" s="11">
        <f t="shared" ref="AD20" si="6">SUM(X20:AA20)</f>
        <v>2602.3620000000001</v>
      </c>
      <c r="AE20" s="30"/>
      <c r="AF20" s="34">
        <f>SUM(AF9,AF15)</f>
        <v>2.2349538057707141</v>
      </c>
      <c r="AG20" s="34">
        <f>SUM(AG9,AG15)</f>
        <v>0.96055227040317803</v>
      </c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spans="1:75" x14ac:dyDescent="0.35">
      <c r="AF21" s="34">
        <f>AF19-AF20</f>
        <v>0.37854863718992382</v>
      </c>
      <c r="AG21" s="34">
        <f>AG19-AG20</f>
        <v>0.17039080167951137</v>
      </c>
    </row>
    <row r="22" spans="1:75" s="40" customFormat="1" ht="16.5" x14ac:dyDescent="0.35">
      <c r="D22" s="46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0.24150771069694205</v>
      </c>
      <c r="AD22" s="12">
        <f>(AD12+AD5)/AD2</f>
        <v>0.165429610953891</v>
      </c>
      <c r="AE22" s="32"/>
      <c r="AF22" s="10"/>
      <c r="AG22" s="10"/>
    </row>
    <row r="23" spans="1:75" s="40" customFormat="1" ht="16.5" x14ac:dyDescent="0.35">
      <c r="D23" s="46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0.22498090326671139</v>
      </c>
      <c r="AD23" s="12">
        <f>(AD9+AD15)/AD3</f>
        <v>0.14442400103796849</v>
      </c>
      <c r="AE23" s="32"/>
      <c r="AF23" s="10"/>
      <c r="AG23" s="10"/>
    </row>
    <row r="24" spans="1:75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75" s="40" customFormat="1" ht="16.5" x14ac:dyDescent="0.35">
      <c r="D25" s="46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0.88763960416283216</v>
      </c>
      <c r="AD25" s="34">
        <f>(AD2-AD3)/AD20/10</f>
        <v>0.18548191249706047</v>
      </c>
      <c r="AE25" s="32"/>
      <c r="AF25" s="10"/>
      <c r="AG25" s="10"/>
    </row>
    <row r="26" spans="1:75" s="40" customFormat="1" ht="16.5" x14ac:dyDescent="0.35">
      <c r="D26" s="46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0.23750923611269587</v>
      </c>
      <c r="AD26" s="34">
        <f>(AD4+AD12-AD8-AD15)/AD20/10</f>
        <v>3.7509943163448134E-2</v>
      </c>
      <c r="AE26" s="32"/>
      <c r="AF26" s="10"/>
      <c r="AG26" s="10"/>
    </row>
    <row r="27" spans="1:75" ht="16.5" x14ac:dyDescent="0.35">
      <c r="D27" s="46" t="s">
        <v>1720</v>
      </c>
      <c r="AC27" s="34">
        <f>(AC4+AC12)/AC20/10</f>
        <v>4.0668347174714805</v>
      </c>
      <c r="AD27" s="34">
        <f>(AD4+AD12)/AD20/10</f>
        <v>2.1860067831859586</v>
      </c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16.5" x14ac:dyDescent="0.35">
      <c r="D28" s="46" t="s">
        <v>1721</v>
      </c>
      <c r="AC28" s="34">
        <f>(AC8+AC15)/AC20/10</f>
        <v>3.8293254813587843</v>
      </c>
      <c r="AD28" s="34">
        <f>(AD8+AD15)/AD20/10</f>
        <v>2.1484968400225108</v>
      </c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8DC4-7B2A-4DDB-B1AE-FFE323A9B2A2}">
  <dimension ref="A1:AG28"/>
  <sheetViews>
    <sheetView topLeftCell="C1" workbookViewId="0">
      <pane xSplit="4" ySplit="1" topLeftCell="AA14" activePane="bottomRight" state="frozen"/>
      <selection activeCell="C1" sqref="C1"/>
      <selection pane="topRight" activeCell="G1" sqref="G1"/>
      <selection pane="bottomLeft" activeCell="C2" sqref="C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521</v>
      </c>
      <c r="C2" s="10" t="s">
        <v>537</v>
      </c>
      <c r="D2" s="2" t="s">
        <v>46</v>
      </c>
      <c r="E2" s="5" t="s">
        <v>12</v>
      </c>
      <c r="F2" s="5" t="s">
        <v>12</v>
      </c>
      <c r="G2" s="11">
        <v>229492.08427692309</v>
      </c>
      <c r="H2" s="11">
        <v>206410.60778709716</v>
      </c>
      <c r="I2" s="11">
        <v>228470.2907215376</v>
      </c>
      <c r="J2" s="11">
        <v>238932.87814393977</v>
      </c>
      <c r="K2" s="11">
        <v>228708.353671875</v>
      </c>
      <c r="L2" s="11">
        <v>214913.28696923025</v>
      </c>
      <c r="M2" s="11">
        <v>244044.78875806445</v>
      </c>
      <c r="N2" s="11">
        <v>273688.29073846113</v>
      </c>
      <c r="O2" s="11">
        <v>277291.99649999902</v>
      </c>
      <c r="P2" s="11">
        <v>263724.23735714378</v>
      </c>
      <c r="Q2" s="11">
        <v>278039.06858095311</v>
      </c>
      <c r="R2" s="11">
        <v>287919.30320307723</v>
      </c>
      <c r="S2" s="11">
        <v>285249.25646250008</v>
      </c>
      <c r="T2" s="11">
        <v>252681.88434285732</v>
      </c>
      <c r="U2" s="11">
        <v>279620.38430000003</v>
      </c>
      <c r="V2" s="11">
        <v>296082.46901515318</v>
      </c>
      <c r="W2" s="11">
        <v>292691.21484374994</v>
      </c>
      <c r="X2" s="11">
        <v>245095.06254374993</v>
      </c>
      <c r="Y2" s="11">
        <v>211091.28996774257</v>
      </c>
      <c r="Z2" s="11">
        <v>235674.58748333406</v>
      </c>
      <c r="AA2" s="11">
        <v>272902.95974153816</v>
      </c>
      <c r="AB2" s="11"/>
      <c r="AC2" s="11">
        <f t="shared" ref="AC2:AC17" si="0">SUM(T2:W2)</f>
        <v>1121075.9525017606</v>
      </c>
      <c r="AD2" s="11">
        <f t="shared" ref="AD2:AD17" si="1">SUM(X2:AA2)</f>
        <v>964763.89973636472</v>
      </c>
      <c r="AE2" s="30">
        <f>AD2/AC2-1</f>
        <v>-0.1394303859756999</v>
      </c>
    </row>
    <row r="3" spans="1:33" s="9" customFormat="1" ht="15.75" customHeight="1" x14ac:dyDescent="0.35">
      <c r="A3" s="5" t="s">
        <v>7</v>
      </c>
      <c r="B3" s="5" t="s">
        <v>522</v>
      </c>
      <c r="C3" s="10" t="s">
        <v>537</v>
      </c>
      <c r="D3" s="2" t="s">
        <v>47</v>
      </c>
      <c r="E3" s="5" t="s">
        <v>12</v>
      </c>
      <c r="F3" s="5" t="s">
        <v>12</v>
      </c>
      <c r="G3" s="11">
        <v>221309.31636000003</v>
      </c>
      <c r="H3" s="11">
        <v>197907.60067741974</v>
      </c>
      <c r="I3" s="11">
        <v>209605.28438615304</v>
      </c>
      <c r="J3" s="11">
        <v>216269.78026515184</v>
      </c>
      <c r="K3" s="11">
        <v>226123.20070312501</v>
      </c>
      <c r="L3" s="11">
        <v>193345.82529230721</v>
      </c>
      <c r="M3" s="11">
        <v>245986.74295483864</v>
      </c>
      <c r="N3" s="11">
        <v>226734.52284615353</v>
      </c>
      <c r="O3" s="11">
        <v>242510.84511428486</v>
      </c>
      <c r="P3" s="11">
        <v>231403.27692857222</v>
      </c>
      <c r="Q3" s="11">
        <v>233404.64385238159</v>
      </c>
      <c r="R3" s="11">
        <v>240734.57328000024</v>
      </c>
      <c r="S3" s="11">
        <v>272202.91158750007</v>
      </c>
      <c r="T3" s="11">
        <v>225358.63108571444</v>
      </c>
      <c r="U3" s="11">
        <v>283688.17830000009</v>
      </c>
      <c r="V3" s="11">
        <v>247267.08464848623</v>
      </c>
      <c r="W3" s="11">
        <v>297920.07766249991</v>
      </c>
      <c r="X3" s="11">
        <v>261772.80922343745</v>
      </c>
      <c r="Y3" s="11">
        <v>197146.3012000006</v>
      </c>
      <c r="Z3" s="11">
        <v>212734.71683939459</v>
      </c>
      <c r="AA3" s="11">
        <v>256593.65197538433</v>
      </c>
      <c r="AB3" s="11"/>
      <c r="AC3" s="11">
        <f t="shared" si="0"/>
        <v>1054233.9716967007</v>
      </c>
      <c r="AD3" s="11">
        <f t="shared" si="1"/>
        <v>928247.47923821688</v>
      </c>
      <c r="AE3" s="30">
        <f t="shared" ref="AE3:AE17" si="2">AD3/AC3-1</f>
        <v>-0.11950524820948349</v>
      </c>
    </row>
    <row r="4" spans="1:33" s="9" customFormat="1" ht="15.75" customHeight="1" x14ac:dyDescent="0.35">
      <c r="A4" s="5" t="s">
        <v>7</v>
      </c>
      <c r="B4" s="5" t="s">
        <v>523</v>
      </c>
      <c r="C4" s="10" t="s">
        <v>537</v>
      </c>
      <c r="D4" s="3" t="s">
        <v>48</v>
      </c>
      <c r="E4" s="5" t="s">
        <v>12</v>
      </c>
      <c r="F4" s="5" t="s">
        <v>12</v>
      </c>
      <c r="G4" s="11">
        <v>36676.236978461537</v>
      </c>
      <c r="H4" s="11">
        <v>34099.086183871033</v>
      </c>
      <c r="I4" s="11">
        <v>36929.384783076785</v>
      </c>
      <c r="J4" s="11">
        <v>38186.471287878849</v>
      </c>
      <c r="K4" s="11">
        <v>35838.247499999998</v>
      </c>
      <c r="L4" s="11">
        <v>36846.232726153758</v>
      </c>
      <c r="M4" s="11">
        <v>40829.531880645147</v>
      </c>
      <c r="N4" s="11">
        <v>44785.442092307625</v>
      </c>
      <c r="O4" s="11">
        <v>43393.727885714135</v>
      </c>
      <c r="P4" s="11">
        <v>44147.231071428716</v>
      </c>
      <c r="Q4" s="11">
        <v>46729.064985714416</v>
      </c>
      <c r="R4" s="11">
        <v>48244.133224615434</v>
      </c>
      <c r="S4" s="11">
        <v>45209.066300000006</v>
      </c>
      <c r="T4" s="11">
        <v>42289.313371428601</v>
      </c>
      <c r="U4" s="11">
        <v>46233.512800000004</v>
      </c>
      <c r="V4" s="11">
        <v>48802.041057576032</v>
      </c>
      <c r="W4" s="11">
        <v>45651.52621874999</v>
      </c>
      <c r="X4" s="11">
        <v>39640.660703124995</v>
      </c>
      <c r="Y4" s="11">
        <v>32454.232606451715</v>
      </c>
      <c r="Z4" s="11">
        <v>36606.773450000117</v>
      </c>
      <c r="AA4" s="11">
        <v>39849.966006153802</v>
      </c>
      <c r="AB4" s="11"/>
      <c r="AC4" s="11">
        <f t="shared" si="0"/>
        <v>182976.39344775461</v>
      </c>
      <c r="AD4" s="11">
        <f t="shared" si="1"/>
        <v>148551.63276573061</v>
      </c>
      <c r="AE4" s="30">
        <f t="shared" si="2"/>
        <v>-0.18813771565485216</v>
      </c>
    </row>
    <row r="5" spans="1:33" s="16" customFormat="1" ht="15.75" customHeight="1" x14ac:dyDescent="0.35">
      <c r="A5" s="13" t="s">
        <v>7</v>
      </c>
      <c r="B5" s="13" t="s">
        <v>524</v>
      </c>
      <c r="C5" s="14" t="s">
        <v>537</v>
      </c>
      <c r="D5" s="15" t="s">
        <v>49</v>
      </c>
      <c r="E5" s="13" t="s">
        <v>12</v>
      </c>
      <c r="F5" s="13" t="s">
        <v>12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>
        <f t="shared" si="0"/>
        <v>0</v>
      </c>
      <c r="AD5" s="17">
        <f t="shared" si="1"/>
        <v>0</v>
      </c>
      <c r="AE5" s="31" t="e">
        <f t="shared" si="2"/>
        <v>#DIV/0!</v>
      </c>
      <c r="AF5" s="33">
        <f>AC5/SUM(T$20:W$20)/10</f>
        <v>0</v>
      </c>
      <c r="AG5" s="33">
        <f>AD5/SUM(X$20:AA$20)/10</f>
        <v>0</v>
      </c>
    </row>
    <row r="6" spans="1:33" s="9" customFormat="1" ht="15.75" customHeight="1" x14ac:dyDescent="0.35">
      <c r="A6" s="5" t="s">
        <v>7</v>
      </c>
      <c r="B6" s="5" t="s">
        <v>525</v>
      </c>
      <c r="C6" s="10" t="s">
        <v>537</v>
      </c>
      <c r="D6" s="4" t="s">
        <v>50</v>
      </c>
      <c r="E6" s="5" t="s">
        <v>12</v>
      </c>
      <c r="F6" s="5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>
        <f t="shared" si="0"/>
        <v>0</v>
      </c>
      <c r="AD6" s="11">
        <f t="shared" si="1"/>
        <v>0</v>
      </c>
      <c r="AE6" s="30" t="e">
        <f t="shared" si="2"/>
        <v>#DIV/0!</v>
      </c>
    </row>
    <row r="7" spans="1:33" s="9" customFormat="1" ht="15.75" customHeight="1" x14ac:dyDescent="0.35">
      <c r="A7" s="5" t="s">
        <v>7</v>
      </c>
      <c r="B7" s="5" t="s">
        <v>526</v>
      </c>
      <c r="C7" s="10" t="s">
        <v>537</v>
      </c>
      <c r="D7" s="4" t="s">
        <v>51</v>
      </c>
      <c r="E7" s="5" t="s">
        <v>12</v>
      </c>
      <c r="F7" s="5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>
        <f t="shared" si="0"/>
        <v>0</v>
      </c>
      <c r="AD7" s="11">
        <f t="shared" si="1"/>
        <v>0</v>
      </c>
      <c r="AE7" s="30" t="e">
        <f t="shared" si="2"/>
        <v>#DIV/0!</v>
      </c>
    </row>
    <row r="8" spans="1:33" s="9" customFormat="1" ht="15" customHeight="1" x14ac:dyDescent="0.35">
      <c r="A8" s="5" t="s">
        <v>7</v>
      </c>
      <c r="B8" s="5" t="s">
        <v>527</v>
      </c>
      <c r="C8" s="10" t="s">
        <v>537</v>
      </c>
      <c r="D8" s="3" t="s">
        <v>52</v>
      </c>
      <c r="E8" s="5" t="s">
        <v>12</v>
      </c>
      <c r="F8" s="5" t="s">
        <v>12</v>
      </c>
      <c r="G8" s="11">
        <v>34806.609775384619</v>
      </c>
      <c r="H8" s="11">
        <v>33674.817425806512</v>
      </c>
      <c r="I8" s="11">
        <v>34714.954193846024</v>
      </c>
      <c r="J8" s="11">
        <v>34544.028181818234</v>
      </c>
      <c r="K8" s="11">
        <v>34729.091718750002</v>
      </c>
      <c r="L8" s="11">
        <v>34499.42030769222</v>
      </c>
      <c r="M8" s="11">
        <v>35814.837445161276</v>
      </c>
      <c r="N8" s="11">
        <v>38745.60933846148</v>
      </c>
      <c r="O8" s="11">
        <v>39848.619499999862</v>
      </c>
      <c r="P8" s="11">
        <v>41736.741857142995</v>
      </c>
      <c r="Q8" s="11">
        <v>41761.741190476307</v>
      </c>
      <c r="R8" s="11">
        <v>41544.657461538503</v>
      </c>
      <c r="S8" s="11">
        <v>41769.990437500004</v>
      </c>
      <c r="T8" s="11">
        <v>39653.187885714309</v>
      </c>
      <c r="U8" s="11">
        <v>40244.191800000008</v>
      </c>
      <c r="V8" s="11">
        <v>40869.443803030532</v>
      </c>
      <c r="W8" s="11">
        <v>40181.314237499995</v>
      </c>
      <c r="X8" s="11">
        <v>36989.863809374991</v>
      </c>
      <c r="Y8" s="11">
        <v>30728.31858709687</v>
      </c>
      <c r="Z8" s="11">
        <v>33700.861683333438</v>
      </c>
      <c r="AA8" s="11">
        <v>35704.643852307658</v>
      </c>
      <c r="AB8" s="11"/>
      <c r="AC8" s="11">
        <f t="shared" si="0"/>
        <v>160948.13772624484</v>
      </c>
      <c r="AD8" s="11">
        <f t="shared" si="1"/>
        <v>137123.68793211295</v>
      </c>
      <c r="AE8" s="30">
        <f t="shared" si="2"/>
        <v>-0.14802563192532658</v>
      </c>
    </row>
    <row r="9" spans="1:33" s="16" customFormat="1" ht="15" customHeight="1" x14ac:dyDescent="0.35">
      <c r="A9" s="13" t="s">
        <v>7</v>
      </c>
      <c r="B9" s="13" t="s">
        <v>528</v>
      </c>
      <c r="C9" s="14" t="s">
        <v>537</v>
      </c>
      <c r="D9" s="15" t="s">
        <v>53</v>
      </c>
      <c r="E9" s="13" t="s">
        <v>12</v>
      </c>
      <c r="F9" s="13" t="s">
        <v>12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>
        <f t="shared" si="0"/>
        <v>0</v>
      </c>
      <c r="AD9" s="17">
        <f t="shared" si="1"/>
        <v>0</v>
      </c>
      <c r="AE9" s="31" t="e">
        <f t="shared" si="2"/>
        <v>#DIV/0!</v>
      </c>
      <c r="AF9" s="33">
        <f>AC9/SUM(T$20:W$20)/10</f>
        <v>0</v>
      </c>
      <c r="AG9" s="33">
        <f>AD9/SUM(X$20:AA$20)/10</f>
        <v>0</v>
      </c>
    </row>
    <row r="10" spans="1:33" s="9" customFormat="1" ht="15.75" customHeight="1" x14ac:dyDescent="0.35">
      <c r="A10" s="5" t="s">
        <v>7</v>
      </c>
      <c r="B10" s="5" t="s">
        <v>529</v>
      </c>
      <c r="C10" s="10" t="s">
        <v>537</v>
      </c>
      <c r="D10" s="4" t="s">
        <v>54</v>
      </c>
      <c r="E10" s="5" t="s">
        <v>12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>
        <f t="shared" si="0"/>
        <v>0</v>
      </c>
      <c r="AD10" s="11">
        <f t="shared" si="1"/>
        <v>0</v>
      </c>
      <c r="AE10" s="30" t="e">
        <f t="shared" si="2"/>
        <v>#DIV/0!</v>
      </c>
    </row>
    <row r="11" spans="1:33" s="9" customFormat="1" ht="15.75" customHeight="1" x14ac:dyDescent="0.35">
      <c r="A11" s="5" t="s">
        <v>7</v>
      </c>
      <c r="B11" s="5" t="s">
        <v>530</v>
      </c>
      <c r="C11" s="10" t="s">
        <v>537</v>
      </c>
      <c r="D11" s="4" t="s">
        <v>55</v>
      </c>
      <c r="E11" s="5" t="s">
        <v>12</v>
      </c>
      <c r="F11" s="5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>
        <f t="shared" si="0"/>
        <v>0</v>
      </c>
      <c r="AD11" s="11">
        <f t="shared" si="1"/>
        <v>0</v>
      </c>
      <c r="AE11" s="30" t="e">
        <f t="shared" si="2"/>
        <v>#DIV/0!</v>
      </c>
    </row>
    <row r="12" spans="1:33" s="16" customFormat="1" ht="15.75" customHeight="1" x14ac:dyDescent="0.35">
      <c r="A12" s="13" t="s">
        <v>7</v>
      </c>
      <c r="B12" s="13" t="s">
        <v>531</v>
      </c>
      <c r="C12" s="14" t="s">
        <v>537</v>
      </c>
      <c r="D12" s="18" t="s">
        <v>56</v>
      </c>
      <c r="E12" s="13" t="s">
        <v>12</v>
      </c>
      <c r="F12" s="13" t="s">
        <v>12</v>
      </c>
      <c r="G12" s="17">
        <v>30495.624027692309</v>
      </c>
      <c r="H12" s="17">
        <v>27837.540512903277</v>
      </c>
      <c r="I12" s="17">
        <v>41594.256156922922</v>
      </c>
      <c r="J12" s="17">
        <v>54437.886666666745</v>
      </c>
      <c r="K12" s="17">
        <v>31626.044999999998</v>
      </c>
      <c r="L12" s="17">
        <v>28374.708406153779</v>
      </c>
      <c r="M12" s="17">
        <v>43854.88050161289</v>
      </c>
      <c r="N12" s="17">
        <v>63798.816807692216</v>
      </c>
      <c r="O12" s="17">
        <v>36748.562914285583</v>
      </c>
      <c r="P12" s="17">
        <v>35492.333285714412</v>
      </c>
      <c r="Q12" s="17">
        <v>50799.196452381089</v>
      </c>
      <c r="R12" s="17">
        <v>64454.980670769291</v>
      </c>
      <c r="S12" s="17">
        <v>37449.744125000005</v>
      </c>
      <c r="T12" s="17">
        <v>33746.04068571431</v>
      </c>
      <c r="U12" s="17">
        <v>49851.82680000001</v>
      </c>
      <c r="V12" s="17">
        <v>64540.474130303395</v>
      </c>
      <c r="W12" s="17">
        <v>38057.88444999999</v>
      </c>
      <c r="X12" s="17">
        <v>25502.342162499994</v>
      </c>
      <c r="Y12" s="17">
        <v>7033.6228000000219</v>
      </c>
      <c r="Z12" s="17">
        <v>19910.054353030366</v>
      </c>
      <c r="AA12" s="17">
        <v>10569.080369230758</v>
      </c>
      <c r="AB12" s="17"/>
      <c r="AC12" s="17">
        <f t="shared" si="0"/>
        <v>186196.2260660177</v>
      </c>
      <c r="AD12" s="17">
        <f t="shared" si="1"/>
        <v>63015.099684761146</v>
      </c>
      <c r="AE12" s="31">
        <f t="shared" si="2"/>
        <v>-0.66156618199974404</v>
      </c>
      <c r="AF12" s="33">
        <f>AC12/SUM(T$20:W$20)/10</f>
        <v>1.3922495594810504</v>
      </c>
      <c r="AG12" s="33">
        <f>AD12/SUM(X$20:AA$20)/10</f>
        <v>0.50146048635597984</v>
      </c>
    </row>
    <row r="13" spans="1:33" s="9" customFormat="1" ht="15.75" customHeight="1" x14ac:dyDescent="0.35">
      <c r="A13" s="5" t="s">
        <v>7</v>
      </c>
      <c r="B13" s="5" t="s">
        <v>532</v>
      </c>
      <c r="C13" s="10" t="s">
        <v>537</v>
      </c>
      <c r="D13" s="4" t="s">
        <v>57</v>
      </c>
      <c r="E13" s="5" t="s">
        <v>12</v>
      </c>
      <c r="F13" s="5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>
        <f t="shared" si="0"/>
        <v>0</v>
      </c>
      <c r="AD13" s="11">
        <f t="shared" si="1"/>
        <v>0</v>
      </c>
      <c r="AE13" s="30" t="e">
        <f t="shared" si="2"/>
        <v>#DIV/0!</v>
      </c>
    </row>
    <row r="14" spans="1:33" s="9" customFormat="1" ht="15.75" customHeight="1" x14ac:dyDescent="0.35">
      <c r="A14" s="5" t="s">
        <v>7</v>
      </c>
      <c r="B14" s="5" t="s">
        <v>533</v>
      </c>
      <c r="C14" s="10" t="s">
        <v>537</v>
      </c>
      <c r="D14" s="4" t="s">
        <v>58</v>
      </c>
      <c r="E14" s="5" t="s">
        <v>12</v>
      </c>
      <c r="F14" s="5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>
        <f t="shared" si="0"/>
        <v>0</v>
      </c>
      <c r="AD14" s="11">
        <f t="shared" si="1"/>
        <v>0</v>
      </c>
      <c r="AE14" s="30" t="e">
        <f t="shared" si="2"/>
        <v>#DIV/0!</v>
      </c>
    </row>
    <row r="15" spans="1:33" s="16" customFormat="1" ht="15.75" customHeight="1" x14ac:dyDescent="0.35">
      <c r="A15" s="13" t="s">
        <v>7</v>
      </c>
      <c r="B15" s="13" t="s">
        <v>534</v>
      </c>
      <c r="C15" s="14" t="s">
        <v>537</v>
      </c>
      <c r="D15" s="18" t="s">
        <v>59</v>
      </c>
      <c r="E15" s="13" t="s">
        <v>12</v>
      </c>
      <c r="F15" s="13" t="s">
        <v>12</v>
      </c>
      <c r="G15" s="17">
        <v>26972.137963076926</v>
      </c>
      <c r="H15" s="17">
        <v>22871.943048387144</v>
      </c>
      <c r="I15" s="17">
        <v>26326.993756922977</v>
      </c>
      <c r="J15" s="17">
        <v>37025.177348484904</v>
      </c>
      <c r="K15" s="17">
        <v>26037.108281249999</v>
      </c>
      <c r="L15" s="17">
        <v>23750.295369230713</v>
      </c>
      <c r="M15" s="17">
        <v>28811.899325806447</v>
      </c>
      <c r="N15" s="17">
        <v>41402.571938461479</v>
      </c>
      <c r="O15" s="17">
        <v>31617.51597142846</v>
      </c>
      <c r="P15" s="17">
        <v>28412.059000000096</v>
      </c>
      <c r="Q15" s="17">
        <v>31800.880809523896</v>
      </c>
      <c r="R15" s="17">
        <v>44273.98737230774</v>
      </c>
      <c r="S15" s="17">
        <v>33880.54723750001</v>
      </c>
      <c r="T15" s="17">
        <v>28691.85782857145</v>
      </c>
      <c r="U15" s="17">
        <v>32945.760300000009</v>
      </c>
      <c r="V15" s="17">
        <v>45381.706160606314</v>
      </c>
      <c r="W15" s="17">
        <v>32545.602431249994</v>
      </c>
      <c r="X15" s="17">
        <v>24884.852037499993</v>
      </c>
      <c r="Y15" s="17">
        <v>5594.0761354838887</v>
      </c>
      <c r="Z15" s="17">
        <v>14488.646962121258</v>
      </c>
      <c r="AA15" s="17">
        <v>8783.3113723076822</v>
      </c>
      <c r="AB15" s="17"/>
      <c r="AC15" s="17">
        <f>SUM(T15:W15)</f>
        <v>139564.92672042776</v>
      </c>
      <c r="AD15" s="17">
        <f>SUM(X15:AA15)</f>
        <v>53750.886507412826</v>
      </c>
      <c r="AE15" s="31">
        <f t="shared" si="2"/>
        <v>-0.61486823537632074</v>
      </c>
      <c r="AF15" s="33">
        <f>AC15/SUM(T$20:W$20)/10</f>
        <v>1.043572213309127</v>
      </c>
      <c r="AG15" s="33">
        <f>AD15/SUM(X$20:AA$20)/10</f>
        <v>0.42773788861577489</v>
      </c>
    </row>
    <row r="16" spans="1:33" s="9" customFormat="1" ht="15.75" customHeight="1" x14ac:dyDescent="0.35">
      <c r="A16" s="5" t="s">
        <v>7</v>
      </c>
      <c r="B16" s="5" t="s">
        <v>535</v>
      </c>
      <c r="C16" s="10" t="s">
        <v>537</v>
      </c>
      <c r="D16" s="4" t="s">
        <v>60</v>
      </c>
      <c r="E16" s="5" t="s">
        <v>12</v>
      </c>
      <c r="F16" s="5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f t="shared" ref="AC16:AC17" si="3">SUM(T16:W16)</f>
        <v>0</v>
      </c>
      <c r="AD16" s="11">
        <f t="shared" ref="AD16:AD17" si="4">SUM(X16:AA16)</f>
        <v>0</v>
      </c>
      <c r="AE16" s="30" t="e">
        <f t="shared" si="2"/>
        <v>#DIV/0!</v>
      </c>
    </row>
    <row r="17" spans="1:33" s="9" customFormat="1" ht="15.75" customHeight="1" x14ac:dyDescent="0.35">
      <c r="A17" s="5" t="s">
        <v>7</v>
      </c>
      <c r="B17" s="5" t="s">
        <v>536</v>
      </c>
      <c r="C17" s="10" t="s">
        <v>537</v>
      </c>
      <c r="D17" s="4" t="s">
        <v>61</v>
      </c>
      <c r="E17" s="5" t="s">
        <v>12</v>
      </c>
      <c r="F17" s="5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>
        <f t="shared" si="3"/>
        <v>0</v>
      </c>
      <c r="AD17" s="11">
        <f t="shared" si="4"/>
        <v>0</v>
      </c>
      <c r="AE17" s="30" t="e">
        <f t="shared" si="2"/>
        <v>#DIV/0!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1.3922495594810504</v>
      </c>
      <c r="AG19" s="34">
        <f>SUM(AG12,AG5)</f>
        <v>0.50146048635597984</v>
      </c>
    </row>
    <row r="20" spans="1:33" x14ac:dyDescent="0.35">
      <c r="D20" s="10" t="s">
        <v>1253</v>
      </c>
      <c r="G20" s="28">
        <f>[6]GDP!CA$21</f>
        <v>2908.5129999999999</v>
      </c>
      <c r="H20" s="28">
        <f>[6]GDP!CB$21</f>
        <v>2954.2280000000001</v>
      </c>
      <c r="I20" s="28">
        <f>[6]GDP!CC$21</f>
        <v>3037.4549999999999</v>
      </c>
      <c r="J20" s="28">
        <f>[6]GDP!CD$21</f>
        <v>3021.587</v>
      </c>
      <c r="K20" s="28">
        <f>[6]GDP!CE$21</f>
        <v>2946.6419999999998</v>
      </c>
      <c r="L20" s="28">
        <f>[6]GDP!CF$21</f>
        <v>2940.614</v>
      </c>
      <c r="M20" s="28">
        <f>[6]GDP!CG$21</f>
        <v>3069.1790000000001</v>
      </c>
      <c r="N20" s="28">
        <f>[6]GDP!CH$21</f>
        <v>3313.5790000000002</v>
      </c>
      <c r="O20" s="28">
        <f>[6]GDP!CI$21</f>
        <v>3362.1559999999999</v>
      </c>
      <c r="P20" s="28">
        <f>[6]GDP!CJ$21</f>
        <v>3525.002</v>
      </c>
      <c r="Q20" s="28">
        <f>[6]GDP!CK$21</f>
        <v>3446.5590000000002</v>
      </c>
      <c r="R20" s="28">
        <f>[6]GDP!CL$21</f>
        <v>3377.4830000000002</v>
      </c>
      <c r="S20" s="28">
        <f>[6]GDP!CM$21</f>
        <v>3347.6419999999998</v>
      </c>
      <c r="T20" s="28">
        <f>[6]GDP!CN$21</f>
        <v>3359.433</v>
      </c>
      <c r="U20" s="28">
        <f>[6]GDP!CO$21</f>
        <v>3344.9369999999999</v>
      </c>
      <c r="V20" s="28">
        <f>[6]GDP!CP$21</f>
        <v>3330.1849999999999</v>
      </c>
      <c r="W20" s="28">
        <f>[6]GDP!CQ$21</f>
        <v>3339.2130000000002</v>
      </c>
      <c r="X20" s="28">
        <f>[6]GDP!CR$21</f>
        <v>3272.5525685234898</v>
      </c>
      <c r="Y20" s="28">
        <f>[6]GDP!CS$21</f>
        <v>2890.6980104409117</v>
      </c>
      <c r="Z20" s="28">
        <f>[6]GDP!CT$21</f>
        <v>3208.6995247908576</v>
      </c>
      <c r="AA20" s="28">
        <f>[6]GDP!CU$21</f>
        <v>3194.3639726897572</v>
      </c>
      <c r="AB20" s="28"/>
      <c r="AC20" s="11">
        <f t="shared" ref="AC20" si="5">SUM(T20:W20)</f>
        <v>13373.768</v>
      </c>
      <c r="AD20" s="11">
        <f t="shared" ref="AD20" si="6">SUM(X20:AA20)</f>
        <v>12566.314076445018</v>
      </c>
      <c r="AE20" s="30"/>
      <c r="AF20" s="34">
        <f>SUM(AF9,AF15)</f>
        <v>1.043572213309127</v>
      </c>
      <c r="AG20" s="34">
        <f>SUM(AG9,AG15)</f>
        <v>0.42773788861577489</v>
      </c>
    </row>
    <row r="21" spans="1:33" x14ac:dyDescent="0.35">
      <c r="AF21" s="34">
        <f>AF19-AF20</f>
        <v>0.34867734617192347</v>
      </c>
      <c r="AG21" s="34">
        <f>AG19-AG20</f>
        <v>7.3722597740204954E-2</v>
      </c>
    </row>
    <row r="22" spans="1:33" ht="16.5" x14ac:dyDescent="0.35">
      <c r="D22" s="47" t="s">
        <v>1305</v>
      </c>
      <c r="AC22" s="12">
        <f>(AC12+AC5)/AC2</f>
        <v>0.166087075233848</v>
      </c>
      <c r="AD22" s="12">
        <f>(AD12+AD5)/AD2</f>
        <v>6.5316602022506137E-2</v>
      </c>
    </row>
    <row r="23" spans="1:33" ht="16.5" x14ac:dyDescent="0.35">
      <c r="D23" s="47" t="s">
        <v>1306</v>
      </c>
      <c r="AC23" s="12">
        <f>(AC9+AC15)/AC3</f>
        <v>0.1323851540240254</v>
      </c>
      <c r="AD23" s="12">
        <f>(AD9+AD15)/AD3</f>
        <v>5.7905771585315229E-2</v>
      </c>
    </row>
    <row r="24" spans="1:33" x14ac:dyDescent="0.35">
      <c r="D24" s="40"/>
    </row>
    <row r="25" spans="1:33" ht="16.5" x14ac:dyDescent="0.35">
      <c r="D25" s="47" t="s">
        <v>1308</v>
      </c>
      <c r="AC25" s="34">
        <f>(AC2-AC3)/AC20/10</f>
        <v>0.49979916508989752</v>
      </c>
      <c r="AD25" s="34">
        <f>(AD2-AD3)/AD20/10</f>
        <v>0.29058974872032051</v>
      </c>
    </row>
    <row r="26" spans="1:33" ht="16.5" x14ac:dyDescent="0.35">
      <c r="D26" s="47" t="s">
        <v>1307</v>
      </c>
      <c r="AC26" s="34">
        <f>(AC4+AC12-AC8-AC15)/AC20/10</f>
        <v>0.51338975722548585</v>
      </c>
      <c r="AD26" s="34">
        <f>(AD4+AD12-AD8-AD15)/AD20/10</f>
        <v>0.1646637023799403</v>
      </c>
    </row>
    <row r="27" spans="1:33" ht="16.5" x14ac:dyDescent="0.35">
      <c r="D27" s="47" t="s">
        <v>1720</v>
      </c>
      <c r="AC27" s="34">
        <f>(AC4+AC12)/AC20/10</f>
        <v>2.7604233863917207</v>
      </c>
      <c r="AD27" s="34">
        <f>(AD4+AD12)/AD20/10</f>
        <v>1.6836021379336994</v>
      </c>
    </row>
    <row r="28" spans="1:33" ht="16.5" x14ac:dyDescent="0.35">
      <c r="D28" s="47" t="s">
        <v>1721</v>
      </c>
      <c r="AC28" s="34">
        <f>(AC8+AC15)/AC20/10</f>
        <v>2.2470336291662347</v>
      </c>
      <c r="AD28" s="34">
        <f>(AD8+AD15)/AD20/10</f>
        <v>1.5189384355537592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3EC2-63CA-4F3A-B733-5E8883B96B0C}">
  <dimension ref="A1:AG28"/>
  <sheetViews>
    <sheetView workbookViewId="0">
      <pane xSplit="6" ySplit="1" topLeftCell="AC11" activePane="bottomRight" state="frozen"/>
      <selection pane="topRight" activeCell="G1" sqref="G1"/>
      <selection pane="bottomLeft" activeCell="A2" sqref="A2"/>
      <selection pane="bottomRight" activeCell="AE1" sqref="AE1:AG1048576"/>
    </sheetView>
  </sheetViews>
  <sheetFormatPr defaultColWidth="9.1796875" defaultRowHeight="14.5" x14ac:dyDescent="0.35"/>
  <cols>
    <col min="1" max="1" width="9.1796875" style="5"/>
    <col min="2" max="3" width="13.81640625" style="5" customWidth="1"/>
    <col min="4" max="4" width="73" style="10" customWidth="1"/>
    <col min="5" max="6" width="9.1796875" style="5"/>
    <col min="7" max="30" width="9.1796875" style="10"/>
    <col min="31" max="31" width="9.1796875" style="32"/>
    <col min="32" max="32" width="8.36328125" style="10" customWidth="1"/>
    <col min="33" max="33" width="7.90625" style="10" customWidth="1"/>
    <col min="34" max="74" width="8.7265625" style="10" customWidth="1"/>
    <col min="75" max="16384" width="9.1796875" style="10"/>
  </cols>
  <sheetData>
    <row r="1" spans="1:33" s="9" customFormat="1" ht="27" customHeight="1" x14ac:dyDescent="0.35">
      <c r="A1" s="5" t="s">
        <v>6</v>
      </c>
      <c r="B1" s="5" t="s">
        <v>45</v>
      </c>
      <c r="C1" s="5" t="s">
        <v>8</v>
      </c>
      <c r="D1" s="1" t="s">
        <v>0</v>
      </c>
      <c r="E1" s="5" t="s">
        <v>10</v>
      </c>
      <c r="F1" s="5" t="s">
        <v>11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18</v>
      </c>
      <c r="R1" s="9" t="s">
        <v>19</v>
      </c>
      <c r="S1" s="9" t="s">
        <v>20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28</v>
      </c>
      <c r="AC1" s="9">
        <v>2019</v>
      </c>
      <c r="AD1" s="9">
        <v>2020</v>
      </c>
      <c r="AE1" s="30" t="s">
        <v>1722</v>
      </c>
    </row>
    <row r="2" spans="1:33" s="9" customFormat="1" ht="15.75" customHeight="1" x14ac:dyDescent="0.35">
      <c r="A2" s="5" t="s">
        <v>7</v>
      </c>
      <c r="B2" s="5" t="s">
        <v>1565</v>
      </c>
      <c r="C2" s="10" t="s">
        <v>1083</v>
      </c>
      <c r="D2" s="2" t="s">
        <v>46</v>
      </c>
      <c r="E2" s="5" t="s">
        <v>12</v>
      </c>
      <c r="F2" s="5" t="s">
        <v>12</v>
      </c>
      <c r="G2" s="11">
        <v>6925.3970738461549</v>
      </c>
      <c r="H2" s="11">
        <v>6278.0756225806572</v>
      </c>
      <c r="I2" s="11">
        <v>6198.373026153823</v>
      </c>
      <c r="J2" s="11">
        <v>6296.669734848495</v>
      </c>
      <c r="K2" s="11">
        <v>6656.0136328125</v>
      </c>
      <c r="L2" s="11">
        <v>6421.7902430769072</v>
      </c>
      <c r="M2" s="11">
        <v>6831.0057387096758</v>
      </c>
      <c r="N2" s="11">
        <v>7254.3771076922967</v>
      </c>
      <c r="O2" s="11">
        <v>8372.3898142856851</v>
      </c>
      <c r="P2" s="11">
        <v>7800.5938571428833</v>
      </c>
      <c r="Q2" s="11">
        <v>7568.3475047619258</v>
      </c>
      <c r="R2" s="11">
        <v>7797.2548153846237</v>
      </c>
      <c r="S2" s="11">
        <v>8541.1897375000026</v>
      </c>
      <c r="T2" s="11">
        <v>8079.8779428571479</v>
      </c>
      <c r="U2" s="11">
        <v>8914.312100000001</v>
      </c>
      <c r="V2" s="11">
        <v>9104.5845696970209</v>
      </c>
      <c r="W2" s="11">
        <v>9490.1147749999982</v>
      </c>
      <c r="X2" s="11">
        <v>7785.888879687498</v>
      </c>
      <c r="Y2" s="11">
        <v>6180.0278000000189</v>
      </c>
      <c r="Z2" s="11">
        <v>6527.1968242424437</v>
      </c>
      <c r="AA2" s="11"/>
      <c r="AB2" s="11"/>
      <c r="AC2" s="11">
        <f t="shared" ref="AC2:AC17" si="0">SUM(T2:W2)</f>
        <v>35588.889387554169</v>
      </c>
      <c r="AD2" s="11">
        <f t="shared" ref="AD2:AD17" si="1">SUM(X2:AA2)</f>
        <v>20493.113503929962</v>
      </c>
      <c r="AE2" s="30">
        <f>AD2/AC2-1</f>
        <v>-0.42417103043691406</v>
      </c>
    </row>
    <row r="3" spans="1:33" s="9" customFormat="1" ht="15.75" customHeight="1" x14ac:dyDescent="0.35">
      <c r="A3" s="5" t="s">
        <v>7</v>
      </c>
      <c r="B3" s="5" t="s">
        <v>1566</v>
      </c>
      <c r="C3" s="10" t="s">
        <v>1083</v>
      </c>
      <c r="D3" s="2" t="s">
        <v>47</v>
      </c>
      <c r="E3" s="5" t="s">
        <v>12</v>
      </c>
      <c r="F3" s="5" t="s">
        <v>12</v>
      </c>
      <c r="G3" s="11">
        <v>7775.3271907692315</v>
      </c>
      <c r="H3" s="11">
        <v>6734.302287096787</v>
      </c>
      <c r="I3" s="11">
        <v>7248.5619338461265</v>
      </c>
      <c r="J3" s="11">
        <v>7013.5454166666777</v>
      </c>
      <c r="K3" s="11">
        <v>7539.6698437499999</v>
      </c>
      <c r="L3" s="11">
        <v>6792.3395723076756</v>
      </c>
      <c r="M3" s="11">
        <v>7441.5861161290304</v>
      </c>
      <c r="N3" s="11">
        <v>7719.5217538461429</v>
      </c>
      <c r="O3" s="11">
        <v>8490.1283857142553</v>
      </c>
      <c r="P3" s="11">
        <v>8552.8730000000287</v>
      </c>
      <c r="Q3" s="11">
        <v>8912.3487619047864</v>
      </c>
      <c r="R3" s="11">
        <v>8498.4844430769317</v>
      </c>
      <c r="S3" s="11">
        <v>9509.1075375000019</v>
      </c>
      <c r="T3" s="11">
        <v>9129.3307428571497</v>
      </c>
      <c r="U3" s="11">
        <v>9191.8660000000018</v>
      </c>
      <c r="V3" s="11">
        <v>8955.5842848485354</v>
      </c>
      <c r="W3" s="11">
        <v>10017.097349999998</v>
      </c>
      <c r="X3" s="11">
        <v>8860.9832937499978</v>
      </c>
      <c r="Y3" s="11">
        <v>7018.2030193548599</v>
      </c>
      <c r="Z3" s="11">
        <v>7305.6912878788107</v>
      </c>
      <c r="AA3" s="11"/>
      <c r="AB3" s="11"/>
      <c r="AC3" s="11">
        <f t="shared" si="0"/>
        <v>37293.878377705681</v>
      </c>
      <c r="AD3" s="11">
        <f t="shared" si="1"/>
        <v>23184.877600983669</v>
      </c>
      <c r="AE3" s="30">
        <f t="shared" ref="AE3:AE17" si="2">AD3/AC3-1</f>
        <v>-0.37831948272659111</v>
      </c>
    </row>
    <row r="4" spans="1:33" s="9" customFormat="1" ht="15.75" customHeight="1" x14ac:dyDescent="0.35">
      <c r="A4" s="5" t="s">
        <v>7</v>
      </c>
      <c r="B4" s="5" t="s">
        <v>1567</v>
      </c>
      <c r="C4" s="10" t="s">
        <v>1083</v>
      </c>
      <c r="D4" s="3" t="s">
        <v>48</v>
      </c>
      <c r="E4" s="5" t="s">
        <v>12</v>
      </c>
      <c r="F4" s="5" t="s">
        <v>12</v>
      </c>
      <c r="G4" s="11">
        <v>786.40441230769238</v>
      </c>
      <c r="H4" s="11">
        <v>830.90556774193703</v>
      </c>
      <c r="I4" s="11">
        <v>941.78231076922714</v>
      </c>
      <c r="J4" s="11">
        <v>970.35041666666814</v>
      </c>
      <c r="K4" s="11">
        <v>907.39300781249995</v>
      </c>
      <c r="L4" s="11">
        <v>882.71664923076708</v>
      </c>
      <c r="M4" s="11">
        <v>1065.7603338709675</v>
      </c>
      <c r="N4" s="11">
        <v>1270.9255230769213</v>
      </c>
      <c r="O4" s="11">
        <v>1109.097342857139</v>
      </c>
      <c r="P4" s="11">
        <v>1162.8367142857182</v>
      </c>
      <c r="Q4" s="11">
        <v>1273.7033190476225</v>
      </c>
      <c r="R4" s="11">
        <v>1414.0882707692322</v>
      </c>
      <c r="S4" s="11">
        <v>1168.8064000000002</v>
      </c>
      <c r="T4" s="11">
        <v>1109.6486857142866</v>
      </c>
      <c r="U4" s="11">
        <v>1286.6365000000003</v>
      </c>
      <c r="V4" s="11">
        <v>1432.1818424242506</v>
      </c>
      <c r="W4" s="11">
        <v>1242.1732124999999</v>
      </c>
      <c r="X4" s="11">
        <v>883.23141093749973</v>
      </c>
      <c r="Y4" s="11">
        <v>519.86689032258221</v>
      </c>
      <c r="Z4" s="11">
        <v>591.46876666666856</v>
      </c>
      <c r="AA4" s="11"/>
      <c r="AB4" s="11"/>
      <c r="AC4" s="11">
        <f t="shared" si="0"/>
        <v>5070.6402406385369</v>
      </c>
      <c r="AD4" s="11">
        <f t="shared" si="1"/>
        <v>1994.5670679267505</v>
      </c>
      <c r="AE4" s="30">
        <f t="shared" si="2"/>
        <v>-0.60664393976497566</v>
      </c>
    </row>
    <row r="5" spans="1:33" s="16" customFormat="1" ht="15.75" customHeight="1" x14ac:dyDescent="0.35">
      <c r="A5" s="13" t="s">
        <v>7</v>
      </c>
      <c r="B5" s="13" t="s">
        <v>1568</v>
      </c>
      <c r="C5" s="14" t="s">
        <v>1083</v>
      </c>
      <c r="D5" s="15" t="s">
        <v>49</v>
      </c>
      <c r="E5" s="13" t="s">
        <v>12</v>
      </c>
      <c r="F5" s="13" t="s">
        <v>12</v>
      </c>
      <c r="G5" s="17">
        <v>313.24744000000004</v>
      </c>
      <c r="H5" s="17">
        <v>289.82515161290377</v>
      </c>
      <c r="I5" s="17">
        <v>372.64767692307549</v>
      </c>
      <c r="J5" s="17">
        <v>391.93670454545514</v>
      </c>
      <c r="K5" s="17">
        <v>313.9730859375</v>
      </c>
      <c r="L5" s="17">
        <v>307.72631076923</v>
      </c>
      <c r="M5" s="17">
        <v>446.36291129032247</v>
      </c>
      <c r="N5" s="17">
        <v>636.63736923076829</v>
      </c>
      <c r="O5" s="17">
        <v>419.14931428571276</v>
      </c>
      <c r="P5" s="17">
        <v>421.62050000000141</v>
      </c>
      <c r="Q5" s="17">
        <v>529.02177142857295</v>
      </c>
      <c r="R5" s="17">
        <v>698.90382461538525</v>
      </c>
      <c r="S5" s="17">
        <v>447.4337000000001</v>
      </c>
      <c r="T5" s="17">
        <v>412.28502857142882</v>
      </c>
      <c r="U5" s="17">
        <v>577.58180000000016</v>
      </c>
      <c r="V5" s="17">
        <v>722.76257575757984</v>
      </c>
      <c r="W5" s="17">
        <v>505.94755624999988</v>
      </c>
      <c r="X5" s="17">
        <v>329.69562031249995</v>
      </c>
      <c r="Y5" s="17">
        <v>30.839561290322678</v>
      </c>
      <c r="Z5" s="17">
        <v>101.69522272727305</v>
      </c>
      <c r="AA5" s="17"/>
      <c r="AB5" s="17"/>
      <c r="AC5" s="17">
        <f t="shared" si="0"/>
        <v>2218.5769605790088</v>
      </c>
      <c r="AD5" s="17">
        <f t="shared" si="1"/>
        <v>462.23040433009567</v>
      </c>
      <c r="AE5" s="31">
        <f t="shared" si="2"/>
        <v>-0.79165455490466208</v>
      </c>
      <c r="AF5" s="33">
        <f>AC5/SUM(T$20:W$20)/10</f>
        <v>0.82378820283349885</v>
      </c>
      <c r="AG5" s="33">
        <f>AD5/SUM(X$20:AA$20)/10</f>
        <v>0.17051438849420678</v>
      </c>
    </row>
    <row r="6" spans="1:33" s="9" customFormat="1" ht="15.75" customHeight="1" x14ac:dyDescent="0.35">
      <c r="A6" s="5" t="s">
        <v>7</v>
      </c>
      <c r="B6" s="5" t="s">
        <v>1569</v>
      </c>
      <c r="C6" s="10" t="s">
        <v>1083</v>
      </c>
      <c r="D6" s="4" t="s">
        <v>50</v>
      </c>
      <c r="E6" s="5" t="s">
        <v>12</v>
      </c>
      <c r="F6" s="5" t="s">
        <v>12</v>
      </c>
      <c r="G6" s="11">
        <v>323.10487692307697</v>
      </c>
      <c r="H6" s="11">
        <v>387.9028645161298</v>
      </c>
      <c r="I6" s="11">
        <v>412.17091538461381</v>
      </c>
      <c r="J6" s="11">
        <v>414.26928030303088</v>
      </c>
      <c r="K6" s="11">
        <v>425.10445312500002</v>
      </c>
      <c r="L6" s="11">
        <v>426.98356615384512</v>
      </c>
      <c r="M6" s="11">
        <v>468.40552419354827</v>
      </c>
      <c r="N6" s="11">
        <v>487.46219230769162</v>
      </c>
      <c r="O6" s="11">
        <v>513.34017142856965</v>
      </c>
      <c r="P6" s="11">
        <v>547.000357142859</v>
      </c>
      <c r="Q6" s="11">
        <v>567.14946666666822</v>
      </c>
      <c r="R6" s="11">
        <v>545.40082153846208</v>
      </c>
      <c r="S6" s="11">
        <v>541.02952500000015</v>
      </c>
      <c r="T6" s="11">
        <v>537.21988571428608</v>
      </c>
      <c r="U6" s="11">
        <v>557.35520000000008</v>
      </c>
      <c r="V6" s="11">
        <v>572.65034848485175</v>
      </c>
      <c r="W6" s="11">
        <v>593.40894999999989</v>
      </c>
      <c r="X6" s="11">
        <v>425.62712187499989</v>
      </c>
      <c r="Y6" s="11">
        <v>408.62418709677547</v>
      </c>
      <c r="Z6" s="11">
        <v>406.78089090909219</v>
      </c>
      <c r="AA6" s="11"/>
      <c r="AB6" s="11"/>
      <c r="AC6" s="11">
        <f t="shared" si="0"/>
        <v>2260.6343841991379</v>
      </c>
      <c r="AD6" s="11">
        <f t="shared" si="1"/>
        <v>1241.0321998808677</v>
      </c>
      <c r="AE6" s="30">
        <f t="shared" si="2"/>
        <v>-0.45102480588849347</v>
      </c>
    </row>
    <row r="7" spans="1:33" s="9" customFormat="1" ht="15.75" customHeight="1" x14ac:dyDescent="0.35">
      <c r="A7" s="5" t="s">
        <v>7</v>
      </c>
      <c r="B7" s="5" t="s">
        <v>1570</v>
      </c>
      <c r="C7" s="10" t="s">
        <v>1083</v>
      </c>
      <c r="D7" s="4" t="s">
        <v>51</v>
      </c>
      <c r="E7" s="5" t="s">
        <v>12</v>
      </c>
      <c r="F7" s="5" t="s">
        <v>12</v>
      </c>
      <c r="G7" s="11">
        <v>186.19603076923082</v>
      </c>
      <c r="H7" s="11">
        <v>218.19536129032298</v>
      </c>
      <c r="I7" s="11">
        <v>217.94242923076837</v>
      </c>
      <c r="J7" s="11">
        <v>236.72530303030339</v>
      </c>
      <c r="K7" s="11">
        <v>242.7626953125</v>
      </c>
      <c r="L7" s="11">
        <v>185.27466461538415</v>
      </c>
      <c r="M7" s="11">
        <v>189.56647096774191</v>
      </c>
      <c r="N7" s="11">
        <v>178.54036923076899</v>
      </c>
      <c r="O7" s="11">
        <v>215.46158571428495</v>
      </c>
      <c r="P7" s="11">
        <v>236.00914285714364</v>
      </c>
      <c r="Q7" s="11">
        <v>210.89381428571485</v>
      </c>
      <c r="R7" s="11">
        <v>198.85616307692328</v>
      </c>
      <c r="S7" s="11">
        <v>214.58555000000004</v>
      </c>
      <c r="T7" s="11">
        <v>191.94537142857155</v>
      </c>
      <c r="U7" s="11">
        <v>182.03940000000003</v>
      </c>
      <c r="V7" s="11">
        <v>165.67942121212215</v>
      </c>
      <c r="W7" s="11">
        <v>171.60146874999998</v>
      </c>
      <c r="X7" s="11">
        <v>156.57785312499996</v>
      </c>
      <c r="Y7" s="11">
        <v>104.63422580645194</v>
      </c>
      <c r="Z7" s="11">
        <v>109.87759696969731</v>
      </c>
      <c r="AA7" s="11"/>
      <c r="AB7" s="11"/>
      <c r="AC7" s="11">
        <f t="shared" si="0"/>
        <v>711.26566139069371</v>
      </c>
      <c r="AD7" s="11">
        <f t="shared" si="1"/>
        <v>371.08967590114923</v>
      </c>
      <c r="AE7" s="30">
        <f t="shared" si="2"/>
        <v>-0.47826853446631945</v>
      </c>
    </row>
    <row r="8" spans="1:33" s="9" customFormat="1" ht="15" customHeight="1" x14ac:dyDescent="0.35">
      <c r="A8" s="5" t="s">
        <v>7</v>
      </c>
      <c r="B8" s="5" t="s">
        <v>1571</v>
      </c>
      <c r="C8" s="10" t="s">
        <v>1083</v>
      </c>
      <c r="D8" s="3" t="s">
        <v>52</v>
      </c>
      <c r="E8" s="5" t="s">
        <v>12</v>
      </c>
      <c r="F8" s="5" t="s">
        <v>12</v>
      </c>
      <c r="G8" s="11">
        <v>1395.3749600000003</v>
      </c>
      <c r="H8" s="11">
        <v>1291.5402193548412</v>
      </c>
      <c r="I8" s="11">
        <v>1386.701052307687</v>
      </c>
      <c r="J8" s="11">
        <v>1375.6866666666685</v>
      </c>
      <c r="K8" s="11">
        <v>1411.26046875</v>
      </c>
      <c r="L8" s="11">
        <v>1401.2727507692273</v>
      </c>
      <c r="M8" s="11">
        <v>1502.2040693548383</v>
      </c>
      <c r="N8" s="11">
        <v>1603.3394999999975</v>
      </c>
      <c r="O8" s="11">
        <v>1671.8877142857084</v>
      </c>
      <c r="P8" s="11">
        <v>1822.9247857142918</v>
      </c>
      <c r="Q8" s="11">
        <v>1825.3634095238144</v>
      </c>
      <c r="R8" s="11">
        <v>1793.1941723076941</v>
      </c>
      <c r="S8" s="11">
        <v>1825.1185875000006</v>
      </c>
      <c r="T8" s="11">
        <v>1697.9782857142868</v>
      </c>
      <c r="U8" s="11">
        <v>1749.6009000000001</v>
      </c>
      <c r="V8" s="11">
        <v>1723.5107575757672</v>
      </c>
      <c r="W8" s="11">
        <v>1675.0517562499995</v>
      </c>
      <c r="X8" s="11">
        <v>1526.0827374999994</v>
      </c>
      <c r="Y8" s="11">
        <v>1136.6581161290358</v>
      </c>
      <c r="Z8" s="11">
        <v>1305.6731469697011</v>
      </c>
      <c r="AA8" s="11"/>
      <c r="AB8" s="11"/>
      <c r="AC8" s="11">
        <f t="shared" si="0"/>
        <v>6846.1416995400541</v>
      </c>
      <c r="AD8" s="11">
        <f t="shared" si="1"/>
        <v>3968.414000598736</v>
      </c>
      <c r="AE8" s="30">
        <f t="shared" si="2"/>
        <v>-0.42034299394280039</v>
      </c>
    </row>
    <row r="9" spans="1:33" s="16" customFormat="1" ht="15" customHeight="1" x14ac:dyDescent="0.35">
      <c r="A9" s="13" t="s">
        <v>7</v>
      </c>
      <c r="B9" s="13" t="s">
        <v>1572</v>
      </c>
      <c r="C9" s="14" t="s">
        <v>1083</v>
      </c>
      <c r="D9" s="15" t="s">
        <v>53</v>
      </c>
      <c r="E9" s="13" t="s">
        <v>12</v>
      </c>
      <c r="F9" s="13" t="s">
        <v>12</v>
      </c>
      <c r="G9" s="17">
        <v>251.91227692307694</v>
      </c>
      <c r="H9" s="17">
        <v>221.50135161290365</v>
      </c>
      <c r="I9" s="17">
        <v>252.9487261538452</v>
      </c>
      <c r="J9" s="17">
        <v>279.1571969696974</v>
      </c>
      <c r="K9" s="17">
        <v>254.63109374999999</v>
      </c>
      <c r="L9" s="17">
        <v>255.55126153846092</v>
      </c>
      <c r="M9" s="17">
        <v>274.43053064516118</v>
      </c>
      <c r="N9" s="17">
        <v>299.52496153846107</v>
      </c>
      <c r="O9" s="17">
        <v>300.23335714285605</v>
      </c>
      <c r="P9" s="17">
        <v>296.24064285714388</v>
      </c>
      <c r="Q9" s="17">
        <v>285.95771428571504</v>
      </c>
      <c r="R9" s="17">
        <v>283.74797538461564</v>
      </c>
      <c r="S9" s="17">
        <v>285.35312500000003</v>
      </c>
      <c r="T9" s="17">
        <v>286.21440000000018</v>
      </c>
      <c r="U9" s="17">
        <v>293.28570000000008</v>
      </c>
      <c r="V9" s="17">
        <v>295.77668484848652</v>
      </c>
      <c r="W9" s="17">
        <v>287.84762499999994</v>
      </c>
      <c r="X9" s="17">
        <v>215.01888281249995</v>
      </c>
      <c r="Y9" s="17">
        <v>27.535322580645243</v>
      </c>
      <c r="Z9" s="17">
        <v>38.574050000000121</v>
      </c>
      <c r="AA9" s="17"/>
      <c r="AB9" s="17"/>
      <c r="AC9" s="17">
        <f t="shared" si="0"/>
        <v>1163.1244098484867</v>
      </c>
      <c r="AD9" s="17">
        <f t="shared" si="1"/>
        <v>281.12825539314531</v>
      </c>
      <c r="AE9" s="31">
        <f t="shared" si="2"/>
        <v>-0.75829906670966851</v>
      </c>
      <c r="AF9" s="33">
        <f>AC9/SUM(T$20:W$20)/10</f>
        <v>0.43188412405165977</v>
      </c>
      <c r="AG9" s="33">
        <f>AD9/SUM(X$20:AA$20)/10</f>
        <v>0.10370674907523436</v>
      </c>
    </row>
    <row r="10" spans="1:33" s="9" customFormat="1" ht="15.75" customHeight="1" x14ac:dyDescent="0.35">
      <c r="A10" s="5" t="s">
        <v>7</v>
      </c>
      <c r="B10" s="5" t="s">
        <v>1573</v>
      </c>
      <c r="C10" s="10" t="s">
        <v>1083</v>
      </c>
      <c r="D10" s="4" t="s">
        <v>54</v>
      </c>
      <c r="E10" s="5" t="s">
        <v>12</v>
      </c>
      <c r="F10" s="5" t="s">
        <v>12</v>
      </c>
      <c r="G10" s="11">
        <v>958.36192307692329</v>
      </c>
      <c r="H10" s="11">
        <v>876.0874354838727</v>
      </c>
      <c r="I10" s="11">
        <v>920.32683846153498</v>
      </c>
      <c r="J10" s="11">
        <v>892.18640151515285</v>
      </c>
      <c r="K10" s="11">
        <v>941.91925781249995</v>
      </c>
      <c r="L10" s="11">
        <v>963.64121538461302</v>
      </c>
      <c r="M10" s="11">
        <v>1019.4708467741933</v>
      </c>
      <c r="N10" s="11">
        <v>1059.4961384615369</v>
      </c>
      <c r="O10" s="11">
        <v>1140.886757142853</v>
      </c>
      <c r="P10" s="11">
        <v>1272.2367857142901</v>
      </c>
      <c r="Q10" s="11">
        <v>1265.3628857142892</v>
      </c>
      <c r="R10" s="11">
        <v>1221.0466153846166</v>
      </c>
      <c r="S10" s="11">
        <v>1270.3921125000002</v>
      </c>
      <c r="T10" s="11">
        <v>1165.3014857142866</v>
      </c>
      <c r="U10" s="11">
        <v>1188.8746000000003</v>
      </c>
      <c r="V10" s="11">
        <v>1137.5171000000064</v>
      </c>
      <c r="W10" s="11">
        <v>1117.0702062499997</v>
      </c>
      <c r="X10" s="11">
        <v>1062.9651437499997</v>
      </c>
      <c r="Y10" s="11">
        <v>946.11368387097059</v>
      </c>
      <c r="Z10" s="11">
        <v>1067.2153833333366</v>
      </c>
      <c r="AA10" s="11"/>
      <c r="AB10" s="11"/>
      <c r="AC10" s="11">
        <f t="shared" si="0"/>
        <v>4608.7633919642931</v>
      </c>
      <c r="AD10" s="11">
        <f t="shared" si="1"/>
        <v>3076.2942109543069</v>
      </c>
      <c r="AE10" s="30">
        <f t="shared" si="2"/>
        <v>-0.33251201041953149</v>
      </c>
    </row>
    <row r="11" spans="1:33" s="9" customFormat="1" ht="15.75" customHeight="1" x14ac:dyDescent="0.35">
      <c r="A11" s="5" t="s">
        <v>7</v>
      </c>
      <c r="B11" s="5" t="s">
        <v>1574</v>
      </c>
      <c r="C11" s="10" t="s">
        <v>1083</v>
      </c>
      <c r="D11" s="4" t="s">
        <v>55</v>
      </c>
      <c r="E11" s="5" t="s">
        <v>12</v>
      </c>
      <c r="F11" s="5" t="s">
        <v>12</v>
      </c>
      <c r="G11" s="11">
        <v>204.81563384615384</v>
      </c>
      <c r="H11" s="11">
        <v>212.68537741935526</v>
      </c>
      <c r="I11" s="11">
        <v>233.75172461538372</v>
      </c>
      <c r="J11" s="11">
        <v>215.50935606060639</v>
      </c>
      <c r="K11" s="11">
        <v>247.07847656249999</v>
      </c>
      <c r="L11" s="11">
        <v>192.72824307692264</v>
      </c>
      <c r="M11" s="11">
        <v>220.42612903225802</v>
      </c>
      <c r="N11" s="11">
        <v>252.54065384615348</v>
      </c>
      <c r="O11" s="11">
        <v>246.07361428571343</v>
      </c>
      <c r="P11" s="11">
        <v>270.42714285714374</v>
      </c>
      <c r="Q11" s="11">
        <v>287.14920476190554</v>
      </c>
      <c r="R11" s="11">
        <v>301.19149846153874</v>
      </c>
      <c r="S11" s="11">
        <v>283.07030000000003</v>
      </c>
      <c r="T11" s="11">
        <v>256.68434285714306</v>
      </c>
      <c r="U11" s="11">
        <v>275.30650000000009</v>
      </c>
      <c r="V11" s="11">
        <v>298.00056969697135</v>
      </c>
      <c r="W11" s="11">
        <v>282.31209374999992</v>
      </c>
      <c r="X11" s="11">
        <v>260.22798124999991</v>
      </c>
      <c r="Y11" s="11">
        <v>176.22606451612955</v>
      </c>
      <c r="Z11" s="11">
        <v>210.40390909090974</v>
      </c>
      <c r="AA11" s="11"/>
      <c r="AB11" s="11"/>
      <c r="AC11" s="11">
        <f t="shared" si="0"/>
        <v>1112.3035063041143</v>
      </c>
      <c r="AD11" s="11">
        <f t="shared" si="1"/>
        <v>646.8579548570392</v>
      </c>
      <c r="AE11" s="30">
        <f t="shared" si="2"/>
        <v>-0.41845193223711541</v>
      </c>
    </row>
    <row r="12" spans="1:33" s="16" customFormat="1" ht="15.75" customHeight="1" x14ac:dyDescent="0.35">
      <c r="A12" s="13" t="s">
        <v>7</v>
      </c>
      <c r="B12" s="13" t="s">
        <v>1575</v>
      </c>
      <c r="C12" s="14" t="s">
        <v>1083</v>
      </c>
      <c r="D12" s="18" t="s">
        <v>56</v>
      </c>
      <c r="E12" s="13" t="s">
        <v>12</v>
      </c>
      <c r="F12" s="13" t="s">
        <v>12</v>
      </c>
      <c r="G12" s="17">
        <v>531.20632307692313</v>
      </c>
      <c r="H12" s="17">
        <v>621.52618064516241</v>
      </c>
      <c r="I12" s="17">
        <v>581.5562230769209</v>
      </c>
      <c r="J12" s="17">
        <v>868.73719696969829</v>
      </c>
      <c r="K12" s="17">
        <v>577.23574218750002</v>
      </c>
      <c r="L12" s="17">
        <v>813.50484923076726</v>
      </c>
      <c r="M12" s="17">
        <v>694.34230645161267</v>
      </c>
      <c r="N12" s="17">
        <v>1112.353484615383</v>
      </c>
      <c r="O12" s="17">
        <v>779.42934285714011</v>
      </c>
      <c r="P12" s="17">
        <v>1007.9557142857177</v>
      </c>
      <c r="Q12" s="17">
        <v>735.14962380952579</v>
      </c>
      <c r="R12" s="17">
        <v>1105.9193630769241</v>
      </c>
      <c r="S12" s="17">
        <v>817.25135000000023</v>
      </c>
      <c r="T12" s="17">
        <v>957.45531428571496</v>
      </c>
      <c r="U12" s="17">
        <v>784.34260000000017</v>
      </c>
      <c r="V12" s="17">
        <v>1131.9573878787942</v>
      </c>
      <c r="W12" s="17">
        <v>851.36470624999981</v>
      </c>
      <c r="X12" s="17">
        <v>776.27329999999972</v>
      </c>
      <c r="Y12" s="17">
        <v>98.025748387097082</v>
      </c>
      <c r="Z12" s="17">
        <v>273.52508181818263</v>
      </c>
      <c r="AA12" s="17"/>
      <c r="AB12" s="17"/>
      <c r="AC12" s="17">
        <f t="shared" si="0"/>
        <v>3725.1200084145094</v>
      </c>
      <c r="AD12" s="17">
        <f t="shared" si="1"/>
        <v>1147.8241302052795</v>
      </c>
      <c r="AE12" s="31">
        <f t="shared" si="2"/>
        <v>-0.69186922096133541</v>
      </c>
      <c r="AF12" s="33">
        <f>AC12/SUM(T$20:W$20)/10</f>
        <v>1.3831884003113504</v>
      </c>
      <c r="AG12" s="33">
        <f>AD12/SUM(X$20:AA$20)/10</f>
        <v>0.42342634285276654</v>
      </c>
    </row>
    <row r="13" spans="1:33" s="9" customFormat="1" ht="15.75" customHeight="1" x14ac:dyDescent="0.35">
      <c r="A13" s="5" t="s">
        <v>7</v>
      </c>
      <c r="B13" s="5" t="s">
        <v>1576</v>
      </c>
      <c r="C13" s="10" t="s">
        <v>1083</v>
      </c>
      <c r="D13" s="4" t="s">
        <v>57</v>
      </c>
      <c r="E13" s="5" t="s">
        <v>12</v>
      </c>
      <c r="F13" s="5" t="s">
        <v>12</v>
      </c>
      <c r="G13" s="11">
        <v>210.29198769230771</v>
      </c>
      <c r="H13" s="11">
        <v>227.01133548387139</v>
      </c>
      <c r="I13" s="11">
        <v>247.30254923076831</v>
      </c>
      <c r="J13" s="11">
        <v>337.22189393939448</v>
      </c>
      <c r="K13" s="11">
        <v>223.3416796875</v>
      </c>
      <c r="L13" s="11">
        <v>286.43037230769164</v>
      </c>
      <c r="M13" s="11">
        <v>277.73692258064506</v>
      </c>
      <c r="N13" s="11">
        <v>435.77945384615322</v>
      </c>
      <c r="O13" s="11">
        <v>297.87858571428467</v>
      </c>
      <c r="P13" s="11">
        <v>347.86764285714406</v>
      </c>
      <c r="Q13" s="11">
        <v>287.14920476190554</v>
      </c>
      <c r="R13" s="11">
        <v>418.64455384615428</v>
      </c>
      <c r="S13" s="11">
        <v>310.46420000000006</v>
      </c>
      <c r="T13" s="11">
        <v>343.00297142857164</v>
      </c>
      <c r="U13" s="11">
        <v>305.64640000000009</v>
      </c>
      <c r="V13" s="11">
        <v>431.43366060606309</v>
      </c>
      <c r="W13" s="11">
        <v>328.81055624999993</v>
      </c>
      <c r="X13" s="11">
        <v>307.64240156249991</v>
      </c>
      <c r="Y13" s="11">
        <v>49.563580645161444</v>
      </c>
      <c r="Z13" s="11">
        <v>90.006116666666941</v>
      </c>
      <c r="AA13" s="11"/>
      <c r="AB13" s="11"/>
      <c r="AC13" s="11">
        <f t="shared" si="0"/>
        <v>1408.8935882846349</v>
      </c>
      <c r="AD13" s="11">
        <f t="shared" si="1"/>
        <v>447.21209887432826</v>
      </c>
      <c r="AE13" s="30">
        <f t="shared" si="2"/>
        <v>-0.68257922202710797</v>
      </c>
    </row>
    <row r="14" spans="1:33" s="9" customFormat="1" ht="15.75" customHeight="1" x14ac:dyDescent="0.35">
      <c r="A14" s="5" t="s">
        <v>7</v>
      </c>
      <c r="B14" s="5" t="s">
        <v>1577</v>
      </c>
      <c r="C14" s="10" t="s">
        <v>1083</v>
      </c>
      <c r="D14" s="4" t="s">
        <v>58</v>
      </c>
      <c r="E14" s="5" t="s">
        <v>12</v>
      </c>
      <c r="F14" s="5" t="s">
        <v>12</v>
      </c>
      <c r="G14" s="11">
        <v>322.00960615384622</v>
      </c>
      <c r="H14" s="11">
        <v>394.51484516129108</v>
      </c>
      <c r="I14" s="11">
        <v>334.25367384615259</v>
      </c>
      <c r="J14" s="11">
        <v>530.39867424242505</v>
      </c>
      <c r="K14" s="11">
        <v>353.89406250000002</v>
      </c>
      <c r="L14" s="11">
        <v>527.07447692307562</v>
      </c>
      <c r="M14" s="11">
        <v>416.60538387096761</v>
      </c>
      <c r="N14" s="11">
        <v>676.57403076922981</v>
      </c>
      <c r="O14" s="11">
        <v>481.55075714285545</v>
      </c>
      <c r="P14" s="11">
        <v>660.0880714285737</v>
      </c>
      <c r="Q14" s="11">
        <v>448.00041904762031</v>
      </c>
      <c r="R14" s="11">
        <v>687.27480923076985</v>
      </c>
      <c r="S14" s="11">
        <v>506.78715000000011</v>
      </c>
      <c r="T14" s="11">
        <v>614.45234285714332</v>
      </c>
      <c r="U14" s="11">
        <v>478.69620000000015</v>
      </c>
      <c r="V14" s="11">
        <v>700.52372727273121</v>
      </c>
      <c r="W14" s="11">
        <v>522.55414999999994</v>
      </c>
      <c r="X14" s="11">
        <v>468.63089843749987</v>
      </c>
      <c r="Y14" s="11">
        <v>48.46216774193563</v>
      </c>
      <c r="Z14" s="11">
        <v>182.35005454545509</v>
      </c>
      <c r="AA14" s="11"/>
      <c r="AB14" s="11"/>
      <c r="AC14" s="11">
        <f t="shared" si="0"/>
        <v>2316.2264201298744</v>
      </c>
      <c r="AD14" s="11">
        <f t="shared" si="1"/>
        <v>699.4431207248906</v>
      </c>
      <c r="AE14" s="30">
        <f t="shared" si="2"/>
        <v>-0.6980247204478085</v>
      </c>
    </row>
    <row r="15" spans="1:33" s="16" customFormat="1" ht="15.75" customHeight="1" x14ac:dyDescent="0.35">
      <c r="A15" s="13" t="s">
        <v>7</v>
      </c>
      <c r="B15" s="13" t="s">
        <v>1578</v>
      </c>
      <c r="C15" s="14" t="s">
        <v>1083</v>
      </c>
      <c r="D15" s="18" t="s">
        <v>59</v>
      </c>
      <c r="E15" s="13" t="s">
        <v>12</v>
      </c>
      <c r="F15" s="13" t="s">
        <v>12</v>
      </c>
      <c r="G15" s="17">
        <v>1200.4167630769234</v>
      </c>
      <c r="H15" s="17">
        <v>1082.1608322580666</v>
      </c>
      <c r="I15" s="17">
        <v>1300.8791630769181</v>
      </c>
      <c r="J15" s="17">
        <v>1413.6520454545475</v>
      </c>
      <c r="K15" s="17">
        <v>1393.99734375</v>
      </c>
      <c r="L15" s="17">
        <v>1077.5744861538437</v>
      </c>
      <c r="M15" s="17">
        <v>1378.7654370967739</v>
      </c>
      <c r="N15" s="17">
        <v>1618.6093999999975</v>
      </c>
      <c r="O15" s="17">
        <v>1535.3109714285661</v>
      </c>
      <c r="P15" s="17">
        <v>1306.65478571429</v>
      </c>
      <c r="Q15" s="17">
        <v>1647.831328571433</v>
      </c>
      <c r="R15" s="17">
        <v>1632.7137600000017</v>
      </c>
      <c r="S15" s="17">
        <v>1484.9776625000002</v>
      </c>
      <c r="T15" s="17">
        <v>1225.4973714285723</v>
      </c>
      <c r="U15" s="17">
        <v>1438.3360000000002</v>
      </c>
      <c r="V15" s="17">
        <v>1566.7268757575846</v>
      </c>
      <c r="W15" s="17">
        <v>1446.9878687499997</v>
      </c>
      <c r="X15" s="17">
        <v>1079.5050578124997</v>
      </c>
      <c r="Y15" s="17">
        <v>101.3299870967745</v>
      </c>
      <c r="Z15" s="17">
        <v>261.83597575757659</v>
      </c>
      <c r="AA15" s="17"/>
      <c r="AB15" s="17"/>
      <c r="AC15" s="17">
        <f>SUM(T15:W15)</f>
        <v>5677.548115936157</v>
      </c>
      <c r="AD15" s="17">
        <f>SUM(X15:AA15)</f>
        <v>1442.6710206668506</v>
      </c>
      <c r="AE15" s="31">
        <f t="shared" si="2"/>
        <v>-0.74589893538419227</v>
      </c>
      <c r="AF15" s="33">
        <f>AC15/SUM(T$20:W$20)/10</f>
        <v>2.1081518658280514</v>
      </c>
      <c r="AG15" s="33">
        <f>AD15/SUM(X$20:AA$20)/10</f>
        <v>0.53219382494719292</v>
      </c>
    </row>
    <row r="16" spans="1:33" s="9" customFormat="1" ht="15.75" customHeight="1" x14ac:dyDescent="0.35">
      <c r="A16" s="5" t="s">
        <v>7</v>
      </c>
      <c r="B16" s="5" t="s">
        <v>1579</v>
      </c>
      <c r="C16" s="10" t="s">
        <v>1083</v>
      </c>
      <c r="D16" s="4" t="s">
        <v>60</v>
      </c>
      <c r="E16" s="5" t="s">
        <v>12</v>
      </c>
      <c r="F16" s="5" t="s">
        <v>12</v>
      </c>
      <c r="G16" s="11">
        <v>283.6751292307693</v>
      </c>
      <c r="H16" s="11">
        <v>219.29735806451654</v>
      </c>
      <c r="I16" s="11">
        <v>295.85967076922964</v>
      </c>
      <c r="J16" s="11">
        <v>224.4423863636367</v>
      </c>
      <c r="K16" s="11">
        <v>379.78874999999999</v>
      </c>
      <c r="L16" s="11">
        <v>179.95067999999955</v>
      </c>
      <c r="M16" s="11">
        <v>308.59658064516123</v>
      </c>
      <c r="N16" s="11">
        <v>299.52496153846107</v>
      </c>
      <c r="O16" s="11">
        <v>332.02277142857025</v>
      </c>
      <c r="P16" s="11">
        <v>213.88328571428644</v>
      </c>
      <c r="Q16" s="11">
        <v>414.63868571428685</v>
      </c>
      <c r="R16" s="11">
        <v>327.93823384615416</v>
      </c>
      <c r="S16" s="11">
        <v>369.81765000000007</v>
      </c>
      <c r="T16" s="11">
        <v>236.24045714285731</v>
      </c>
      <c r="U16" s="11">
        <v>339.35740000000004</v>
      </c>
      <c r="V16" s="11">
        <v>289.10503030303192</v>
      </c>
      <c r="W16" s="11">
        <v>324.38213124999993</v>
      </c>
      <c r="X16" s="11">
        <v>176.42574999999997</v>
      </c>
      <c r="Y16" s="11">
        <v>20.926845161290387</v>
      </c>
      <c r="Z16" s="11">
        <v>21.040390909090974</v>
      </c>
      <c r="AA16" s="11"/>
      <c r="AB16" s="11"/>
      <c r="AC16" s="11">
        <f t="shared" ref="AC16:AC17" si="3">SUM(T16:W16)</f>
        <v>1189.0850186958892</v>
      </c>
      <c r="AD16" s="11">
        <f t="shared" ref="AD16:AD17" si="4">SUM(X16:AA16)</f>
        <v>218.39298607038134</v>
      </c>
      <c r="AE16" s="30">
        <f t="shared" si="2"/>
        <v>-0.81633526397473199</v>
      </c>
    </row>
    <row r="17" spans="1:33" s="9" customFormat="1" ht="15.75" customHeight="1" x14ac:dyDescent="0.35">
      <c r="A17" s="5" t="s">
        <v>7</v>
      </c>
      <c r="B17" s="5" t="s">
        <v>1580</v>
      </c>
      <c r="C17" s="10" t="s">
        <v>1083</v>
      </c>
      <c r="D17" s="4" t="s">
        <v>61</v>
      </c>
      <c r="E17" s="5" t="s">
        <v>12</v>
      </c>
      <c r="F17" s="5" t="s">
        <v>12</v>
      </c>
      <c r="G17" s="11">
        <v>916.74163384615395</v>
      </c>
      <c r="H17" s="11">
        <v>863.96547096774361</v>
      </c>
      <c r="I17" s="11">
        <v>1005.0194923076884</v>
      </c>
      <c r="J17" s="11">
        <v>1189.2096590909109</v>
      </c>
      <c r="K17" s="11">
        <v>1014.20859375</v>
      </c>
      <c r="L17" s="11">
        <v>897.62380615384404</v>
      </c>
      <c r="M17" s="11">
        <v>1069.0667258064514</v>
      </c>
      <c r="N17" s="11">
        <v>1319.0844384615366</v>
      </c>
      <c r="O17" s="11">
        <v>1203.2881999999956</v>
      </c>
      <c r="P17" s="11">
        <v>1092.7715000000039</v>
      </c>
      <c r="Q17" s="11">
        <v>1233.1926428571462</v>
      </c>
      <c r="R17" s="11">
        <v>1304.7755261538475</v>
      </c>
      <c r="S17" s="11">
        <v>1115.1600125000002</v>
      </c>
      <c r="T17" s="11">
        <v>989.25691428571497</v>
      </c>
      <c r="U17" s="11">
        <v>1098.9786000000001</v>
      </c>
      <c r="V17" s="11">
        <v>1277.6218454545526</v>
      </c>
      <c r="W17" s="11">
        <v>1121.4986312499998</v>
      </c>
      <c r="X17" s="11">
        <v>903.07930781249979</v>
      </c>
      <c r="Y17" s="11">
        <v>80.403141935484115</v>
      </c>
      <c r="Z17" s="11">
        <v>240.79558484848559</v>
      </c>
      <c r="AA17" s="11"/>
      <c r="AB17" s="11"/>
      <c r="AC17" s="11">
        <f t="shared" si="3"/>
        <v>4487.3559909902669</v>
      </c>
      <c r="AD17" s="11">
        <f t="shared" si="4"/>
        <v>1224.2780345964695</v>
      </c>
      <c r="AE17" s="30">
        <f t="shared" si="2"/>
        <v>-0.72717162688795356</v>
      </c>
    </row>
    <row r="19" spans="1:33" x14ac:dyDescent="0.35"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D19" s="12"/>
      <c r="AE19" s="30"/>
      <c r="AF19" s="34">
        <f>SUM(AF12,AF5)</f>
        <v>2.2069766031448492</v>
      </c>
      <c r="AG19" s="34">
        <f>SUM(AG12,AG5)</f>
        <v>0.59394073134697334</v>
      </c>
    </row>
    <row r="20" spans="1:33" x14ac:dyDescent="0.35">
      <c r="D20" s="10" t="s">
        <v>1253</v>
      </c>
      <c r="G20" s="28">
        <f>[4]GDP!CA$9</f>
        <v>58.436999999999998</v>
      </c>
      <c r="H20" s="28">
        <f>[4]GDP!CB$9</f>
        <v>59.308999999999997</v>
      </c>
      <c r="I20" s="28">
        <f>[4]GDP!CC$9</f>
        <v>61.018000000000001</v>
      </c>
      <c r="J20" s="28">
        <f>[4]GDP!CD$9</f>
        <v>61.084000000000003</v>
      </c>
      <c r="K20" s="28">
        <f>[4]GDP!CE$9</f>
        <v>59.292999999999999</v>
      </c>
      <c r="L20" s="28">
        <f>[4]GDP!CF$9</f>
        <v>59.427999999999997</v>
      </c>
      <c r="M20" s="28">
        <f>[4]GDP!CG$9</f>
        <v>61.777999999999999</v>
      </c>
      <c r="N20" s="28">
        <f>[4]GDP!CH$9</f>
        <v>66.480999999999995</v>
      </c>
      <c r="O20" s="28">
        <f>[4]GDP!CI$9</f>
        <v>67.653000000000006</v>
      </c>
      <c r="P20" s="28">
        <f>[4]GDP!CJ$9</f>
        <v>70.957999999999998</v>
      </c>
      <c r="Q20" s="28">
        <f>[4]GDP!CK$9</f>
        <v>69.331999999999994</v>
      </c>
      <c r="R20" s="28">
        <f>[4]GDP!CL$9</f>
        <v>68.260000000000005</v>
      </c>
      <c r="S20" s="28">
        <f>[4]GDP!CM$9</f>
        <v>67.444000000000003</v>
      </c>
      <c r="T20" s="28">
        <f>[4]GDP!CN$9</f>
        <v>67.429000000000002</v>
      </c>
      <c r="U20" s="28">
        <f>[4]GDP!CO$9</f>
        <v>67.891999999999996</v>
      </c>
      <c r="V20" s="28">
        <f>[4]GDP!CP$9</f>
        <v>67.227999999999994</v>
      </c>
      <c r="W20" s="28">
        <f>[4]GDP!CQ$9</f>
        <v>66.765000000000001</v>
      </c>
      <c r="X20" s="28">
        <f>[4]GDP!CR$9</f>
        <v>66.38</v>
      </c>
      <c r="Y20" s="28">
        <f>[4]GDP!CS$9</f>
        <v>63.686999999999998</v>
      </c>
      <c r="Z20" s="28">
        <f>[4]GDP!CT$9</f>
        <v>69.808000000000007</v>
      </c>
      <c r="AA20" s="28">
        <f>[4]GDP!CU$9</f>
        <v>71.204999999999998</v>
      </c>
      <c r="AB20" s="28"/>
      <c r="AC20" s="11">
        <f t="shared" ref="AC20" si="5">SUM(T20:W20)</f>
        <v>269.31399999999996</v>
      </c>
      <c r="AD20" s="11">
        <f t="shared" ref="AD20" si="6">SUM(X20:AA20)</f>
        <v>271.08</v>
      </c>
      <c r="AE20" s="30"/>
      <c r="AF20" s="34">
        <f>SUM(AF9,AF15)</f>
        <v>2.5400359898797111</v>
      </c>
      <c r="AG20" s="34">
        <f>SUM(AG9,AG15)</f>
        <v>0.63590057402242728</v>
      </c>
    </row>
    <row r="21" spans="1:33" x14ac:dyDescent="0.35">
      <c r="AF21" s="34">
        <f>AF19-AF20</f>
        <v>-0.33305938673486191</v>
      </c>
      <c r="AG21" s="34">
        <f>AG19-AG20</f>
        <v>-4.195984267545394E-2</v>
      </c>
    </row>
    <row r="22" spans="1:33" s="40" customFormat="1" ht="16.5" x14ac:dyDescent="0.35">
      <c r="D22" s="47" t="s">
        <v>1305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2">
        <f>(AC12+AC5)/AC2</f>
        <v>0.16700990312645425</v>
      </c>
      <c r="AD22" s="12">
        <f>(AD12+AD5)/AD2</f>
        <v>7.8565637877651695E-2</v>
      </c>
      <c r="AE22" s="32"/>
      <c r="AF22" s="10"/>
      <c r="AG22" s="10"/>
    </row>
    <row r="23" spans="1:33" s="40" customFormat="1" ht="16.5" x14ac:dyDescent="0.35">
      <c r="D23" s="47" t="s">
        <v>1306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2">
        <f>(AC9+AC15)/AC3</f>
        <v>0.18342614990330436</v>
      </c>
      <c r="AD23" s="12">
        <f>(AD9+AD15)/AD3</f>
        <v>7.4350156413457186E-2</v>
      </c>
      <c r="AE23" s="32"/>
      <c r="AF23" s="10"/>
      <c r="AG23" s="10"/>
    </row>
    <row r="24" spans="1:33" s="40" customFormat="1" ht="13" x14ac:dyDescent="0.3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32"/>
      <c r="AF24" s="10"/>
      <c r="AG24" s="10"/>
    </row>
    <row r="25" spans="1:33" s="40" customFormat="1" ht="16.5" x14ac:dyDescent="0.35">
      <c r="D25" s="47" t="s">
        <v>1308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34">
        <f>(AC2-AC3)/AC20/10</f>
        <v>-0.63308591092609845</v>
      </c>
      <c r="AD25" s="34">
        <f>(AD2-AD3)/AD20/10</f>
        <v>-0.99297775455721804</v>
      </c>
      <c r="AE25" s="32"/>
      <c r="AF25" s="10"/>
      <c r="AG25" s="10"/>
    </row>
    <row r="26" spans="1:33" s="40" customFormat="1" ht="16.5" x14ac:dyDescent="0.35">
      <c r="D26" s="47" t="s">
        <v>1307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34">
        <f>(AC4+AC12-AC8-AC15)/AC20/10</f>
        <v>-1.3842316279224867</v>
      </c>
      <c r="AD26" s="34">
        <f>(AD4+AD12-AD8-AD15)/AD20/10</f>
        <v>-0.83690933419417046</v>
      </c>
      <c r="AE26" s="32"/>
      <c r="AF26" s="10"/>
      <c r="AG26" s="10"/>
    </row>
    <row r="27" spans="1:33" ht="16.5" x14ac:dyDescent="0.35">
      <c r="D27" s="47" t="s">
        <v>1720</v>
      </c>
      <c r="AC27" s="34">
        <f>(AC4+AC12)/AC20/10</f>
        <v>3.2659870073791368</v>
      </c>
      <c r="AD27" s="34">
        <f>(AD4+AD12)/AD20/10</f>
        <v>1.1592117449210675</v>
      </c>
    </row>
    <row r="28" spans="1:33" ht="16.5" x14ac:dyDescent="0.35">
      <c r="D28" s="47" t="s">
        <v>1721</v>
      </c>
      <c r="AC28" s="34">
        <f>(AC8+AC15)/AC20/10</f>
        <v>4.6502186353016226</v>
      </c>
      <c r="AD28" s="34">
        <f>(AD8+AD15)/AD20/10</f>
        <v>1.996121079115238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4F3A6CE927834FA5F933A7F5F16E10" ma:contentTypeVersion="7" ma:contentTypeDescription="Create a new document." ma:contentTypeScope="" ma:versionID="3703b5c625a3d1fa6cfb99f5f4de37cf">
  <xsd:schema xmlns:xsd="http://www.w3.org/2001/XMLSchema" xmlns:xs="http://www.w3.org/2001/XMLSchema" xmlns:p="http://schemas.microsoft.com/office/2006/metadata/properties" xmlns:ns3="86e29117-e53d-44f1-a240-6b819dd83995" targetNamespace="http://schemas.microsoft.com/office/2006/metadata/properties" ma:root="true" ma:fieldsID="f7736d81c6bcd63386efbca5a420c0e2" ns3:_="">
    <xsd:import namespace="86e29117-e53d-44f1-a240-6b819dd839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e29117-e53d-44f1-a240-6b819dd83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1211F7-B9F4-4685-8874-83C92ECFEDBB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  <ds:schemaRef ds:uri="86e29117-e53d-44f1-a240-6b819dd8399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9041ACD-3382-4532-9E80-3AA8FA87DD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e29117-e53d-44f1-a240-6b819dd83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B676B-6677-448F-A538-C1A72606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US</vt:lpstr>
      <vt:lpstr>CAN</vt:lpstr>
      <vt:lpstr>AUS</vt:lpstr>
      <vt:lpstr>AUT</vt:lpstr>
      <vt:lpstr>BEL</vt:lpstr>
      <vt:lpstr>DEN</vt:lpstr>
      <vt:lpstr>FRA</vt:lpstr>
      <vt:lpstr>EUR</vt:lpstr>
      <vt:lpstr>FIN</vt:lpstr>
      <vt:lpstr>GER</vt:lpstr>
      <vt:lpstr>GRE</vt:lpstr>
      <vt:lpstr>ICE</vt:lpstr>
      <vt:lpstr>IRE</vt:lpstr>
      <vt:lpstr>ITA</vt:lpstr>
      <vt:lpstr>LUX</vt:lpstr>
      <vt:lpstr>MLT</vt:lpstr>
      <vt:lpstr>NL</vt:lpstr>
      <vt:lpstr>NOR</vt:lpstr>
      <vt:lpstr>PRT</vt:lpstr>
      <vt:lpstr>CH</vt:lpstr>
      <vt:lpstr>SWE</vt:lpstr>
      <vt:lpstr>ESP</vt:lpstr>
      <vt:lpstr>UK</vt:lpstr>
      <vt:lpstr>SLO</vt:lpstr>
      <vt:lpstr>CRO</vt:lpstr>
      <vt:lpstr>CZE</vt:lpstr>
      <vt:lpstr>HUN</vt:lpstr>
      <vt:lpstr>POL</vt:lpstr>
      <vt:lpstr>ROM</vt:lpstr>
      <vt:lpstr>RUS</vt:lpstr>
      <vt:lpstr>TUR</vt:lpstr>
      <vt:lpstr>CYP</vt:lpstr>
      <vt:lpstr>ISR</vt:lpstr>
      <vt:lpstr>JOR</vt:lpstr>
      <vt:lpstr>QAT</vt:lpstr>
      <vt:lpstr>SAU</vt:lpstr>
      <vt:lpstr>MOR</vt:lpstr>
      <vt:lpstr>EGY</vt:lpstr>
      <vt:lpstr>ZAF</vt:lpstr>
      <vt:lpstr>JPN</vt:lpstr>
      <vt:lpstr>CHN</vt:lpstr>
      <vt:lpstr>TWN</vt:lpstr>
      <vt:lpstr>CAM</vt:lpstr>
      <vt:lpstr>HKG</vt:lpstr>
      <vt:lpstr>IND</vt:lpstr>
      <vt:lpstr>IDN</vt:lpstr>
      <vt:lpstr>KOR</vt:lpstr>
      <vt:lpstr>MYS</vt:lpstr>
      <vt:lpstr>PHL</vt:lpstr>
      <vt:lpstr>SGP</vt:lpstr>
      <vt:lpstr>THA</vt:lpstr>
      <vt:lpstr>BRA</vt:lpstr>
      <vt:lpstr>CHL</vt:lpstr>
      <vt:lpstr>COL</vt:lpstr>
      <vt:lpstr>CRI</vt:lpstr>
      <vt:lpstr>DR</vt:lpstr>
      <vt:lpstr>ECU</vt:lpstr>
      <vt:lpstr>MEX</vt:lpstr>
      <vt:lpstr>PAN</vt:lpstr>
      <vt:lpstr>PER</vt:lpstr>
      <vt:lpstr>URU</vt:lpstr>
      <vt:lpstr>Summary</vt:lpstr>
      <vt:lpstr>Summary (2)</vt:lpstr>
      <vt:lpstr>WEO</vt:lpstr>
      <vt:lpstr>Fig</vt:lpstr>
      <vt:lpstr>Data_avail</vt:lpstr>
      <vt:lpstr>Tourism</vt:lpstr>
      <vt:lpstr>Tourism_share</vt:lpstr>
      <vt:lpstr>TWN!Print_Area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Milesi-Ferretti, Gian Maria</dc:creator>
  <cp:lastModifiedBy>Gian Maria Milesi-Ferretti</cp:lastModifiedBy>
  <cp:lastPrinted>2021-04-08T22:21:13Z</cp:lastPrinted>
  <dcterms:created xsi:type="dcterms:W3CDTF">2020-06-29T20:40:15Z</dcterms:created>
  <dcterms:modified xsi:type="dcterms:W3CDTF">2021-04-23T15:59:28Z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  <property fmtid="{D5CDD505-2E9C-101B-9397-08002B2CF9AE}" pid="3" name="ContentTypeId">
    <vt:lpwstr>0x010100874F3A6CE927834FA5F933A7F5F16E10</vt:lpwstr>
  </property>
</Properties>
</file>