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45" windowWidth="15180" windowHeight="8580" tabRatio="846" activeTab="2"/>
  </bookViews>
  <sheets>
    <sheet name="przygotowanie" sheetId="19" r:id="rId1"/>
    <sheet name="nasycanie" sheetId="22" r:id="rId2"/>
    <sheet name="konsolidacja liczy" sheetId="28" r:id="rId3"/>
  </sheets>
  <calcPr calcId="145621" fullPrecision="0"/>
</workbook>
</file>

<file path=xl/calcChain.xml><?xml version="1.0" encoding="utf-8"?>
<calcChain xmlns="http://schemas.openxmlformats.org/spreadsheetml/2006/main">
  <c r="I14" i="28" l="1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13" i="28"/>
  <c r="H34" i="28"/>
  <c r="H33" i="28"/>
  <c r="H32" i="28"/>
  <c r="H31" i="28"/>
  <c r="H30" i="28"/>
  <c r="C21" i="28" l="1"/>
  <c r="L21" i="28" l="1"/>
  <c r="L22" i="28"/>
  <c r="L23" i="28"/>
  <c r="L24" i="28"/>
  <c r="L25" i="28"/>
  <c r="L26" i="28"/>
  <c r="L27" i="28"/>
  <c r="L28" i="28"/>
  <c r="C27" i="28" l="1"/>
  <c r="C24" i="28"/>
  <c r="C19" i="28" l="1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</calcChain>
</file>

<file path=xl/sharedStrings.xml><?xml version="1.0" encoding="utf-8"?>
<sst xmlns="http://schemas.openxmlformats.org/spreadsheetml/2006/main" count="212" uniqueCount="131">
  <si>
    <t>Nr próbki:</t>
  </si>
  <si>
    <t>Data rozpoczęcia badania:.............................................</t>
  </si>
  <si>
    <t>Data zakończenia badania:............................................</t>
  </si>
  <si>
    <t>Odpowiedzialny za badanie: ..................................</t>
  </si>
  <si>
    <t>Badanie wykonał:..................................................</t>
  </si>
  <si>
    <t>Laboratorium Badań Podłoża Budowlanego - LG</t>
  </si>
  <si>
    <t>Nr otworu:</t>
  </si>
  <si>
    <t>wykonanego zgodnie z dyspozycją wykonania badania nr</t>
  </si>
  <si>
    <t>Strona</t>
  </si>
  <si>
    <t>z</t>
  </si>
  <si>
    <t>oraz metodą badania</t>
  </si>
  <si>
    <t xml:space="preserve">Karta badania nr  </t>
  </si>
  <si>
    <t>(g)</t>
  </si>
  <si>
    <t>Głębokość pobrania (m):</t>
  </si>
  <si>
    <t>Klasa próbki:</t>
  </si>
  <si>
    <t>Lokalizacja:</t>
  </si>
  <si>
    <t>Nazwa gruntu:</t>
  </si>
  <si>
    <t>Średnica próbki</t>
  </si>
  <si>
    <t>(mm)</t>
  </si>
  <si>
    <t>średnia D</t>
  </si>
  <si>
    <t>Wysokość próbki</t>
  </si>
  <si>
    <t>średnia L</t>
  </si>
  <si>
    <r>
      <t>D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</si>
  <si>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</si>
  <si>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</si>
  <si>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4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</si>
  <si>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5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</si>
  <si>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6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</si>
  <si>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</si>
  <si>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</si>
  <si>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</t>
    </r>
  </si>
  <si>
    <t>Masa próbki</t>
  </si>
  <si>
    <t xml:space="preserve">m = </t>
  </si>
  <si>
    <t>Gęstość objętościowa</t>
  </si>
  <si>
    <t>Pole powierzchni próbki</t>
  </si>
  <si>
    <t>Objętość próbki</t>
  </si>
  <si>
    <t xml:space="preserve">A = </t>
  </si>
  <si>
    <t xml:space="preserve">V = </t>
  </si>
  <si>
    <r>
      <t>(Mg/m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</si>
  <si>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</si>
  <si>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</si>
  <si>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38"/>
      </rPr>
      <t xml:space="preserve"> = </t>
    </r>
  </si>
  <si>
    <t xml:space="preserve">     Badanie w aparacie trójosiowego ściskania po nasyceniu wodą</t>
  </si>
  <si>
    <t>Przygotowanie próbki do badania:</t>
  </si>
  <si>
    <t>próbka o nienaruszonej strukturze / próbka sztucznie uformowana</t>
  </si>
  <si>
    <t>Zawartość procentowa frakcji (%)</t>
  </si>
  <si>
    <t>frakcja iłowa fi</t>
  </si>
  <si>
    <t>frakcja pyłowa fp</t>
  </si>
  <si>
    <t>frakcja piaskowa fp</t>
  </si>
  <si>
    <t>frakcja żwirowa i kamienista fż i fk</t>
  </si>
  <si>
    <r>
      <t>w</t>
    </r>
    <r>
      <rPr>
        <vertAlign val="subscript"/>
        <sz val="10"/>
        <rFont val="Arial"/>
        <family val="2"/>
        <charset val="238"/>
      </rPr>
      <t>L</t>
    </r>
    <r>
      <rPr>
        <sz val="10"/>
        <rFont val="Arial"/>
        <family val="2"/>
        <charset val="238"/>
      </rPr>
      <t xml:space="preserve"> (%)</t>
    </r>
  </si>
  <si>
    <r>
      <t>w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(%)</t>
    </r>
  </si>
  <si>
    <t>Granice konsystencji</t>
  </si>
  <si>
    <r>
      <t>masa próbki przed badaniem m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:</t>
    </r>
  </si>
  <si>
    <r>
      <t>masa próbki po badaniu m</t>
    </r>
    <r>
      <rPr>
        <vertAlign val="subscript"/>
        <sz val="9"/>
        <rFont val="Arial"/>
        <family val="2"/>
        <charset val="238"/>
      </rPr>
      <t>k</t>
    </r>
    <r>
      <rPr>
        <sz val="9"/>
        <rFont val="Arial"/>
        <family val="2"/>
        <charset val="238"/>
      </rPr>
      <t xml:space="preserve"> :</t>
    </r>
  </si>
  <si>
    <r>
      <t>masa gruntu po wysuszeniu m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 xml:space="preserve"> :</t>
    </r>
  </si>
  <si>
    <t>wilgotność przed badaniem</t>
  </si>
  <si>
    <t>(%)</t>
  </si>
  <si>
    <t>wilgotność po badaniu</t>
  </si>
  <si>
    <r>
      <t>[Mg/m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] </t>
    </r>
  </si>
  <si>
    <t>(-)</t>
  </si>
  <si>
    <r>
      <t>Gęstość właściwa</t>
    </r>
    <r>
      <rPr>
        <i/>
        <sz val="10"/>
        <rFont val="Arial"/>
        <family val="2"/>
        <charset val="238"/>
      </rPr>
      <t xml:space="preserve">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>=</t>
    </r>
  </si>
  <si>
    <t xml:space="preserve">wskażnik porowatości przed badaniem </t>
  </si>
  <si>
    <t>e  =</t>
  </si>
  <si>
    <t>w =</t>
  </si>
  <si>
    <r>
      <t>Gęstość objętościowa szkieletu gruntowego</t>
    </r>
    <r>
      <rPr>
        <b/>
        <i/>
        <sz val="9"/>
        <rFont val="Symbol"/>
        <family val="1"/>
        <charset val="2"/>
      </rPr>
      <t xml:space="preserve"> </t>
    </r>
    <r>
      <rPr>
        <sz val="9"/>
        <rFont val="Symbol"/>
        <family val="1"/>
        <charset val="2"/>
      </rPr>
      <t>r</t>
    </r>
    <r>
      <rPr>
        <vertAlign val="subscript"/>
        <sz val="9"/>
        <rFont val="Arial"/>
        <family val="2"/>
        <charset val="238"/>
      </rPr>
      <t>d</t>
    </r>
    <r>
      <rPr>
        <sz val="9"/>
        <rFont val="Arial"/>
        <family val="2"/>
        <charset val="238"/>
      </rPr>
      <t xml:space="preserve"> = </t>
    </r>
  </si>
  <si>
    <t>[-]</t>
  </si>
  <si>
    <r>
      <t>Początkowa wysokość próbki H</t>
    </r>
    <r>
      <rPr>
        <vertAlign val="subscript"/>
        <sz val="9"/>
        <rFont val="Arial"/>
        <family val="2"/>
        <charset val="238"/>
      </rPr>
      <t>i</t>
    </r>
    <r>
      <rPr>
        <sz val="9"/>
        <rFont val="Arial"/>
        <family val="2"/>
        <charset val="238"/>
      </rPr>
      <t>[mm]</t>
    </r>
  </si>
  <si>
    <r>
      <t>Początkowa objętość próbki V</t>
    </r>
    <r>
      <rPr>
        <vertAlign val="subscript"/>
        <sz val="10"/>
        <rFont val="Arial"/>
        <family val="2"/>
        <charset val="238"/>
      </rPr>
      <t>i</t>
    </r>
    <r>
      <rPr>
        <sz val="10"/>
        <rFont val="Arial"/>
        <family val="2"/>
        <charset val="238"/>
      </rPr>
      <t xml:space="preserve"> [cm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]</t>
    </r>
  </si>
  <si>
    <t>t</t>
  </si>
  <si>
    <t xml:space="preserve"> √t</t>
  </si>
  <si>
    <t>-</t>
  </si>
  <si>
    <t>V [ml]</t>
  </si>
  <si>
    <t>10"</t>
  </si>
  <si>
    <t>20"</t>
  </si>
  <si>
    <t>30"</t>
  </si>
  <si>
    <t>40"</t>
  </si>
  <si>
    <t>50"</t>
  </si>
  <si>
    <t>1'</t>
  </si>
  <si>
    <t>2'</t>
  </si>
  <si>
    <t>4'</t>
  </si>
  <si>
    <t>8'</t>
  </si>
  <si>
    <t>15'</t>
  </si>
  <si>
    <t>30'</t>
  </si>
  <si>
    <t>1h</t>
  </si>
  <si>
    <t>2h</t>
  </si>
  <si>
    <t>4h</t>
  </si>
  <si>
    <t>8h</t>
  </si>
  <si>
    <t>24h</t>
  </si>
  <si>
    <t xml:space="preserve"> [kPa]</t>
  </si>
  <si>
    <t>∆  [kPa]</t>
  </si>
  <si>
    <t>[mm]</t>
  </si>
  <si>
    <t>porowatość przed badaniem</t>
  </si>
  <si>
    <t>n  =</t>
  </si>
  <si>
    <t>[%]</t>
  </si>
  <si>
    <r>
      <t>zmierzona/</t>
    </r>
    <r>
      <rPr>
        <strike/>
        <sz val="7"/>
        <rFont val="Arial"/>
        <family val="2"/>
        <charset val="238"/>
      </rPr>
      <t xml:space="preserve"> </t>
    </r>
    <r>
      <rPr>
        <sz val="7"/>
        <rFont val="Arial"/>
        <family val="2"/>
        <charset val="238"/>
      </rPr>
      <t>oszacowana</t>
    </r>
  </si>
  <si>
    <t xml:space="preserve"> </t>
  </si>
  <si>
    <t>PKN-CEN ISO/TS 17892-9:2009</t>
  </si>
  <si>
    <t>NNS</t>
  </si>
  <si>
    <t>Saturation by increments of back pressure</t>
  </si>
  <si>
    <t>Cell pressure</t>
  </si>
  <si>
    <t>Back pressure</t>
  </si>
  <si>
    <t>Pore pressure</t>
  </si>
  <si>
    <t>B value</t>
  </si>
  <si>
    <t>Vertical compression</t>
  </si>
  <si>
    <t>Volume change</t>
  </si>
  <si>
    <t>time [min]</t>
  </si>
  <si>
    <t>volume change</t>
  </si>
  <si>
    <t>pore pressure</t>
  </si>
  <si>
    <t>diss. [%]</t>
  </si>
  <si>
    <t>Effective pressure [kPa]</t>
  </si>
  <si>
    <t>Cell pressure [kPa]</t>
  </si>
  <si>
    <t>Back pressure [kPa]</t>
  </si>
  <si>
    <t>Pwp. after build-up [kPa]</t>
  </si>
  <si>
    <r>
      <t xml:space="preserve">major effective stress at end of consolidation </t>
    </r>
    <r>
      <rPr>
        <sz val="7"/>
        <rFont val="Symbol"/>
        <family val="1"/>
        <charset val="2"/>
      </rPr>
      <t>s</t>
    </r>
    <r>
      <rPr>
        <sz val="7"/>
        <rFont val="Arial CE"/>
        <charset val="238"/>
      </rPr>
      <t>'</t>
    </r>
    <r>
      <rPr>
        <vertAlign val="subscript"/>
        <sz val="7"/>
        <rFont val="Arial CE"/>
        <charset val="238"/>
      </rPr>
      <t xml:space="preserve">1c </t>
    </r>
    <r>
      <rPr>
        <sz val="7"/>
        <rFont val="Arial CE"/>
        <charset val="238"/>
      </rPr>
      <t>[kPa]</t>
    </r>
  </si>
  <si>
    <r>
      <t xml:space="preserve">minor effective stress at end of consolidation </t>
    </r>
    <r>
      <rPr>
        <sz val="7"/>
        <rFont val="Symbol"/>
        <family val="1"/>
        <charset val="2"/>
      </rPr>
      <t>s</t>
    </r>
    <r>
      <rPr>
        <sz val="7"/>
        <rFont val="Arial CE"/>
        <charset val="238"/>
      </rPr>
      <t>'</t>
    </r>
    <r>
      <rPr>
        <vertAlign val="subscript"/>
        <sz val="7"/>
        <rFont val="Arial CE"/>
        <charset val="238"/>
      </rPr>
      <t>3c</t>
    </r>
    <r>
      <rPr>
        <sz val="7"/>
        <rFont val="Arial CE"/>
        <charset val="238"/>
      </rPr>
      <t xml:space="preserve"> [kPa]</t>
    </r>
  </si>
  <si>
    <r>
      <t>U</t>
    </r>
    <r>
      <rPr>
        <vertAlign val="subscript"/>
        <sz val="9"/>
        <rFont val="Arial CE"/>
        <charset val="238"/>
      </rPr>
      <t>c</t>
    </r>
    <r>
      <rPr>
        <sz val="9"/>
        <rFont val="Arial CE"/>
        <charset val="238"/>
      </rPr>
      <t xml:space="preserve"> [kPa]</t>
    </r>
  </si>
  <si>
    <r>
      <t>U</t>
    </r>
    <r>
      <rPr>
        <vertAlign val="subscript"/>
        <sz val="9"/>
        <rFont val="Arial CE"/>
        <charset val="238"/>
      </rPr>
      <t xml:space="preserve">bp </t>
    </r>
    <r>
      <rPr>
        <sz val="9"/>
        <rFont val="Arial CE"/>
        <charset val="238"/>
      </rPr>
      <t>[kPa]</t>
    </r>
  </si>
  <si>
    <r>
      <t>U</t>
    </r>
    <r>
      <rPr>
        <vertAlign val="subscript"/>
        <sz val="9"/>
        <rFont val="Arial CE"/>
        <charset val="238"/>
      </rPr>
      <t xml:space="preserve">pp </t>
    </r>
    <r>
      <rPr>
        <sz val="9"/>
        <rFont val="Arial CE"/>
        <charset val="238"/>
      </rPr>
      <t>[kPa]</t>
    </r>
  </si>
  <si>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H</t>
    </r>
    <r>
      <rPr>
        <vertAlign val="subscript"/>
        <sz val="9"/>
        <rFont val="Arial CE"/>
        <charset val="238"/>
      </rPr>
      <t xml:space="preserve">sat </t>
    </r>
    <r>
      <rPr>
        <sz val="9"/>
        <rFont val="Arial CE"/>
        <charset val="238"/>
      </rPr>
      <t>[mm]</t>
    </r>
  </si>
  <si>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V</t>
    </r>
    <r>
      <rPr>
        <vertAlign val="subscript"/>
        <sz val="9"/>
        <rFont val="Arial CE"/>
        <charset val="238"/>
      </rPr>
      <t>sat</t>
    </r>
    <r>
      <rPr>
        <sz val="9"/>
        <rFont val="Arial CE"/>
        <charset val="238"/>
      </rPr>
      <t xml:space="preserve"> [cm</t>
    </r>
    <r>
      <rPr>
        <vertAlign val="superscript"/>
        <sz val="9"/>
        <rFont val="Arial CE"/>
        <charset val="238"/>
      </rPr>
      <t>3</t>
    </r>
    <r>
      <rPr>
        <sz val="9"/>
        <rFont val="Arial CE"/>
        <charset val="238"/>
      </rPr>
      <t>]</t>
    </r>
  </si>
  <si>
    <r>
      <t>√t</t>
    </r>
    <r>
      <rPr>
        <vertAlign val="subscript"/>
        <sz val="9"/>
        <rFont val="Arial CE"/>
        <charset val="238"/>
      </rPr>
      <t>50</t>
    </r>
  </si>
  <si>
    <r>
      <t>t</t>
    </r>
    <r>
      <rPr>
        <vertAlign val="subscript"/>
        <sz val="9"/>
        <rFont val="Arial CE"/>
        <charset val="238"/>
      </rPr>
      <t>50</t>
    </r>
  </si>
  <si>
    <r>
      <t>V</t>
    </r>
    <r>
      <rPr>
        <vertAlign val="subscript"/>
        <sz val="9"/>
        <rFont val="Arial CE"/>
        <charset val="238"/>
      </rPr>
      <t>max [mm/min]</t>
    </r>
  </si>
  <si>
    <r>
      <t>specimen height after saturation H</t>
    </r>
    <r>
      <rPr>
        <vertAlign val="subscript"/>
        <sz val="9"/>
        <rFont val="Arial CE"/>
        <charset val="238"/>
      </rPr>
      <t>sat</t>
    </r>
  </si>
  <si>
    <r>
      <t xml:space="preserve">change in specimen height during consolidation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H</t>
    </r>
    <r>
      <rPr>
        <vertAlign val="subscript"/>
        <sz val="9"/>
        <rFont val="Arial CE"/>
        <charset val="238"/>
      </rPr>
      <t>c</t>
    </r>
  </si>
  <si>
    <r>
      <t xml:space="preserve">volume change at end of consolidation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V</t>
    </r>
  </si>
  <si>
    <r>
      <t>[cm</t>
    </r>
    <r>
      <rPr>
        <vertAlign val="superscript"/>
        <sz val="9"/>
        <rFont val="Arial CE"/>
        <charset val="238"/>
      </rPr>
      <t>3</t>
    </r>
    <r>
      <rPr>
        <sz val="9"/>
        <rFont val="Arial CE"/>
        <charset val="238"/>
      </rPr>
      <t>]</t>
    </r>
  </si>
  <si>
    <r>
      <t xml:space="preserve">vertical strain after consolidation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1c</t>
    </r>
  </si>
  <si>
    <r>
      <t xml:space="preserve">volumetric strain after consolidation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vol.c</t>
    </r>
  </si>
  <si>
    <t>V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</si>
</sst>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"/>
    <numFmt numFmtId="165" formatCode="0.000"/>
  </numFmts>
  <fonts count="34">
    <font>
      <sz val="10"/>
      <name val="Arial CE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i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Times New Roman CE"/>
      <family val="1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b/>
      <i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Symbol"/>
      <family val="1"/>
      <charset val="2"/>
    </font>
    <font>
      <sz val="7"/>
      <name val="Arial"/>
      <family val="2"/>
      <charset val="238"/>
    </font>
    <font>
      <vertAlign val="subscript"/>
      <sz val="9"/>
      <name val="Arial"/>
      <family val="2"/>
      <charset val="238"/>
    </font>
    <font>
      <sz val="12"/>
      <name val="Arial"/>
      <family val="2"/>
      <charset val="238"/>
    </font>
    <font>
      <sz val="9"/>
      <name val="Symbol"/>
      <family val="1"/>
      <charset val="2"/>
    </font>
    <font>
      <b/>
      <i/>
      <sz val="9"/>
      <name val="Arial"/>
      <family val="2"/>
      <charset val="238"/>
    </font>
    <font>
      <b/>
      <i/>
      <sz val="9"/>
      <name val="Symbol"/>
      <family val="1"/>
      <charset val="2"/>
    </font>
    <font>
      <sz val="7"/>
      <name val="Arial CE"/>
      <charset val="238"/>
    </font>
    <font>
      <b/>
      <sz val="11"/>
      <color indexed="56"/>
      <name val="Calibri"/>
      <family val="2"/>
      <charset val="238"/>
    </font>
    <font>
      <sz val="11"/>
      <color indexed="56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trike/>
      <sz val="7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7"/>
      <name val="Symbol"/>
      <family val="1"/>
      <charset val="2"/>
    </font>
    <font>
      <vertAlign val="subscript"/>
      <sz val="7"/>
      <name val="Arial CE"/>
      <charset val="238"/>
    </font>
    <font>
      <sz val="9"/>
      <name val="Arial CE"/>
      <charset val="238"/>
    </font>
    <font>
      <vertAlign val="subscript"/>
      <sz val="9"/>
      <name val="Arial CE"/>
      <charset val="238"/>
    </font>
    <font>
      <vertAlign val="superscript"/>
      <sz val="9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8" fillId="0" borderId="0"/>
    <xf numFmtId="0" fontId="25" fillId="2" borderId="25" applyNumberFormat="0" applyFont="0" applyAlignment="0" applyProtection="0"/>
    <xf numFmtId="44" fontId="25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justify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4" fillId="0" borderId="11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0" borderId="1" xfId="0" applyFont="1" applyBorder="1"/>
    <xf numFmtId="2" fontId="10" fillId="0" borderId="1" xfId="0" applyNumberFormat="1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0" xfId="0" applyNumberFormat="1" applyFont="1" applyBorder="1"/>
    <xf numFmtId="0" fontId="4" fillId="0" borderId="3" xfId="0" applyFont="1" applyBorder="1" applyAlignment="1">
      <alignment horizontal="left" vertical="center"/>
    </xf>
    <xf numFmtId="2" fontId="4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2" fontId="4" fillId="0" borderId="12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/>
    <xf numFmtId="0" fontId="2" fillId="0" borderId="3" xfId="0" applyFont="1" applyBorder="1"/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vertical="center"/>
    </xf>
    <xf numFmtId="2" fontId="12" fillId="0" borderId="15" xfId="0" applyNumberFormat="1" applyFont="1" applyBorder="1" applyAlignment="1">
      <alignment vertical="center"/>
    </xf>
    <xf numFmtId="2" fontId="12" fillId="0" borderId="16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2" fontId="10" fillId="0" borderId="16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0" fontId="4" fillId="0" borderId="0" xfId="0" applyFont="1" applyBorder="1"/>
    <xf numFmtId="0" fontId="2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2" fontId="10" fillId="0" borderId="0" xfId="0" applyNumberFormat="1" applyFont="1" applyBorder="1"/>
    <xf numFmtId="2" fontId="4" fillId="0" borderId="0" xfId="0" applyNumberFormat="1" applyFont="1" applyBorder="1"/>
    <xf numFmtId="0" fontId="2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3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2" fontId="4" fillId="0" borderId="3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7" fillId="0" borderId="0" xfId="0" applyFont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2" fontId="24" fillId="0" borderId="0" xfId="0" applyNumberFormat="1" applyFont="1" applyFill="1" applyBorder="1"/>
    <xf numFmtId="0" fontId="24" fillId="0" borderId="0" xfId="0" applyFont="1" applyFill="1" applyBorder="1"/>
    <xf numFmtId="0" fontId="31" fillId="0" borderId="18" xfId="0" applyFont="1" applyBorder="1" applyAlignment="1">
      <alignment horizontal="center" vertical="center"/>
    </xf>
    <xf numFmtId="2" fontId="31" fillId="0" borderId="18" xfId="0" applyNumberFormat="1" applyFont="1" applyBorder="1" applyAlignment="1">
      <alignment horizontal="center" vertical="center"/>
    </xf>
    <xf numFmtId="0" fontId="31" fillId="0" borderId="18" xfId="0" applyFont="1" applyFill="1" applyBorder="1" applyAlignment="1">
      <alignment horizontal="center"/>
    </xf>
    <xf numFmtId="164" fontId="31" fillId="0" borderId="18" xfId="0" applyNumberFormat="1" applyFont="1" applyBorder="1" applyAlignment="1">
      <alignment horizontal="center" vertical="center"/>
    </xf>
    <xf numFmtId="0" fontId="31" fillId="0" borderId="18" xfId="0" applyNumberFormat="1" applyFont="1" applyBorder="1" applyAlignment="1">
      <alignment horizontal="center" vertical="center"/>
    </xf>
    <xf numFmtId="164" fontId="31" fillId="0" borderId="18" xfId="0" applyNumberFormat="1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165" fontId="3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2" fontId="31" fillId="0" borderId="18" xfId="0" applyNumberFormat="1" applyFont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2" fontId="31" fillId="0" borderId="16" xfId="0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1" fillId="0" borderId="18" xfId="0" applyFont="1" applyFill="1" applyBorder="1" applyAlignment="1">
      <alignment horizontal="center" vertical="center"/>
    </xf>
    <xf numFmtId="164" fontId="31" fillId="0" borderId="18" xfId="0" applyNumberFormat="1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left" vertical="center"/>
    </xf>
    <xf numFmtId="164" fontId="31" fillId="0" borderId="18" xfId="0" applyNumberFormat="1" applyFont="1" applyBorder="1" applyAlignment="1">
      <alignment horizontal="center" vertical="center"/>
    </xf>
    <xf numFmtId="165" fontId="31" fillId="0" borderId="5" xfId="0" applyNumberFormat="1" applyFont="1" applyBorder="1" applyAlignment="1">
      <alignment horizontal="center" vertical="center"/>
    </xf>
    <xf numFmtId="165" fontId="31" fillId="0" borderId="6" xfId="0" applyNumberFormat="1" applyFont="1" applyBorder="1" applyAlignment="1">
      <alignment horizontal="center" vertical="center"/>
    </xf>
    <xf numFmtId="165" fontId="31" fillId="0" borderId="13" xfId="0" applyNumberFormat="1" applyFont="1" applyBorder="1" applyAlignment="1">
      <alignment horizontal="center" vertical="center"/>
    </xf>
    <xf numFmtId="165" fontId="31" fillId="0" borderId="24" xfId="0" applyNumberFormat="1" applyFont="1" applyBorder="1" applyAlignment="1">
      <alignment horizontal="center" vertical="center"/>
    </xf>
    <xf numFmtId="165" fontId="31" fillId="0" borderId="3" xfId="0" applyNumberFormat="1" applyFont="1" applyBorder="1" applyAlignment="1">
      <alignment horizontal="center" vertical="center"/>
    </xf>
    <xf numFmtId="165" fontId="31" fillId="0" borderId="2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5" fontId="31" fillId="0" borderId="18" xfId="0" applyNumberFormat="1" applyFont="1" applyBorder="1" applyAlignment="1">
      <alignment horizontal="center" vertical="center"/>
    </xf>
  </cellXfs>
  <cellStyles count="4">
    <cellStyle name="Normalny" xfId="0" builtinId="0"/>
    <cellStyle name="Normalny 2" xfId="1"/>
    <cellStyle name="Uwaga 2" xfId="2"/>
    <cellStyle name="Walutowy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nasycanie!$A$23:$B$23</c:f>
              <c:numCache>
                <c:formatCode>0.00</c:formatCode>
                <c:ptCount val="2"/>
              </c:numCache>
            </c:numRef>
          </c:xVal>
          <c:yVal>
            <c:numRef>
              <c:f>nasycanie!$G$23</c:f>
              <c:numCache>
                <c:formatCode>0.00</c:formatCode>
                <c:ptCount val="1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nasycanie!$A$25</c:f>
              <c:numCache>
                <c:formatCode>0.00</c:formatCode>
                <c:ptCount val="1"/>
              </c:numCache>
            </c:numRef>
          </c:xVal>
          <c:yVal>
            <c:numRef>
              <c:f>nasycanie!$G$25</c:f>
              <c:numCache>
                <c:formatCode>0.00</c:formatCode>
                <c:ptCount val="1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nasycanie!$A$27</c:f>
              <c:numCache>
                <c:formatCode>0.00</c:formatCode>
                <c:ptCount val="1"/>
              </c:numCache>
            </c:numRef>
          </c:xVal>
          <c:yVal>
            <c:numRef>
              <c:f>nasycanie!$G$27</c:f>
              <c:numCache>
                <c:formatCode>0.00</c:formatCode>
                <c:ptCount val="1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nasycanie!$A$29</c:f>
              <c:numCache>
                <c:formatCode>0.00</c:formatCode>
                <c:ptCount val="1"/>
              </c:numCache>
            </c:numRef>
          </c:xVal>
          <c:yVal>
            <c:numRef>
              <c:f>nasycanie!$G$29</c:f>
              <c:numCache>
                <c:formatCode>0.00</c:formatCode>
                <c:ptCount val="1"/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</c:spPr>
          </c:marker>
          <c:xVal>
            <c:numRef>
              <c:f>nasycanie!$A$31</c:f>
              <c:numCache>
                <c:formatCode>0.00</c:formatCode>
                <c:ptCount val="1"/>
              </c:numCache>
            </c:numRef>
          </c:xVal>
          <c:yVal>
            <c:numRef>
              <c:f>nasycanie!$G$31</c:f>
              <c:numCache>
                <c:formatCode>0.00</c:formatCode>
                <c:ptCount val="1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nasycanie!$A$33</c:f>
              <c:numCache>
                <c:formatCode>0.00</c:formatCode>
                <c:ptCount val="1"/>
              </c:numCache>
            </c:numRef>
          </c:xVal>
          <c:yVal>
            <c:numRef>
              <c:f>nasycanie!$G$33</c:f>
              <c:numCache>
                <c:formatCode>0.00</c:formatCode>
                <c:ptCount val="1"/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nasycanie!$A$35</c:f>
              <c:numCache>
                <c:formatCode>0.00</c:formatCode>
                <c:ptCount val="1"/>
              </c:numCache>
            </c:numRef>
          </c:xVal>
          <c:yVal>
            <c:numRef>
              <c:f>nasycanie!$G$35</c:f>
              <c:numCache>
                <c:formatCode>0.00</c:formatCode>
                <c:ptCount val="1"/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nasycanie!$A$37</c:f>
              <c:numCache>
                <c:formatCode>0.00</c:formatCode>
                <c:ptCount val="1"/>
              </c:numCache>
            </c:numRef>
          </c:xVal>
          <c:yVal>
            <c:numRef>
              <c:f>nasycanie!$G$37</c:f>
              <c:numCache>
                <c:formatCode>0.00</c:formatCode>
                <c:ptCount val="1"/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nasycanie!$A$39</c:f>
              <c:numCache>
                <c:formatCode>0.00</c:formatCode>
                <c:ptCount val="1"/>
              </c:numCache>
            </c:numRef>
          </c:xVal>
          <c:yVal>
            <c:numRef>
              <c:f>nasycanie!$G$39</c:f>
              <c:numCache>
                <c:formatCode>0.00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5072"/>
        <c:axId val="102435648"/>
      </c:scatterChart>
      <c:valAx>
        <c:axId val="102435072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Cell pressure Uc [kPa]</a:t>
                </a:r>
              </a:p>
            </c:rich>
          </c:tx>
          <c:layout>
            <c:manualLayout>
              <c:xMode val="edge"/>
              <c:yMode val="edge"/>
              <c:x val="0.41750553908034221"/>
              <c:y val="0.892116182572614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pl-PL"/>
          </a:p>
        </c:txPr>
        <c:crossAx val="102435648"/>
        <c:crosses val="autoZero"/>
        <c:crossBetween val="midCat"/>
      </c:valAx>
      <c:valAx>
        <c:axId val="10243564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 value [-]</a:t>
                </a:r>
              </a:p>
            </c:rich>
          </c:tx>
          <c:layout>
            <c:manualLayout>
              <c:xMode val="edge"/>
              <c:yMode val="edge"/>
              <c:x val="8.658008658008658E-3"/>
              <c:y val="0.2448638111107480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pl-PL"/>
          </a:p>
        </c:txPr>
        <c:crossAx val="102435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4820499132524"/>
          <c:y val="6.5832336328983679E-2"/>
          <c:w val="0.83560354108278834"/>
          <c:h val="0.7309857822542499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'konsolidacja liczy'!$G$13:$G$29</c:f>
              <c:numCache>
                <c:formatCode>0.00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0.71</c:v>
                </c:pt>
                <c:pt idx="4">
                  <c:v>0.84</c:v>
                </c:pt>
                <c:pt idx="5">
                  <c:v>0.89</c:v>
                </c:pt>
                <c:pt idx="6">
                  <c:v>1</c:v>
                </c:pt>
                <c:pt idx="7">
                  <c:v>1.41</c:v>
                </c:pt>
                <c:pt idx="8">
                  <c:v>2</c:v>
                </c:pt>
                <c:pt idx="9">
                  <c:v>2.83</c:v>
                </c:pt>
                <c:pt idx="10">
                  <c:v>3.87</c:v>
                </c:pt>
                <c:pt idx="11">
                  <c:v>5.48</c:v>
                </c:pt>
                <c:pt idx="12">
                  <c:v>7.75</c:v>
                </c:pt>
                <c:pt idx="13">
                  <c:v>10.95</c:v>
                </c:pt>
                <c:pt idx="14">
                  <c:v>15.49</c:v>
                </c:pt>
                <c:pt idx="15">
                  <c:v>21.91</c:v>
                </c:pt>
                <c:pt idx="16">
                  <c:v>37.950000000000003</c:v>
                </c:pt>
              </c:numCache>
            </c:numRef>
          </c:xVal>
          <c:yVal>
            <c:numRef>
              <c:f>'konsolidacja liczy'!$H$13:$H$29</c:f>
              <c:numCache>
                <c:formatCode>0.000</c:formatCode>
                <c:ptCount val="17"/>
                <c:pt idx="0" formatCode="General">
                  <c:v>0</c:v>
                </c:pt>
                <c:pt idx="1">
                  <c:v>0.126</c:v>
                </c:pt>
                <c:pt idx="2">
                  <c:v>0.14699999999999999</c:v>
                </c:pt>
                <c:pt idx="3">
                  <c:v>0.16200000000000001</c:v>
                </c:pt>
                <c:pt idx="4">
                  <c:v>0.17399999999999999</c:v>
                </c:pt>
                <c:pt idx="5">
                  <c:v>0.184</c:v>
                </c:pt>
                <c:pt idx="6">
                  <c:v>0.19400000000000001</c:v>
                </c:pt>
                <c:pt idx="7">
                  <c:v>0.23699999999999999</c:v>
                </c:pt>
                <c:pt idx="8">
                  <c:v>0.29099999999999998</c:v>
                </c:pt>
                <c:pt idx="9">
                  <c:v>0.35099999999999998</c:v>
                </c:pt>
                <c:pt idx="10">
                  <c:v>0.39900000000000002</c:v>
                </c:pt>
                <c:pt idx="11">
                  <c:v>0.433</c:v>
                </c:pt>
                <c:pt idx="12">
                  <c:v>0.436</c:v>
                </c:pt>
                <c:pt idx="13">
                  <c:v>0.44500000000000001</c:v>
                </c:pt>
                <c:pt idx="14">
                  <c:v>0.46</c:v>
                </c:pt>
                <c:pt idx="15">
                  <c:v>0.46500000000000002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7952"/>
        <c:axId val="102438528"/>
      </c:scatterChart>
      <c:valAx>
        <c:axId val="102437952"/>
        <c:scaling>
          <c:orientation val="minMax"/>
          <c:min val="0"/>
        </c:scaling>
        <c:delete val="0"/>
        <c:axPos val="t"/>
        <c:majorGridlines/>
        <c:minorGridlines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 sz="900"/>
                  <a:t>Time [√min]</a:t>
                </a:r>
              </a:p>
            </c:rich>
          </c:tx>
          <c:layout>
            <c:manualLayout>
              <c:xMode val="edge"/>
              <c:yMode val="edge"/>
              <c:x val="0.43363939677031899"/>
              <c:y val="0.897045751633986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2438528"/>
        <c:crossesAt val="3"/>
        <c:crossBetween val="midCat"/>
      </c:valAx>
      <c:valAx>
        <c:axId val="102438528"/>
        <c:scaling>
          <c:orientation val="maxMin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 sz="900"/>
                  <a:t>Volume change [ml]</a:t>
                </a:r>
              </a:p>
            </c:rich>
          </c:tx>
          <c:layout>
            <c:manualLayout>
              <c:xMode val="edge"/>
              <c:yMode val="edge"/>
              <c:x val="1.1223630944437032E-2"/>
              <c:y val="0.17187957387679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2437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5792505103529"/>
          <c:y val="5.019305019305019E-2"/>
          <c:w val="0.84040281423155438"/>
          <c:h val="0.7734877734877735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2"/>
              </a:solidFill>
            </a:ln>
          </c:spPr>
          <c:marker>
            <c:symbol val="circle"/>
            <c:size val="4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'konsolidacja liczy'!$F$14:$F$29</c:f>
              <c:numCache>
                <c:formatCode>0.0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8</c:v>
                </c:pt>
                <c:pt idx="9" formatCode="General">
                  <c:v>15</c:v>
                </c:pt>
                <c:pt idx="10" formatCode="General">
                  <c:v>30</c:v>
                </c:pt>
                <c:pt idx="11" formatCode="General">
                  <c:v>60</c:v>
                </c:pt>
                <c:pt idx="12" formatCode="General">
                  <c:v>120</c:v>
                </c:pt>
                <c:pt idx="13" formatCode="General">
                  <c:v>240</c:v>
                </c:pt>
                <c:pt idx="14" formatCode="General">
                  <c:v>480</c:v>
                </c:pt>
                <c:pt idx="15" formatCode="General">
                  <c:v>1440</c:v>
                </c:pt>
              </c:numCache>
            </c:numRef>
          </c:xVal>
          <c:yVal>
            <c:numRef>
              <c:f>'konsolidacja liczy'!$L$14:$L$28</c:f>
              <c:numCache>
                <c:formatCode>0.0</c:formatCode>
                <c:ptCount val="15"/>
                <c:pt idx="0">
                  <c:v>3.5</c:v>
                </c:pt>
                <c:pt idx="1">
                  <c:v>7</c:v>
                </c:pt>
                <c:pt idx="2">
                  <c:v>9.3000000000000007</c:v>
                </c:pt>
                <c:pt idx="3">
                  <c:v>11.7</c:v>
                </c:pt>
                <c:pt idx="4">
                  <c:v>16.399999999999999</c:v>
                </c:pt>
                <c:pt idx="5">
                  <c:v>18.7</c:v>
                </c:pt>
                <c:pt idx="6">
                  <c:v>36.700000000000003</c:v>
                </c:pt>
                <c:pt idx="7">
                  <c:v>60.9</c:v>
                </c:pt>
                <c:pt idx="8">
                  <c:v>91.3</c:v>
                </c:pt>
                <c:pt idx="9">
                  <c:v>93</c:v>
                </c:pt>
                <c:pt idx="10">
                  <c:v>93.5</c:v>
                </c:pt>
                <c:pt idx="11">
                  <c:v>94.3</c:v>
                </c:pt>
                <c:pt idx="12">
                  <c:v>94.8</c:v>
                </c:pt>
                <c:pt idx="13">
                  <c:v>98.7</c:v>
                </c:pt>
                <c:pt idx="14">
                  <c:v>99.1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0256"/>
        <c:axId val="102711296"/>
      </c:scatterChart>
      <c:valAx>
        <c:axId val="102440256"/>
        <c:scaling>
          <c:logBase val="10"/>
          <c:orientation val="minMax"/>
          <c:max val="10000"/>
        </c:scaling>
        <c:delete val="0"/>
        <c:axPos val="t"/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[log min] </a:t>
                </a:r>
              </a:p>
            </c:rich>
          </c:tx>
          <c:layout>
            <c:manualLayout>
              <c:xMode val="edge"/>
              <c:yMode val="edge"/>
              <c:x val="0.47006681378758003"/>
              <c:y val="0.91478997557737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high"/>
        <c:spPr>
          <a:ln w="15875">
            <a:solidFill>
              <a:schemeClr val="tx2"/>
            </a:solidFill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102711296"/>
        <c:crossesAt val="100"/>
        <c:crossBetween val="midCat"/>
      </c:valAx>
      <c:valAx>
        <c:axId val="102711296"/>
        <c:scaling>
          <c:orientation val="maxMin"/>
          <c:max val="110"/>
          <c:min val="-1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pore pressure dissipation [%]</a:t>
                </a:r>
              </a:p>
            </c:rich>
          </c:tx>
          <c:layout>
            <c:manualLayout>
              <c:xMode val="edge"/>
              <c:yMode val="edge"/>
              <c:x val="1.5592373869932926E-2"/>
              <c:y val="0.100849420849420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l-PL"/>
          </a:p>
        </c:txPr>
        <c:crossAx val="102440256"/>
        <c:crossesAt val="0.01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22</xdr:row>
      <xdr:rowOff>19050</xdr:rowOff>
    </xdr:from>
    <xdr:to>
      <xdr:col>3</xdr:col>
      <xdr:colOff>219075</xdr:colOff>
      <xdr:row>30</xdr:row>
      <xdr:rowOff>0</xdr:rowOff>
    </xdr:to>
    <xdr:pic>
      <xdr:nvPicPr>
        <xdr:cNvPr id="92390" name="Obraz 1" descr="gestosć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" b="2531"/>
        <a:stretch>
          <a:fillRect/>
        </a:stretch>
      </xdr:blipFill>
      <xdr:spPr bwMode="auto">
        <a:xfrm>
          <a:off x="342900" y="3867150"/>
          <a:ext cx="17049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19050</xdr:rowOff>
    </xdr:from>
    <xdr:to>
      <xdr:col>9</xdr:col>
      <xdr:colOff>838200</xdr:colOff>
      <xdr:row>53</xdr:row>
      <xdr:rowOff>47625</xdr:rowOff>
    </xdr:to>
    <xdr:graphicFrame macro="">
      <xdr:nvGraphicFramePr>
        <xdr:cNvPr id="140504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12</xdr:col>
      <xdr:colOff>0</xdr:colOff>
      <xdr:row>49</xdr:row>
      <xdr:rowOff>38100</xdr:rowOff>
    </xdr:to>
    <xdr:graphicFrame macro="">
      <xdr:nvGraphicFramePr>
        <xdr:cNvPr id="2109457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64</xdr:row>
      <xdr:rowOff>9525</xdr:rowOff>
    </xdr:from>
    <xdr:to>
      <xdr:col>11</xdr:col>
      <xdr:colOff>438150</xdr:colOff>
      <xdr:row>79</xdr:row>
      <xdr:rowOff>47625</xdr:rowOff>
    </xdr:to>
    <xdr:graphicFrame macro="">
      <xdr:nvGraphicFramePr>
        <xdr:cNvPr id="2109458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0.12258</cdr:x>
      <cdr:y>0.22353</cdr:y>
    </cdr:from>
    <cdr:to>
      <cdr:x>0.19194</cdr:x>
      <cdr:y>0.74118</cdr:y>
    </cdr:to>
    <cdr:cxnSp macro="">
      <cdr:nvCxnSpPr>
        <cdr:cNvPr id="3" name="Łącznik prostoliniowy 2"/>
        <cdr:cNvCxnSpPr/>
      </cdr:nvCxnSpPr>
      <cdr:spPr bwMode="auto">
        <a:xfrm xmlns:a="http://schemas.openxmlformats.org/drawingml/2006/main">
          <a:off x="688869" y="542918"/>
          <a:ext cx="389786" cy="1257307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0.12984</cdr:x>
      <cdr:y>0.73334</cdr:y>
    </cdr:from>
    <cdr:to>
      <cdr:x>0.94828</cdr:x>
      <cdr:y>0.7451</cdr:y>
    </cdr:to>
    <cdr:cxnSp macro="">
      <cdr:nvCxnSpPr>
        <cdr:cNvPr id="5" name="Łącznik prostoliniowy 4"/>
        <cdr:cNvCxnSpPr/>
      </cdr:nvCxnSpPr>
      <cdr:spPr bwMode="auto">
        <a:xfrm xmlns:a="http://schemas.openxmlformats.org/drawingml/2006/main">
          <a:off x="766785" y="1781180"/>
          <a:ext cx="4833298" cy="28564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0.16368</cdr:x>
      <cdr:y>0.24313</cdr:y>
    </cdr:from>
    <cdr:to>
      <cdr:x>0.1653</cdr:x>
      <cdr:y>0.79607</cdr:y>
    </cdr:to>
    <cdr:cxnSp macro="">
      <cdr:nvCxnSpPr>
        <cdr:cNvPr id="7" name="Łącznik prosty ze strzałką 6"/>
        <cdr:cNvCxnSpPr/>
      </cdr:nvCxnSpPr>
      <cdr:spPr bwMode="auto">
        <a:xfrm xmlns:a="http://schemas.openxmlformats.org/drawingml/2006/main" flipH="1">
          <a:off x="919839" y="590532"/>
          <a:ext cx="9104" cy="134302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0.18956</cdr:x>
      <cdr:y>0.24445</cdr:y>
    </cdr:from>
    <cdr:to>
      <cdr:x>0.19117</cdr:x>
      <cdr:y>0.79739</cdr:y>
    </cdr:to>
    <cdr:cxnSp macro="">
      <cdr:nvCxnSpPr>
        <cdr:cNvPr id="8" name="Łącznik prosty ze strzałką 7"/>
        <cdr:cNvCxnSpPr/>
      </cdr:nvCxnSpPr>
      <cdr:spPr bwMode="auto">
        <a:xfrm xmlns:a="http://schemas.openxmlformats.org/drawingml/2006/main" flipH="1">
          <a:off x="1065306" y="593735"/>
          <a:ext cx="9048" cy="1343022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7"/>
  <sheetViews>
    <sheetView view="pageLayout" topLeftCell="A19" zoomScaleNormal="100" workbookViewId="0">
      <selection activeCell="E32" sqref="E32"/>
    </sheetView>
  </sheetViews>
  <sheetFormatPr defaultRowHeight="12.75"/>
  <cols>
    <col min="1" max="3" width="9.140625" style="1" customWidth="1"/>
    <col min="4" max="4" width="9.140625" style="2" customWidth="1"/>
    <col min="5" max="5" width="9.140625" style="1" customWidth="1"/>
    <col min="6" max="6" width="9.140625" style="2" customWidth="1"/>
    <col min="7" max="8" width="9.140625" style="1" customWidth="1"/>
    <col min="9" max="9" width="9.140625" style="2" customWidth="1"/>
    <col min="10" max="10" width="11.85546875" style="1" customWidth="1"/>
    <col min="11" max="16384" width="9.140625" style="1"/>
  </cols>
  <sheetData>
    <row r="1" spans="1:10" ht="15">
      <c r="A1" s="159" t="s">
        <v>5</v>
      </c>
      <c r="B1" s="159"/>
      <c r="C1" s="159"/>
      <c r="D1" s="159"/>
      <c r="E1" s="159"/>
      <c r="F1" s="159"/>
      <c r="G1" s="159"/>
      <c r="H1" s="159"/>
      <c r="I1" s="159"/>
      <c r="J1" s="159"/>
    </row>
    <row r="3" spans="1:10" ht="15.75">
      <c r="A3" s="160" t="s">
        <v>42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15">
      <c r="A4" s="161"/>
      <c r="B4" s="161"/>
      <c r="C4" s="161"/>
      <c r="D4" s="161"/>
      <c r="E4" s="161"/>
      <c r="F4" s="161"/>
      <c r="G4" s="161"/>
      <c r="H4" s="161"/>
      <c r="I4" s="161"/>
      <c r="J4" s="161"/>
    </row>
    <row r="6" spans="1:10" s="7" customFormat="1" ht="15" customHeight="1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 s="7" customFormat="1" ht="15" customHeight="1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 s="7" customFormat="1" ht="15" customHeight="1">
      <c r="A8" s="13" t="s">
        <v>10</v>
      </c>
      <c r="B8" s="14"/>
      <c r="C8" s="162" t="s">
        <v>97</v>
      </c>
      <c r="D8" s="162"/>
      <c r="E8" s="162"/>
      <c r="F8" s="15" t="s">
        <v>8</v>
      </c>
      <c r="G8" s="16"/>
      <c r="H8" s="163" t="s">
        <v>9</v>
      </c>
      <c r="I8" s="163"/>
      <c r="J8" s="17"/>
    </row>
    <row r="9" spans="1:10" s="6" customFormat="1" ht="15" customHeight="1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 s="29" customFormat="1" ht="15" customHeight="1">
      <c r="A10" s="141" t="s">
        <v>0</v>
      </c>
      <c r="B10" s="131"/>
      <c r="C10" s="131"/>
      <c r="D10" s="142" t="s">
        <v>6</v>
      </c>
      <c r="E10" s="131"/>
      <c r="F10" s="143"/>
      <c r="G10" s="142" t="s">
        <v>13</v>
      </c>
      <c r="H10" s="131"/>
      <c r="I10" s="131"/>
      <c r="J10" s="130" t="s">
        <v>96</v>
      </c>
    </row>
    <row r="11" spans="1:10" s="33" customFormat="1" ht="15" customHeight="1">
      <c r="A11" s="138" t="s">
        <v>15</v>
      </c>
      <c r="B11" s="144"/>
      <c r="C11" s="144"/>
      <c r="D11" s="145" t="s">
        <v>16</v>
      </c>
      <c r="E11" s="144"/>
      <c r="F11" s="140"/>
      <c r="G11" s="144"/>
      <c r="H11" s="146" t="s">
        <v>14</v>
      </c>
      <c r="I11" s="139"/>
      <c r="J11" s="11" t="s">
        <v>98</v>
      </c>
    </row>
    <row r="12" spans="1:10" s="33" customFormat="1" ht="9" customHeight="1">
      <c r="A12" s="98"/>
      <c r="B12" s="9"/>
      <c r="C12" s="6"/>
      <c r="D12" s="78"/>
      <c r="E12" s="9"/>
      <c r="F12" s="87"/>
      <c r="G12" s="6"/>
      <c r="H12" s="88"/>
      <c r="I12" s="88"/>
      <c r="J12" s="89"/>
    </row>
    <row r="13" spans="1:10" s="33" customFormat="1" ht="15" customHeight="1">
      <c r="A13" s="164" t="s">
        <v>45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0" s="33" customFormat="1" ht="15" customHeight="1">
      <c r="A14" s="167" t="s">
        <v>46</v>
      </c>
      <c r="B14" s="167"/>
      <c r="C14" s="168" t="s">
        <v>47</v>
      </c>
      <c r="D14" s="168"/>
      <c r="E14" s="168" t="s">
        <v>48</v>
      </c>
      <c r="F14" s="168"/>
      <c r="G14" s="167" t="s">
        <v>49</v>
      </c>
      <c r="H14" s="167"/>
      <c r="I14" s="167"/>
      <c r="J14" s="167"/>
    </row>
    <row r="15" spans="1:10" s="33" customFormat="1" ht="15" customHeight="1">
      <c r="A15" s="169"/>
      <c r="B15" s="169"/>
      <c r="C15" s="170"/>
      <c r="D15" s="170"/>
      <c r="E15" s="171"/>
      <c r="F15" s="171"/>
      <c r="G15" s="170"/>
      <c r="H15" s="170"/>
      <c r="I15" s="170"/>
      <c r="J15" s="170"/>
    </row>
    <row r="16" spans="1:10" s="33" customFormat="1" ht="9" customHeight="1">
      <c r="A16" s="97"/>
      <c r="B16" s="92"/>
      <c r="C16" s="93"/>
      <c r="D16" s="93"/>
      <c r="E16" s="84"/>
      <c r="F16" s="84"/>
      <c r="G16" s="93"/>
      <c r="H16" s="93"/>
      <c r="I16" s="93"/>
      <c r="J16" s="93"/>
    </row>
    <row r="17" spans="1:10" s="33" customFormat="1" ht="15" customHeight="1">
      <c r="A17" s="169" t="s">
        <v>52</v>
      </c>
      <c r="B17" s="169"/>
      <c r="C17" s="169"/>
      <c r="D17" s="169"/>
      <c r="E17" s="169"/>
      <c r="F17" s="169"/>
      <c r="G17" s="169"/>
      <c r="H17" s="169"/>
      <c r="I17" s="169"/>
      <c r="J17" s="169"/>
    </row>
    <row r="18" spans="1:10" s="33" customFormat="1" ht="15" customHeight="1">
      <c r="A18" s="169" t="s">
        <v>51</v>
      </c>
      <c r="B18" s="169"/>
      <c r="C18" s="169"/>
      <c r="D18" s="169"/>
      <c r="E18" s="169"/>
      <c r="F18" s="171" t="s">
        <v>50</v>
      </c>
      <c r="G18" s="171"/>
      <c r="H18" s="171"/>
      <c r="I18" s="171"/>
      <c r="J18" s="171"/>
    </row>
    <row r="19" spans="1:10" s="33" customFormat="1" ht="15" customHeight="1">
      <c r="A19" s="175"/>
      <c r="B19" s="175"/>
      <c r="C19" s="175"/>
      <c r="D19" s="175"/>
      <c r="E19" s="175"/>
      <c r="F19" s="176"/>
      <c r="G19" s="176"/>
      <c r="H19" s="176"/>
      <c r="I19" s="176"/>
      <c r="J19" s="176"/>
    </row>
    <row r="20" spans="1:10" s="33" customFormat="1" ht="9.75" customHeight="1">
      <c r="A20" s="97"/>
      <c r="B20" s="97"/>
      <c r="C20" s="97"/>
      <c r="D20" s="97"/>
      <c r="E20" s="97"/>
      <c r="F20" s="99"/>
      <c r="G20" s="99"/>
      <c r="H20" s="99"/>
      <c r="I20" s="99"/>
      <c r="J20" s="99"/>
    </row>
    <row r="21" spans="1:10" s="33" customFormat="1" ht="15" customHeight="1">
      <c r="A21" s="177" t="s">
        <v>43</v>
      </c>
      <c r="B21" s="177"/>
      <c r="C21" s="177"/>
      <c r="D21" s="177"/>
      <c r="E21" s="178" t="s">
        <v>44</v>
      </c>
      <c r="F21" s="178"/>
      <c r="G21" s="178"/>
      <c r="H21" s="178"/>
      <c r="I21" s="178"/>
      <c r="J21" s="178"/>
    </row>
    <row r="22" spans="1:10" s="33" customFormat="1" ht="9" customHeight="1">
      <c r="A22" s="97"/>
      <c r="B22" s="20"/>
      <c r="C22" s="20"/>
      <c r="D22" s="20"/>
      <c r="E22" s="83"/>
      <c r="F22" s="83"/>
      <c r="G22" s="83"/>
      <c r="H22" s="83"/>
      <c r="I22" s="83"/>
      <c r="J22" s="83"/>
    </row>
    <row r="23" spans="1:10" s="7" customFormat="1" ht="20.100000000000001" customHeight="1">
      <c r="A23" s="45"/>
      <c r="B23" s="18"/>
      <c r="C23" s="18"/>
      <c r="D23" s="18"/>
      <c r="E23" s="67" t="s">
        <v>17</v>
      </c>
      <c r="F23" s="68"/>
      <c r="G23" s="69"/>
      <c r="H23" s="68" t="s">
        <v>20</v>
      </c>
      <c r="I23" s="68"/>
      <c r="J23" s="69"/>
    </row>
    <row r="24" spans="1:10" s="7" customFormat="1" ht="20.100000000000001" customHeight="1">
      <c r="A24" s="46"/>
      <c r="B24" s="9"/>
      <c r="C24" s="9"/>
      <c r="D24" s="9"/>
      <c r="E24" s="54" t="s">
        <v>22</v>
      </c>
      <c r="F24" s="121">
        <v>38</v>
      </c>
      <c r="G24" s="52" t="s">
        <v>18</v>
      </c>
      <c r="H24" s="54" t="s">
        <v>28</v>
      </c>
      <c r="I24" s="126">
        <v>75</v>
      </c>
      <c r="J24" s="52" t="s">
        <v>18</v>
      </c>
    </row>
    <row r="25" spans="1:10" s="7" customFormat="1" ht="20.100000000000001" customHeight="1">
      <c r="A25" s="46"/>
      <c r="B25" s="9"/>
      <c r="C25" s="9"/>
      <c r="D25" s="9"/>
      <c r="E25" s="58" t="s">
        <v>23</v>
      </c>
      <c r="F25" s="122"/>
      <c r="G25" s="59" t="s">
        <v>18</v>
      </c>
      <c r="H25" s="60" t="s">
        <v>29</v>
      </c>
      <c r="I25" s="127"/>
      <c r="J25" s="59" t="s">
        <v>18</v>
      </c>
    </row>
    <row r="26" spans="1:10" s="7" customFormat="1" ht="20.100000000000001" customHeight="1">
      <c r="A26" s="46"/>
      <c r="B26" s="9"/>
      <c r="C26" s="9"/>
      <c r="D26" s="9"/>
      <c r="E26" s="58" t="s">
        <v>24</v>
      </c>
      <c r="F26" s="122"/>
      <c r="G26" s="59" t="s">
        <v>18</v>
      </c>
      <c r="H26" s="56" t="s">
        <v>30</v>
      </c>
      <c r="I26" s="128"/>
      <c r="J26" s="12" t="s">
        <v>18</v>
      </c>
    </row>
    <row r="27" spans="1:10" s="7" customFormat="1" ht="20.100000000000001" customHeight="1">
      <c r="A27" s="46"/>
      <c r="B27" s="9"/>
      <c r="C27" s="9"/>
      <c r="D27" s="9"/>
      <c r="E27" s="60" t="s">
        <v>25</v>
      </c>
      <c r="F27" s="125"/>
      <c r="G27" s="59" t="s">
        <v>18</v>
      </c>
      <c r="H27" s="64" t="s">
        <v>21</v>
      </c>
      <c r="I27" s="129">
        <v>75</v>
      </c>
      <c r="J27" s="66" t="s">
        <v>18</v>
      </c>
    </row>
    <row r="28" spans="1:10" ht="20.100000000000001" customHeight="1">
      <c r="A28" s="47"/>
      <c r="B28" s="6"/>
      <c r="C28" s="6"/>
      <c r="D28" s="38"/>
      <c r="E28" s="58" t="s">
        <v>26</v>
      </c>
      <c r="F28" s="122"/>
      <c r="G28" s="59" t="s">
        <v>18</v>
      </c>
      <c r="I28" s="49"/>
      <c r="J28" s="50"/>
    </row>
    <row r="29" spans="1:10" ht="20.100000000000001" customHeight="1">
      <c r="A29" s="47"/>
      <c r="B29" s="6"/>
      <c r="C29" s="6"/>
      <c r="D29" s="38"/>
      <c r="E29" s="55" t="s">
        <v>27</v>
      </c>
      <c r="F29" s="123"/>
      <c r="G29" s="12" t="s">
        <v>18</v>
      </c>
      <c r="H29" s="61" t="s">
        <v>31</v>
      </c>
      <c r="I29" s="62"/>
      <c r="J29" s="63"/>
    </row>
    <row r="30" spans="1:10" ht="20.100000000000001" customHeight="1">
      <c r="A30" s="48"/>
      <c r="B30" s="34"/>
      <c r="C30" s="34"/>
      <c r="D30" s="37"/>
      <c r="E30" s="57" t="s">
        <v>19</v>
      </c>
      <c r="F30" s="124">
        <v>38</v>
      </c>
      <c r="G30" s="51" t="s">
        <v>18</v>
      </c>
      <c r="H30" s="70" t="s">
        <v>32</v>
      </c>
      <c r="I30" s="120">
        <v>191</v>
      </c>
      <c r="J30" s="71" t="s">
        <v>12</v>
      </c>
    </row>
    <row r="31" spans="1:10" ht="20.100000000000001" customHeight="1">
      <c r="A31" s="61" t="s">
        <v>34</v>
      </c>
      <c r="B31" s="65"/>
      <c r="C31" s="74"/>
      <c r="D31" s="67" t="s">
        <v>35</v>
      </c>
      <c r="E31" s="65"/>
      <c r="F31" s="75"/>
      <c r="G31" s="76" t="s">
        <v>33</v>
      </c>
      <c r="H31" s="65"/>
      <c r="I31" s="77"/>
      <c r="J31" s="74"/>
    </row>
    <row r="32" spans="1:10" ht="20.100000000000001" customHeight="1">
      <c r="A32" s="53" t="s">
        <v>36</v>
      </c>
      <c r="B32" s="119">
        <v>11.34</v>
      </c>
      <c r="C32" s="11" t="s">
        <v>39</v>
      </c>
      <c r="D32" s="72" t="s">
        <v>37</v>
      </c>
      <c r="E32" s="119">
        <v>85.06</v>
      </c>
      <c r="F32" s="73" t="s">
        <v>40</v>
      </c>
      <c r="G32" s="10" t="s">
        <v>41</v>
      </c>
      <c r="H32" s="172">
        <v>2.25</v>
      </c>
      <c r="I32" s="172"/>
      <c r="J32" s="11" t="s">
        <v>38</v>
      </c>
    </row>
    <row r="33" spans="1:10" ht="34.5" customHeight="1">
      <c r="A33" s="61" t="s">
        <v>61</v>
      </c>
      <c r="B33" s="79"/>
      <c r="C33" s="83"/>
      <c r="D33" s="81"/>
      <c r="E33" s="79" t="s">
        <v>59</v>
      </c>
      <c r="F33" s="90" t="s">
        <v>95</v>
      </c>
      <c r="G33" s="173" t="s">
        <v>65</v>
      </c>
      <c r="H33" s="174"/>
      <c r="I33" s="81"/>
      <c r="J33" s="11" t="s">
        <v>38</v>
      </c>
    </row>
    <row r="34" spans="1:10" ht="9" customHeight="1"/>
    <row r="35" spans="1:10" ht="12.75" customHeight="1">
      <c r="A35" s="85" t="s">
        <v>53</v>
      </c>
      <c r="B35" s="89"/>
      <c r="C35" s="89"/>
      <c r="D35" s="81">
        <v>191</v>
      </c>
      <c r="E35" s="86" t="s">
        <v>12</v>
      </c>
      <c r="F35" s="80" t="s">
        <v>54</v>
      </c>
      <c r="G35" s="89"/>
      <c r="H35" s="89"/>
      <c r="I35" s="81"/>
      <c r="J35" s="86" t="s">
        <v>12</v>
      </c>
    </row>
    <row r="36" spans="1:10" ht="12.95" customHeight="1">
      <c r="A36" s="82" t="s">
        <v>55</v>
      </c>
      <c r="B36" s="89"/>
      <c r="C36" s="89"/>
      <c r="D36" s="81"/>
      <c r="E36" s="86" t="s">
        <v>12</v>
      </c>
    </row>
    <row r="37" spans="1:10" ht="9" customHeight="1">
      <c r="A37" s="89"/>
    </row>
    <row r="38" spans="1:10" s="7" customFormat="1" ht="15.75" customHeight="1">
      <c r="A38" s="180" t="s">
        <v>56</v>
      </c>
      <c r="B38" s="181"/>
      <c r="C38" s="181"/>
      <c r="D38" s="181"/>
      <c r="E38" s="182"/>
      <c r="F38" s="180" t="s">
        <v>58</v>
      </c>
      <c r="G38" s="181"/>
      <c r="H38" s="181"/>
      <c r="I38" s="181"/>
      <c r="J38" s="182"/>
    </row>
    <row r="39" spans="1:10" s="7" customFormat="1" ht="18.75" customHeight="1">
      <c r="A39" s="95" t="s">
        <v>64</v>
      </c>
      <c r="B39" s="179"/>
      <c r="C39" s="179"/>
      <c r="D39" s="179"/>
      <c r="E39" s="81" t="s">
        <v>57</v>
      </c>
      <c r="F39" s="95" t="s">
        <v>64</v>
      </c>
      <c r="G39" s="179"/>
      <c r="H39" s="179"/>
      <c r="I39" s="179"/>
      <c r="J39" s="96" t="s">
        <v>57</v>
      </c>
    </row>
    <row r="40" spans="1:10" s="7" customFormat="1" ht="9" customHeight="1">
      <c r="A40" s="95"/>
      <c r="B40" s="81"/>
      <c r="C40" s="81"/>
      <c r="D40" s="81"/>
      <c r="E40" s="81"/>
      <c r="F40" s="81"/>
      <c r="G40" s="81"/>
      <c r="H40" s="81"/>
      <c r="I40" s="81"/>
      <c r="J40" s="81"/>
    </row>
    <row r="41" spans="1:10" ht="12.75" customHeight="1">
      <c r="A41" s="183" t="s">
        <v>62</v>
      </c>
      <c r="B41" s="183"/>
      <c r="C41" s="183"/>
      <c r="D41" s="183"/>
      <c r="E41" s="183"/>
      <c r="F41" s="184" t="s">
        <v>92</v>
      </c>
      <c r="G41" s="184"/>
      <c r="H41" s="184"/>
      <c r="I41" s="184"/>
      <c r="J41" s="184"/>
    </row>
    <row r="42" spans="1:10" ht="21.75" customHeight="1">
      <c r="A42" s="94" t="s">
        <v>63</v>
      </c>
      <c r="B42" s="179"/>
      <c r="C42" s="179"/>
      <c r="D42" s="179"/>
      <c r="E42" s="86" t="s">
        <v>60</v>
      </c>
      <c r="F42" s="94" t="s">
        <v>93</v>
      </c>
      <c r="G42" s="179"/>
      <c r="H42" s="179"/>
      <c r="I42" s="179"/>
      <c r="J42" s="86" t="s">
        <v>60</v>
      </c>
    </row>
    <row r="43" spans="1:10" s="7" customFormat="1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</row>
    <row r="44" spans="1:10" s="7" customFormat="1" ht="24" customHeight="1">
      <c r="A44" s="6" t="s">
        <v>1</v>
      </c>
      <c r="B44" s="6"/>
      <c r="C44" s="6"/>
      <c r="D44" s="6"/>
      <c r="E44" s="6"/>
      <c r="F44" s="6" t="s">
        <v>4</v>
      </c>
      <c r="G44" s="6"/>
      <c r="H44" s="6"/>
      <c r="I44" s="6"/>
      <c r="J44" s="6"/>
    </row>
    <row r="45" spans="1:10" s="7" customFormat="1" ht="23.25" customHeight="1">
      <c r="A45" s="6" t="s">
        <v>2</v>
      </c>
      <c r="B45" s="6"/>
      <c r="C45" s="6"/>
      <c r="D45" s="6"/>
      <c r="E45" s="6"/>
      <c r="F45" s="6" t="s">
        <v>3</v>
      </c>
      <c r="G45" s="6"/>
      <c r="H45" s="6"/>
      <c r="I45" s="6"/>
      <c r="J45" s="6"/>
    </row>
    <row r="46" spans="1:10" s="7" customFormat="1" ht="15" customHeight="1">
      <c r="A46" s="1"/>
      <c r="B46" s="1"/>
      <c r="C46" s="1"/>
      <c r="D46" s="2"/>
      <c r="E46" s="1"/>
      <c r="F46" s="2"/>
      <c r="G46" s="1"/>
      <c r="H46" s="1"/>
      <c r="I46" s="2"/>
      <c r="J46" s="1"/>
    </row>
    <row r="47" spans="1:10" s="8" customFormat="1" ht="15" customHeight="1">
      <c r="A47" s="1"/>
      <c r="B47" s="1"/>
      <c r="C47" s="1"/>
      <c r="D47" s="2"/>
      <c r="E47" s="1"/>
      <c r="F47" s="2"/>
      <c r="G47" s="1"/>
      <c r="H47" s="1"/>
      <c r="I47" s="2"/>
      <c r="J47" s="1"/>
    </row>
  </sheetData>
  <mergeCells count="31">
    <mergeCell ref="B42:D42"/>
    <mergeCell ref="G42:I42"/>
    <mergeCell ref="A38:E38"/>
    <mergeCell ref="F38:J38"/>
    <mergeCell ref="B39:D39"/>
    <mergeCell ref="G39:I39"/>
    <mergeCell ref="A41:E41"/>
    <mergeCell ref="F41:J41"/>
    <mergeCell ref="G33:H33"/>
    <mergeCell ref="A17:J17"/>
    <mergeCell ref="A18:E18"/>
    <mergeCell ref="F18:J18"/>
    <mergeCell ref="A19:E19"/>
    <mergeCell ref="F19:J19"/>
    <mergeCell ref="A21:D21"/>
    <mergeCell ref="E21:J21"/>
    <mergeCell ref="A15:B15"/>
    <mergeCell ref="C15:D15"/>
    <mergeCell ref="E15:F15"/>
    <mergeCell ref="G15:J15"/>
    <mergeCell ref="H32:I32"/>
    <mergeCell ref="A13:J13"/>
    <mergeCell ref="A14:B14"/>
    <mergeCell ref="C14:D14"/>
    <mergeCell ref="E14:F14"/>
    <mergeCell ref="G14:J14"/>
    <mergeCell ref="A1:J1"/>
    <mergeCell ref="A3:J3"/>
    <mergeCell ref="A4:J4"/>
    <mergeCell ref="C8:E8"/>
    <mergeCell ref="H8:I8"/>
  </mergeCells>
  <pageMargins left="0.39370078740157483" right="0.39370078740157483" top="0.39370078740157483" bottom="0.39370078740157483" header="0" footer="0"/>
  <pageSetup paperSize="9" orientation="portrait" verticalDpi="4" r:id="rId1"/>
  <headerFooter alignWithMargins="0">
    <oddHeader>&amp;L&amp;8Załącznik nr 2 do Procedury Zarządzania nr 19&amp;R&amp;8Wyd.VI/1
15 maja 2012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56"/>
  <sheetViews>
    <sheetView zoomScaleNormal="100" workbookViewId="0">
      <selection activeCell="J11" sqref="J11"/>
    </sheetView>
  </sheetViews>
  <sheetFormatPr defaultRowHeight="12.75"/>
  <cols>
    <col min="1" max="4" width="7.7109375" customWidth="1"/>
    <col min="5" max="8" width="8.7109375" customWidth="1"/>
    <col min="9" max="9" width="9.7109375" customWidth="1"/>
    <col min="10" max="10" width="12.7109375" customWidth="1"/>
    <col min="11" max="11" width="9.140625" customWidth="1"/>
  </cols>
  <sheetData>
    <row r="1" spans="1:10" ht="15">
      <c r="A1" s="159" t="s">
        <v>5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>
      <c r="A2" s="1"/>
      <c r="B2" s="1"/>
      <c r="C2" s="1"/>
      <c r="D2" s="2"/>
      <c r="E2" s="1"/>
      <c r="F2" s="2"/>
      <c r="G2" s="1"/>
      <c r="H2" s="1"/>
      <c r="I2" s="2"/>
      <c r="J2" s="1"/>
    </row>
    <row r="3" spans="1:10" ht="15.75">
      <c r="A3" s="160" t="s">
        <v>42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15">
      <c r="A4" s="161"/>
      <c r="B4" s="161"/>
      <c r="C4" s="161"/>
      <c r="D4" s="161"/>
      <c r="E4" s="161"/>
      <c r="F4" s="161"/>
      <c r="G4" s="161"/>
      <c r="H4" s="161"/>
      <c r="I4" s="161"/>
      <c r="J4" s="161"/>
    </row>
    <row r="5" spans="1:10">
      <c r="A5" s="1"/>
      <c r="B5" s="1"/>
      <c r="C5" s="1"/>
      <c r="D5" s="2"/>
      <c r="E5" s="1"/>
      <c r="F5" s="2"/>
      <c r="G5" s="1"/>
      <c r="H5" s="1"/>
      <c r="I5" s="2"/>
      <c r="J5" s="1"/>
    </row>
    <row r="6" spans="1:10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>
      <c r="A8" s="13" t="s">
        <v>10</v>
      </c>
      <c r="B8" s="14"/>
      <c r="C8" s="162" t="s">
        <v>97</v>
      </c>
      <c r="D8" s="162"/>
      <c r="E8" s="162"/>
      <c r="F8" s="162"/>
      <c r="G8" s="15" t="s">
        <v>8</v>
      </c>
      <c r="H8" s="163" t="s">
        <v>9</v>
      </c>
      <c r="I8" s="163"/>
      <c r="J8" s="17"/>
    </row>
    <row r="9" spans="1:10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>
      <c r="A10" s="41" t="s">
        <v>0</v>
      </c>
      <c r="B10" s="185"/>
      <c r="C10" s="186"/>
      <c r="D10" s="30" t="s">
        <v>6</v>
      </c>
      <c r="E10" s="42"/>
      <c r="F10" s="32"/>
      <c r="G10" s="30" t="s">
        <v>13</v>
      </c>
      <c r="H10" s="42"/>
      <c r="I10" s="42"/>
      <c r="J10" s="130" t="s">
        <v>96</v>
      </c>
    </row>
    <row r="11" spans="1:10">
      <c r="A11" s="39" t="s">
        <v>15</v>
      </c>
      <c r="B11" s="10"/>
      <c r="C11" s="34"/>
      <c r="D11" s="43" t="s">
        <v>16</v>
      </c>
      <c r="E11" s="10"/>
      <c r="F11" s="35"/>
      <c r="G11" s="34"/>
      <c r="H11" s="44" t="s">
        <v>14</v>
      </c>
      <c r="I11" s="40"/>
      <c r="J11" s="36"/>
    </row>
    <row r="12" spans="1:10">
      <c r="A12" s="101"/>
      <c r="B12" s="9"/>
      <c r="C12" s="6"/>
      <c r="D12" s="78"/>
      <c r="E12" s="9"/>
      <c r="F12" s="87"/>
      <c r="G12" s="6"/>
      <c r="H12" s="88"/>
      <c r="I12" s="88"/>
      <c r="J12" s="6"/>
    </row>
    <row r="13" spans="1:10">
      <c r="A13" s="164" t="s">
        <v>67</v>
      </c>
      <c r="B13" s="165"/>
      <c r="C13" s="165"/>
      <c r="D13" s="165"/>
      <c r="E13" s="166"/>
      <c r="F13" s="189" t="s">
        <v>68</v>
      </c>
      <c r="G13" s="190"/>
      <c r="H13" s="190"/>
      <c r="I13" s="190"/>
      <c r="J13" s="191"/>
    </row>
    <row r="14" spans="1:10">
      <c r="A14" s="187"/>
      <c r="B14" s="163"/>
      <c r="C14" s="163"/>
      <c r="D14" s="163"/>
      <c r="E14" s="188"/>
      <c r="F14" s="192"/>
      <c r="G14" s="172"/>
      <c r="H14" s="172"/>
      <c r="I14" s="172"/>
      <c r="J14" s="193"/>
    </row>
    <row r="15" spans="1:10">
      <c r="A15" s="194">
        <v>75</v>
      </c>
      <c r="B15" s="195"/>
      <c r="C15" s="195"/>
      <c r="D15" s="195"/>
      <c r="E15" s="196"/>
      <c r="F15" s="200">
        <v>85.06</v>
      </c>
      <c r="G15" s="201"/>
      <c r="H15" s="201"/>
      <c r="I15" s="201"/>
      <c r="J15" s="202"/>
    </row>
    <row r="16" spans="1:10">
      <c r="A16" s="197"/>
      <c r="B16" s="198"/>
      <c r="C16" s="198"/>
      <c r="D16" s="198"/>
      <c r="E16" s="199"/>
      <c r="F16" s="203"/>
      <c r="G16" s="204"/>
      <c r="H16" s="204"/>
      <c r="I16" s="204"/>
      <c r="J16" s="205"/>
    </row>
    <row r="18" spans="1:10">
      <c r="A18" s="206" t="s">
        <v>99</v>
      </c>
      <c r="B18" s="207"/>
      <c r="C18" s="207"/>
      <c r="D18" s="207"/>
      <c r="E18" s="207"/>
      <c r="F18" s="207"/>
      <c r="G18" s="207"/>
      <c r="H18" s="207"/>
      <c r="I18" s="207"/>
      <c r="J18" s="208"/>
    </row>
    <row r="19" spans="1:10">
      <c r="A19" s="209"/>
      <c r="B19" s="210"/>
      <c r="C19" s="210"/>
      <c r="D19" s="210"/>
      <c r="E19" s="210"/>
      <c r="F19" s="210"/>
      <c r="G19" s="210"/>
      <c r="H19" s="210"/>
      <c r="I19" s="210"/>
      <c r="J19" s="211"/>
    </row>
    <row r="20" spans="1:10">
      <c r="A20" s="212" t="s">
        <v>100</v>
      </c>
      <c r="B20" s="212"/>
      <c r="C20" s="212" t="s">
        <v>101</v>
      </c>
      <c r="D20" s="212"/>
      <c r="E20" s="212" t="s">
        <v>102</v>
      </c>
      <c r="F20" s="212"/>
      <c r="G20" s="151" t="s">
        <v>103</v>
      </c>
      <c r="H20" s="213" t="s">
        <v>104</v>
      </c>
      <c r="I20" s="214"/>
      <c r="J20" s="151" t="s">
        <v>105</v>
      </c>
    </row>
    <row r="21" spans="1:10" ht="13.5">
      <c r="A21" s="212" t="s">
        <v>116</v>
      </c>
      <c r="B21" s="212"/>
      <c r="C21" s="212" t="s">
        <v>117</v>
      </c>
      <c r="D21" s="212"/>
      <c r="E21" s="212" t="s">
        <v>118</v>
      </c>
      <c r="F21" s="212"/>
      <c r="G21" s="151" t="s">
        <v>66</v>
      </c>
      <c r="H21" s="212" t="s">
        <v>119</v>
      </c>
      <c r="I21" s="212"/>
      <c r="J21" s="151" t="s">
        <v>120</v>
      </c>
    </row>
    <row r="22" spans="1:10">
      <c r="A22" s="215">
        <v>6</v>
      </c>
      <c r="B22" s="215"/>
      <c r="C22" s="215">
        <v>9</v>
      </c>
      <c r="D22" s="215"/>
      <c r="E22" s="215">
        <v>3.25</v>
      </c>
      <c r="F22" s="215"/>
      <c r="G22" s="152" t="s">
        <v>71</v>
      </c>
      <c r="H22" s="215" t="s">
        <v>71</v>
      </c>
      <c r="I22" s="215"/>
      <c r="J22" s="152" t="s">
        <v>71</v>
      </c>
    </row>
    <row r="23" spans="1:10">
      <c r="A23" s="216"/>
      <c r="B23" s="217"/>
      <c r="C23" s="216"/>
      <c r="D23" s="217"/>
      <c r="E23" s="216"/>
      <c r="F23" s="217"/>
      <c r="G23" s="152"/>
      <c r="H23" s="215"/>
      <c r="I23" s="215"/>
      <c r="J23" s="152"/>
    </row>
    <row r="24" spans="1:10">
      <c r="A24" s="216"/>
      <c r="B24" s="217"/>
      <c r="C24" s="216"/>
      <c r="D24" s="217"/>
      <c r="E24" s="216"/>
      <c r="F24" s="217"/>
      <c r="G24" s="152"/>
      <c r="H24" s="215"/>
      <c r="I24" s="215"/>
      <c r="J24" s="152"/>
    </row>
    <row r="25" spans="1:10">
      <c r="A25" s="216"/>
      <c r="B25" s="217"/>
      <c r="C25" s="216"/>
      <c r="D25" s="217"/>
      <c r="E25" s="216"/>
      <c r="F25" s="217"/>
      <c r="G25" s="152"/>
      <c r="H25" s="215"/>
      <c r="I25" s="215"/>
      <c r="J25" s="152"/>
    </row>
    <row r="26" spans="1:10">
      <c r="A26" s="216"/>
      <c r="B26" s="217"/>
      <c r="C26" s="216"/>
      <c r="D26" s="217"/>
      <c r="E26" s="216"/>
      <c r="F26" s="217"/>
      <c r="G26" s="152"/>
      <c r="H26" s="215"/>
      <c r="I26" s="215"/>
      <c r="J26" s="152"/>
    </row>
    <row r="27" spans="1:10">
      <c r="A27" s="216"/>
      <c r="B27" s="217"/>
      <c r="C27" s="216"/>
      <c r="D27" s="217"/>
      <c r="E27" s="216"/>
      <c r="F27" s="217"/>
      <c r="G27" s="152"/>
      <c r="H27" s="215"/>
      <c r="I27" s="215"/>
      <c r="J27" s="152"/>
    </row>
    <row r="28" spans="1:10">
      <c r="A28" s="216"/>
      <c r="B28" s="217"/>
      <c r="C28" s="216"/>
      <c r="D28" s="217"/>
      <c r="E28" s="216"/>
      <c r="F28" s="217"/>
      <c r="G28" s="152"/>
      <c r="H28" s="215"/>
      <c r="I28" s="215"/>
      <c r="J28" s="152"/>
    </row>
    <row r="29" spans="1:10">
      <c r="A29" s="216"/>
      <c r="B29" s="217"/>
      <c r="C29" s="216"/>
      <c r="D29" s="217"/>
      <c r="E29" s="216"/>
      <c r="F29" s="217"/>
      <c r="G29" s="152"/>
      <c r="H29" s="215"/>
      <c r="I29" s="215"/>
      <c r="J29" s="152"/>
    </row>
    <row r="30" spans="1:10">
      <c r="A30" s="215"/>
      <c r="B30" s="215"/>
      <c r="C30" s="215"/>
      <c r="D30" s="215"/>
      <c r="E30" s="215"/>
      <c r="F30" s="215"/>
      <c r="G30" s="152"/>
      <c r="H30" s="215"/>
      <c r="I30" s="215"/>
      <c r="J30" s="152"/>
    </row>
    <row r="31" spans="1:10">
      <c r="A31" s="215"/>
      <c r="B31" s="215"/>
      <c r="C31" s="215"/>
      <c r="D31" s="215"/>
      <c r="E31" s="215"/>
      <c r="F31" s="215"/>
      <c r="G31" s="152"/>
      <c r="H31" s="215"/>
      <c r="I31" s="215"/>
      <c r="J31" s="152"/>
    </row>
    <row r="32" spans="1:10">
      <c r="A32" s="215"/>
      <c r="B32" s="215"/>
      <c r="C32" s="215"/>
      <c r="D32" s="215"/>
      <c r="E32" s="215"/>
      <c r="F32" s="215"/>
      <c r="G32" s="152"/>
      <c r="H32" s="215"/>
      <c r="I32" s="215"/>
      <c r="J32" s="152"/>
    </row>
    <row r="33" spans="1:10">
      <c r="A33" s="215"/>
      <c r="B33" s="215"/>
      <c r="C33" s="215"/>
      <c r="D33" s="215"/>
      <c r="E33" s="215"/>
      <c r="F33" s="215"/>
      <c r="G33" s="152"/>
      <c r="H33" s="215"/>
      <c r="I33" s="215"/>
      <c r="J33" s="152"/>
    </row>
    <row r="34" spans="1:10">
      <c r="A34" s="218"/>
      <c r="B34" s="218"/>
      <c r="C34" s="218"/>
      <c r="D34" s="218"/>
      <c r="E34" s="218"/>
      <c r="F34" s="218"/>
      <c r="G34" s="136"/>
      <c r="H34" s="218"/>
      <c r="I34" s="218"/>
      <c r="J34" s="135"/>
    </row>
    <row r="35" spans="1:10">
      <c r="A35" s="218"/>
      <c r="B35" s="218"/>
      <c r="C35" s="218"/>
      <c r="D35" s="218"/>
      <c r="E35" s="218"/>
      <c r="F35" s="218"/>
      <c r="G35" s="137"/>
      <c r="H35" s="218"/>
      <c r="I35" s="218"/>
      <c r="J35" s="135"/>
    </row>
    <row r="36" spans="1:10">
      <c r="A36" s="218"/>
      <c r="B36" s="218"/>
      <c r="C36" s="218"/>
      <c r="D36" s="218"/>
      <c r="E36" s="218"/>
      <c r="F36" s="218"/>
      <c r="G36" s="136"/>
      <c r="H36" s="218"/>
      <c r="I36" s="218"/>
      <c r="J36" s="135"/>
    </row>
    <row r="37" spans="1:10">
      <c r="A37" s="218"/>
      <c r="B37" s="218"/>
      <c r="C37" s="218"/>
      <c r="D37" s="218"/>
      <c r="E37" s="218"/>
      <c r="F37" s="218"/>
      <c r="G37" s="136"/>
      <c r="H37" s="218"/>
      <c r="I37" s="218"/>
      <c r="J37" s="135"/>
    </row>
    <row r="38" spans="1:10">
      <c r="A38" s="218"/>
      <c r="B38" s="218"/>
      <c r="C38" s="218"/>
      <c r="D38" s="218"/>
      <c r="E38" s="218"/>
      <c r="F38" s="218"/>
      <c r="G38" s="135"/>
      <c r="H38" s="218"/>
      <c r="I38" s="218"/>
      <c r="J38" s="135"/>
    </row>
    <row r="39" spans="1:10">
      <c r="A39" s="218"/>
      <c r="B39" s="218"/>
      <c r="C39" s="218"/>
      <c r="D39" s="218"/>
      <c r="E39" s="218"/>
      <c r="F39" s="218"/>
      <c r="G39" s="135"/>
      <c r="H39" s="218"/>
      <c r="I39" s="218"/>
      <c r="J39" s="135"/>
    </row>
    <row r="55" spans="1:10">
      <c r="A55" s="6" t="s">
        <v>1</v>
      </c>
      <c r="B55" s="6"/>
      <c r="C55" s="6"/>
      <c r="D55" s="6"/>
      <c r="E55" s="6"/>
      <c r="F55" s="6" t="s">
        <v>4</v>
      </c>
      <c r="G55" s="6"/>
      <c r="H55" s="6"/>
      <c r="I55" s="6"/>
      <c r="J55" s="6"/>
    </row>
    <row r="56" spans="1:10">
      <c r="A56" s="6" t="s">
        <v>2</v>
      </c>
      <c r="B56" s="6"/>
      <c r="C56" s="6"/>
      <c r="D56" s="6"/>
      <c r="E56" s="6"/>
      <c r="F56" s="6" t="s">
        <v>3</v>
      </c>
      <c r="G56" s="6"/>
      <c r="H56" s="6"/>
      <c r="I56" s="6"/>
      <c r="J56" s="6"/>
    </row>
  </sheetData>
  <mergeCells count="91">
    <mergeCell ref="A39:B39"/>
    <mergeCell ref="C39:D39"/>
    <mergeCell ref="E39:F39"/>
    <mergeCell ref="H39:I39"/>
    <mergeCell ref="A37:B37"/>
    <mergeCell ref="C37:D37"/>
    <mergeCell ref="E37:F37"/>
    <mergeCell ref="H37:I37"/>
    <mergeCell ref="A38:B38"/>
    <mergeCell ref="C38:D38"/>
    <mergeCell ref="A34:B34"/>
    <mergeCell ref="C34:D34"/>
    <mergeCell ref="E34:F34"/>
    <mergeCell ref="H34:I34"/>
    <mergeCell ref="E38:F38"/>
    <mergeCell ref="H38:I38"/>
    <mergeCell ref="A35:B35"/>
    <mergeCell ref="C35:D35"/>
    <mergeCell ref="E35:F35"/>
    <mergeCell ref="H35:I35"/>
    <mergeCell ref="A36:B36"/>
    <mergeCell ref="C36:D36"/>
    <mergeCell ref="E36:F36"/>
    <mergeCell ref="H36:I36"/>
    <mergeCell ref="A32:B32"/>
    <mergeCell ref="C32:D32"/>
    <mergeCell ref="E32:F32"/>
    <mergeCell ref="H32:I32"/>
    <mergeCell ref="A33:B33"/>
    <mergeCell ref="C33:D33"/>
    <mergeCell ref="E33:F33"/>
    <mergeCell ref="H33:I33"/>
    <mergeCell ref="A30:B30"/>
    <mergeCell ref="C30:D30"/>
    <mergeCell ref="E30:F30"/>
    <mergeCell ref="H30:I30"/>
    <mergeCell ref="A31:B31"/>
    <mergeCell ref="C31:D31"/>
    <mergeCell ref="E31:F31"/>
    <mergeCell ref="H31:I31"/>
    <mergeCell ref="A28:B28"/>
    <mergeCell ref="C28:D28"/>
    <mergeCell ref="E28:F28"/>
    <mergeCell ref="H28:I28"/>
    <mergeCell ref="A29:B29"/>
    <mergeCell ref="C29:D29"/>
    <mergeCell ref="E29:F29"/>
    <mergeCell ref="H29:I29"/>
    <mergeCell ref="A26:B26"/>
    <mergeCell ref="C26:D26"/>
    <mergeCell ref="E26:F26"/>
    <mergeCell ref="H26:I26"/>
    <mergeCell ref="A27:B27"/>
    <mergeCell ref="C27:D27"/>
    <mergeCell ref="E27:F27"/>
    <mergeCell ref="H27:I27"/>
    <mergeCell ref="A24:B24"/>
    <mergeCell ref="C24:D24"/>
    <mergeCell ref="E24:F24"/>
    <mergeCell ref="H24:I24"/>
    <mergeCell ref="A25:B25"/>
    <mergeCell ref="C25:D25"/>
    <mergeCell ref="E25:F25"/>
    <mergeCell ref="H25:I25"/>
    <mergeCell ref="A22:B22"/>
    <mergeCell ref="C22:D22"/>
    <mergeCell ref="E22:F22"/>
    <mergeCell ref="H22:I22"/>
    <mergeCell ref="A23:B23"/>
    <mergeCell ref="C23:D23"/>
    <mergeCell ref="E23:F23"/>
    <mergeCell ref="H23:I23"/>
    <mergeCell ref="A18:J19"/>
    <mergeCell ref="A20:B20"/>
    <mergeCell ref="C20:D20"/>
    <mergeCell ref="E20:F20"/>
    <mergeCell ref="A21:B21"/>
    <mergeCell ref="C21:D21"/>
    <mergeCell ref="E21:F21"/>
    <mergeCell ref="H21:I21"/>
    <mergeCell ref="H20:I20"/>
    <mergeCell ref="B10:C10"/>
    <mergeCell ref="A13:E14"/>
    <mergeCell ref="F13:J14"/>
    <mergeCell ref="A15:E16"/>
    <mergeCell ref="F15:J16"/>
    <mergeCell ref="A1:J1"/>
    <mergeCell ref="A3:J3"/>
    <mergeCell ref="A4:J4"/>
    <mergeCell ref="H8:I8"/>
    <mergeCell ref="C8:F8"/>
  </mergeCells>
  <pageMargins left="0.7" right="0.7" top="0.75" bottom="0.75" header="0.3" footer="0.3"/>
  <pageSetup paperSize="9" orientation="portrait" verticalDpi="4" r:id="rId1"/>
  <headerFooter>
    <oddHeader>&amp;L&amp;8Z2 PZ ZLB 19&amp;R&amp;8Wyd.VI/1
15 maja 2012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Z106"/>
  <sheetViews>
    <sheetView tabSelected="1" topLeftCell="A10" zoomScaleNormal="100" workbookViewId="0">
      <selection activeCell="O28" sqref="O28"/>
    </sheetView>
  </sheetViews>
  <sheetFormatPr defaultRowHeight="12.75"/>
  <cols>
    <col min="2" max="2" width="5.7109375" customWidth="1"/>
    <col min="3" max="3" width="5.5703125" customWidth="1"/>
    <col min="4" max="4" width="6.5703125" customWidth="1"/>
    <col min="5" max="5" width="5.7109375" customWidth="1"/>
    <col min="6" max="6" width="5.85546875" style="105" customWidth="1"/>
    <col min="7" max="7" width="5.42578125" customWidth="1"/>
    <col min="8" max="8" width="8.28515625" style="100" customWidth="1"/>
    <col min="9" max="9" width="6.28515625" customWidth="1"/>
    <col min="10" max="10" width="10.140625" customWidth="1"/>
    <col min="11" max="11" width="7.85546875" customWidth="1"/>
    <col min="12" max="12" width="7.7109375" customWidth="1"/>
  </cols>
  <sheetData>
    <row r="1" spans="1:26" ht="15">
      <c r="A1" s="219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P1" s="105"/>
      <c r="R1" s="100"/>
    </row>
    <row r="2" spans="1:26">
      <c r="A2" s="1"/>
      <c r="B2" s="1"/>
      <c r="C2" s="1"/>
      <c r="D2" s="2"/>
      <c r="E2" s="1"/>
      <c r="F2" s="2"/>
      <c r="G2" s="1"/>
      <c r="H2" s="1"/>
      <c r="I2" s="2"/>
      <c r="J2" s="1"/>
      <c r="P2" s="105"/>
      <c r="R2" s="100"/>
    </row>
    <row r="3" spans="1:26" ht="15.75">
      <c r="A3" s="160" t="s">
        <v>42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P3" s="105"/>
      <c r="R3" s="100"/>
    </row>
    <row r="4" spans="1:26" ht="15">
      <c r="A4" s="161"/>
      <c r="B4" s="161"/>
      <c r="C4" s="161"/>
      <c r="D4" s="161"/>
      <c r="E4" s="161"/>
      <c r="F4" s="161"/>
      <c r="G4" s="161"/>
      <c r="H4" s="161"/>
      <c r="I4" s="161"/>
      <c r="J4" s="161"/>
      <c r="P4" s="105"/>
      <c r="R4" s="100"/>
    </row>
    <row r="5" spans="1:26">
      <c r="A5" s="19" t="s">
        <v>11</v>
      </c>
      <c r="B5" s="20"/>
      <c r="C5" s="21"/>
      <c r="D5" s="18"/>
      <c r="E5" s="21"/>
      <c r="F5" s="21"/>
      <c r="G5" s="21"/>
      <c r="H5" s="22"/>
      <c r="I5" s="21"/>
      <c r="J5" s="107"/>
      <c r="K5" s="112"/>
      <c r="L5" s="113"/>
      <c r="P5" s="105"/>
      <c r="R5" s="100"/>
    </row>
    <row r="6" spans="1:26">
      <c r="A6" s="24" t="s">
        <v>7</v>
      </c>
      <c r="B6" s="25"/>
      <c r="C6" s="26"/>
      <c r="D6" s="26"/>
      <c r="E6" s="26"/>
      <c r="F6" s="26"/>
      <c r="G6" s="26"/>
      <c r="H6" s="27"/>
      <c r="I6" s="26"/>
      <c r="J6" s="26"/>
      <c r="K6" s="110"/>
      <c r="L6" s="111"/>
      <c r="P6" s="105"/>
      <c r="R6" s="100"/>
    </row>
    <row r="7" spans="1:26">
      <c r="A7" s="13" t="s">
        <v>10</v>
      </c>
      <c r="B7" s="14"/>
      <c r="C7" s="114"/>
      <c r="D7" s="114"/>
      <c r="E7" s="106" t="s">
        <v>97</v>
      </c>
      <c r="F7" s="106"/>
      <c r="G7" s="106"/>
      <c r="H7" s="115"/>
      <c r="I7" s="15" t="s">
        <v>8</v>
      </c>
      <c r="J7" s="163" t="s">
        <v>9</v>
      </c>
      <c r="K7" s="163"/>
      <c r="L7" s="109"/>
      <c r="P7" s="105"/>
      <c r="R7" s="100"/>
    </row>
    <row r="8" spans="1:26">
      <c r="G8" s="117"/>
      <c r="K8" s="117"/>
      <c r="L8" s="117"/>
    </row>
    <row r="9" spans="1:26">
      <c r="A9" s="41" t="s">
        <v>0</v>
      </c>
      <c r="B9" s="42"/>
      <c r="C9" s="31"/>
      <c r="D9" s="30" t="s">
        <v>6</v>
      </c>
      <c r="E9" s="42"/>
      <c r="F9" s="131"/>
      <c r="G9" s="112"/>
      <c r="H9" s="42"/>
      <c r="I9" s="30" t="s">
        <v>13</v>
      </c>
      <c r="J9" s="31"/>
      <c r="K9" s="112"/>
      <c r="L9" s="132" t="s">
        <v>96</v>
      </c>
    </row>
    <row r="10" spans="1:26">
      <c r="A10" s="39" t="s">
        <v>15</v>
      </c>
      <c r="B10" s="10"/>
      <c r="C10" s="34"/>
      <c r="D10" s="43" t="s">
        <v>16</v>
      </c>
      <c r="E10" s="10"/>
      <c r="F10" s="35"/>
      <c r="G10" s="34"/>
      <c r="H10" s="116"/>
      <c r="I10" s="118" t="s">
        <v>14</v>
      </c>
      <c r="J10" s="34"/>
      <c r="K10" s="108" t="s">
        <v>98</v>
      </c>
      <c r="L10" s="109"/>
    </row>
    <row r="11" spans="1:26" ht="18" customHeight="1">
      <c r="A11" s="212"/>
      <c r="B11" s="212"/>
      <c r="C11" s="212"/>
      <c r="D11" s="212"/>
      <c r="E11" s="220" t="s">
        <v>69</v>
      </c>
      <c r="F11" s="221" t="s">
        <v>106</v>
      </c>
      <c r="G11" s="220" t="s">
        <v>70</v>
      </c>
      <c r="H11" s="220" t="s">
        <v>107</v>
      </c>
      <c r="I11" s="220"/>
      <c r="J11" s="212" t="s">
        <v>108</v>
      </c>
      <c r="K11" s="212"/>
      <c r="L11" s="212"/>
    </row>
    <row r="12" spans="1:26" ht="18" customHeight="1">
      <c r="A12" s="212"/>
      <c r="B12" s="212"/>
      <c r="C12" s="212"/>
      <c r="D12" s="212"/>
      <c r="E12" s="220"/>
      <c r="F12" s="221"/>
      <c r="G12" s="220"/>
      <c r="H12" s="153" t="s">
        <v>72</v>
      </c>
      <c r="I12" s="153" t="s">
        <v>130</v>
      </c>
      <c r="J12" s="151" t="s">
        <v>89</v>
      </c>
      <c r="K12" s="151" t="s">
        <v>90</v>
      </c>
      <c r="L12" s="151" t="s">
        <v>109</v>
      </c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spans="1:26" ht="22.5" customHeight="1">
      <c r="A13" s="222" t="s">
        <v>110</v>
      </c>
      <c r="B13" s="222"/>
      <c r="C13" s="222"/>
      <c r="D13" s="154">
        <v>40</v>
      </c>
      <c r="E13" s="151">
        <v>0</v>
      </c>
      <c r="F13" s="154">
        <v>0</v>
      </c>
      <c r="G13" s="152">
        <f>SQRT(E13)</f>
        <v>0</v>
      </c>
      <c r="H13" s="157">
        <v>0</v>
      </c>
      <c r="I13" s="151">
        <f>(H13/przygotowanie!$E$32)*100</f>
        <v>0</v>
      </c>
      <c r="J13" s="154">
        <v>583</v>
      </c>
      <c r="K13" s="154">
        <f>$D$16-J13</f>
        <v>0</v>
      </c>
      <c r="L13" s="154">
        <v>0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spans="1:26" ht="15">
      <c r="A14" s="222" t="s">
        <v>111</v>
      </c>
      <c r="B14" s="222"/>
      <c r="C14" s="222"/>
      <c r="D14" s="154">
        <v>600</v>
      </c>
      <c r="E14" s="151" t="s">
        <v>73</v>
      </c>
      <c r="F14" s="154">
        <v>0.2</v>
      </c>
      <c r="G14" s="152">
        <f>SQRT(F14)</f>
        <v>0.45</v>
      </c>
      <c r="H14" s="158">
        <v>0.126</v>
      </c>
      <c r="I14" s="157">
        <f>(H14/przygotowanie!$E$32)*100</f>
        <v>0.14813073124852999</v>
      </c>
      <c r="J14" s="154">
        <v>582.20000000000005</v>
      </c>
      <c r="K14" s="154">
        <f t="shared" ref="K14:K28" si="0">$D$16-J14</f>
        <v>0.8</v>
      </c>
      <c r="L14" s="154">
        <v>3.5</v>
      </c>
      <c r="M14" s="102"/>
      <c r="N14" s="102"/>
      <c r="O14" s="102"/>
      <c r="P14" s="102"/>
      <c r="Q14" s="149"/>
      <c r="R14" s="149"/>
      <c r="S14" s="149"/>
      <c r="T14" s="149"/>
      <c r="U14" s="150"/>
      <c r="V14" s="149"/>
      <c r="W14" s="149"/>
      <c r="X14" s="149"/>
      <c r="Y14" s="150"/>
      <c r="Z14" s="150"/>
    </row>
    <row r="15" spans="1:26">
      <c r="A15" s="222" t="s">
        <v>112</v>
      </c>
      <c r="B15" s="222"/>
      <c r="C15" s="222"/>
      <c r="D15" s="154">
        <v>560</v>
      </c>
      <c r="E15" s="151" t="s">
        <v>74</v>
      </c>
      <c r="F15" s="154">
        <v>0.3</v>
      </c>
      <c r="G15" s="152">
        <f>SQRT(F15)</f>
        <v>0.55000000000000004</v>
      </c>
      <c r="H15" s="158">
        <v>0.14699999999999999</v>
      </c>
      <c r="I15" s="157">
        <f>(H15/przygotowanie!$E$32)*100</f>
        <v>0.17281918645661901</v>
      </c>
      <c r="J15" s="154">
        <v>581.4</v>
      </c>
      <c r="K15" s="154">
        <f t="shared" si="0"/>
        <v>1.6</v>
      </c>
      <c r="L15" s="154">
        <v>7</v>
      </c>
      <c r="M15" s="102"/>
      <c r="N15" s="102"/>
      <c r="O15" s="102"/>
      <c r="P15" s="102"/>
    </row>
    <row r="16" spans="1:26">
      <c r="A16" s="222" t="s">
        <v>113</v>
      </c>
      <c r="B16" s="222"/>
      <c r="C16" s="222"/>
      <c r="D16" s="154">
        <v>583</v>
      </c>
      <c r="E16" s="151" t="s">
        <v>75</v>
      </c>
      <c r="F16" s="154">
        <v>0.5</v>
      </c>
      <c r="G16" s="152">
        <f t="shared" ref="G16:G29" si="1">SQRT(F16)</f>
        <v>0.71</v>
      </c>
      <c r="H16" s="158">
        <v>0.16200000000000001</v>
      </c>
      <c r="I16" s="157">
        <f>(H16/przygotowanie!$E$32)*100</f>
        <v>0.19045379731953899</v>
      </c>
      <c r="J16" s="154">
        <v>581</v>
      </c>
      <c r="K16" s="154">
        <f t="shared" si="0"/>
        <v>2</v>
      </c>
      <c r="L16" s="154">
        <v>9.3000000000000007</v>
      </c>
      <c r="M16" s="102"/>
      <c r="N16" s="133"/>
      <c r="O16" s="103"/>
      <c r="P16" s="102"/>
    </row>
    <row r="17" spans="1:16" ht="12.75" customHeight="1">
      <c r="A17" s="212" t="s">
        <v>121</v>
      </c>
      <c r="B17" s="212"/>
      <c r="C17" s="223">
        <v>2.2999999999999998</v>
      </c>
      <c r="D17" s="223"/>
      <c r="E17" s="151" t="s">
        <v>76</v>
      </c>
      <c r="F17" s="154">
        <v>0.7</v>
      </c>
      <c r="G17" s="152">
        <f t="shared" si="1"/>
        <v>0.84</v>
      </c>
      <c r="H17" s="158">
        <v>0.17399999999999999</v>
      </c>
      <c r="I17" s="157">
        <f>(H17/przygotowanie!$E$32)*100</f>
        <v>0.204561486009875</v>
      </c>
      <c r="J17" s="154">
        <v>580.29999999999995</v>
      </c>
      <c r="K17" s="154">
        <f t="shared" si="0"/>
        <v>2.7</v>
      </c>
      <c r="L17" s="154">
        <v>11.7</v>
      </c>
      <c r="M17" s="102"/>
      <c r="N17" s="133"/>
      <c r="O17" s="103"/>
      <c r="P17" s="102"/>
    </row>
    <row r="18" spans="1:16">
      <c r="A18" s="212"/>
      <c r="B18" s="212"/>
      <c r="C18" s="223"/>
      <c r="D18" s="223"/>
      <c r="E18" s="151" t="s">
        <v>77</v>
      </c>
      <c r="F18" s="154">
        <v>0.8</v>
      </c>
      <c r="G18" s="152">
        <f t="shared" si="1"/>
        <v>0.89</v>
      </c>
      <c r="H18" s="158">
        <v>0.184</v>
      </c>
      <c r="I18" s="157">
        <f>(H18/przygotowanie!$E$32)*100</f>
        <v>0.21631789325182199</v>
      </c>
      <c r="J18" s="154">
        <v>579.20000000000005</v>
      </c>
      <c r="K18" s="154">
        <f t="shared" si="0"/>
        <v>3.8</v>
      </c>
      <c r="L18" s="154">
        <v>16.399999999999999</v>
      </c>
      <c r="M18" s="102"/>
      <c r="N18" s="133"/>
      <c r="O18" s="103"/>
      <c r="P18" s="102"/>
    </row>
    <row r="19" spans="1:16" ht="15.75" customHeight="1">
      <c r="A19" s="212" t="s">
        <v>122</v>
      </c>
      <c r="B19" s="212"/>
      <c r="C19" s="215">
        <f>(C17*C17)</f>
        <v>5.29</v>
      </c>
      <c r="D19" s="215"/>
      <c r="E19" s="151" t="s">
        <v>78</v>
      </c>
      <c r="F19" s="155">
        <v>1</v>
      </c>
      <c r="G19" s="152">
        <f t="shared" si="1"/>
        <v>1</v>
      </c>
      <c r="H19" s="158">
        <v>0.19400000000000001</v>
      </c>
      <c r="I19" s="157">
        <f>(H19/przygotowanie!$E$32)*100</f>
        <v>0.22807430049376901</v>
      </c>
      <c r="J19" s="154">
        <v>578.70000000000005</v>
      </c>
      <c r="K19" s="154">
        <f t="shared" si="0"/>
        <v>4.3</v>
      </c>
      <c r="L19" s="154">
        <v>18.7</v>
      </c>
      <c r="M19" s="102"/>
      <c r="N19" s="133"/>
      <c r="O19" s="103"/>
      <c r="P19" s="102"/>
    </row>
    <row r="20" spans="1:16">
      <c r="A20" s="212"/>
      <c r="B20" s="212"/>
      <c r="C20" s="215"/>
      <c r="D20" s="215"/>
      <c r="E20" s="151" t="s">
        <v>79</v>
      </c>
      <c r="F20" s="155">
        <v>2</v>
      </c>
      <c r="G20" s="152">
        <f t="shared" si="1"/>
        <v>1.41</v>
      </c>
      <c r="H20" s="158">
        <v>0.23699999999999999</v>
      </c>
      <c r="I20" s="157">
        <f>(H20/przygotowanie!$E$32)*100</f>
        <v>0.27862685163414103</v>
      </c>
      <c r="J20" s="154">
        <v>574.9</v>
      </c>
      <c r="K20" s="154">
        <f t="shared" si="0"/>
        <v>8.1</v>
      </c>
      <c r="L20" s="154">
        <v>36.700000000000003</v>
      </c>
      <c r="M20" s="102"/>
      <c r="N20" s="133"/>
      <c r="O20" s="103"/>
      <c r="P20" s="102"/>
    </row>
    <row r="21" spans="1:16" ht="15.75" customHeight="1">
      <c r="A21" s="212" t="s">
        <v>123</v>
      </c>
      <c r="B21" s="212"/>
      <c r="C21" s="224">
        <f>((nasycanie!A15-H31)*0.1)/(7.2*C19)</f>
        <v>0.19700000000000001</v>
      </c>
      <c r="D21" s="225"/>
      <c r="E21" s="151" t="s">
        <v>80</v>
      </c>
      <c r="F21" s="155">
        <v>4</v>
      </c>
      <c r="G21" s="152">
        <f t="shared" si="1"/>
        <v>2</v>
      </c>
      <c r="H21" s="158">
        <v>0.29099999999999998</v>
      </c>
      <c r="I21" s="157">
        <f>(H21/przygotowanie!$E$32)*100</f>
        <v>0.34211145074065402</v>
      </c>
      <c r="J21" s="154">
        <v>569</v>
      </c>
      <c r="K21" s="154">
        <f t="shared" si="0"/>
        <v>14</v>
      </c>
      <c r="L21" s="154">
        <f t="shared" ref="L21:L28" si="2">(($D$16-J21)/($D$16-$D$15))*100</f>
        <v>60.9</v>
      </c>
      <c r="M21" s="102"/>
      <c r="N21" s="133"/>
      <c r="O21" s="103"/>
      <c r="P21" s="102"/>
    </row>
    <row r="22" spans="1:16">
      <c r="A22" s="212"/>
      <c r="B22" s="212"/>
      <c r="C22" s="226"/>
      <c r="D22" s="227"/>
      <c r="E22" s="151" t="s">
        <v>81</v>
      </c>
      <c r="F22" s="155">
        <v>8</v>
      </c>
      <c r="G22" s="152">
        <f t="shared" si="1"/>
        <v>2.83</v>
      </c>
      <c r="H22" s="158">
        <v>0.35099999999999998</v>
      </c>
      <c r="I22" s="157">
        <f>(H22/przygotowanie!$E$32)*100</f>
        <v>0.412649894192335</v>
      </c>
      <c r="J22" s="154">
        <v>562</v>
      </c>
      <c r="K22" s="154">
        <f t="shared" si="0"/>
        <v>21</v>
      </c>
      <c r="L22" s="154">
        <f t="shared" si="2"/>
        <v>91.3</v>
      </c>
      <c r="M22" s="102"/>
      <c r="N22" s="133"/>
      <c r="O22" s="103"/>
      <c r="P22" s="102"/>
    </row>
    <row r="23" spans="1:16" ht="15.75" customHeight="1">
      <c r="A23" s="212"/>
      <c r="B23" s="212"/>
      <c r="C23" s="228"/>
      <c r="D23" s="229"/>
      <c r="E23" s="151" t="s">
        <v>82</v>
      </c>
      <c r="F23" s="155">
        <v>15</v>
      </c>
      <c r="G23" s="152">
        <f t="shared" si="1"/>
        <v>3.87</v>
      </c>
      <c r="H23" s="158">
        <v>0.39900000000000002</v>
      </c>
      <c r="I23" s="157">
        <f>(H23/przygotowanie!$E$32)*100</f>
        <v>0.46908064895368001</v>
      </c>
      <c r="J23" s="154">
        <v>561.6</v>
      </c>
      <c r="K23" s="154">
        <f t="shared" si="0"/>
        <v>21.4</v>
      </c>
      <c r="L23" s="154">
        <f t="shared" si="2"/>
        <v>93</v>
      </c>
      <c r="M23" s="102"/>
      <c r="N23" s="133"/>
      <c r="O23" s="103"/>
      <c r="P23" s="102"/>
    </row>
    <row r="24" spans="1:16" ht="12.75" customHeight="1">
      <c r="A24" s="230" t="s">
        <v>114</v>
      </c>
      <c r="B24" s="231"/>
      <c r="C24" s="215">
        <f>D13</f>
        <v>40</v>
      </c>
      <c r="D24" s="215"/>
      <c r="E24" s="151" t="s">
        <v>83</v>
      </c>
      <c r="F24" s="155">
        <v>30</v>
      </c>
      <c r="G24" s="152">
        <f t="shared" si="1"/>
        <v>5.48</v>
      </c>
      <c r="H24" s="158">
        <v>0.433</v>
      </c>
      <c r="I24" s="157">
        <f>(H24/przygotowanie!$E$32)*100</f>
        <v>0.50905243357629903</v>
      </c>
      <c r="J24" s="154">
        <v>561.5</v>
      </c>
      <c r="K24" s="154">
        <f t="shared" si="0"/>
        <v>21.5</v>
      </c>
      <c r="L24" s="154">
        <f t="shared" si="2"/>
        <v>93.5</v>
      </c>
      <c r="M24" s="102"/>
      <c r="N24" s="133"/>
      <c r="O24" s="103"/>
      <c r="P24" s="102"/>
    </row>
    <row r="25" spans="1:16">
      <c r="A25" s="232"/>
      <c r="B25" s="233"/>
      <c r="C25" s="215"/>
      <c r="D25" s="215"/>
      <c r="E25" s="151" t="s">
        <v>84</v>
      </c>
      <c r="F25" s="155">
        <v>60</v>
      </c>
      <c r="G25" s="152">
        <f t="shared" si="1"/>
        <v>7.75</v>
      </c>
      <c r="H25" s="158">
        <v>0.436</v>
      </c>
      <c r="I25" s="157">
        <f>(H25/przygotowanie!$E$32)*100</f>
        <v>0.51257935574888303</v>
      </c>
      <c r="J25" s="154">
        <v>561.29999999999995</v>
      </c>
      <c r="K25" s="154">
        <f t="shared" si="0"/>
        <v>21.7</v>
      </c>
      <c r="L25" s="154">
        <f t="shared" si="2"/>
        <v>94.3</v>
      </c>
      <c r="M25" s="102"/>
      <c r="N25" s="133"/>
      <c r="O25" s="103"/>
      <c r="P25" s="102"/>
    </row>
    <row r="26" spans="1:16" ht="15.75" customHeight="1">
      <c r="A26" s="234"/>
      <c r="B26" s="235"/>
      <c r="C26" s="215"/>
      <c r="D26" s="215"/>
      <c r="E26" s="151" t="s">
        <v>85</v>
      </c>
      <c r="F26" s="155">
        <v>120</v>
      </c>
      <c r="G26" s="152">
        <f t="shared" si="1"/>
        <v>10.95</v>
      </c>
      <c r="H26" s="158">
        <v>0.44500000000000001</v>
      </c>
      <c r="I26" s="157">
        <f>(H26/przygotowanie!$E$32)*100</f>
        <v>0.523160122266635</v>
      </c>
      <c r="J26" s="154">
        <v>561.20000000000005</v>
      </c>
      <c r="K26" s="154">
        <f t="shared" si="0"/>
        <v>21.8</v>
      </c>
      <c r="L26" s="154">
        <f t="shared" si="2"/>
        <v>94.8</v>
      </c>
      <c r="M26" s="102"/>
      <c r="N26" s="133"/>
      <c r="O26" s="103"/>
      <c r="P26" s="102"/>
    </row>
    <row r="27" spans="1:16" ht="12.75" customHeight="1">
      <c r="A27" s="230" t="s">
        <v>115</v>
      </c>
      <c r="B27" s="231"/>
      <c r="C27" s="215">
        <f>D13</f>
        <v>40</v>
      </c>
      <c r="D27" s="215"/>
      <c r="E27" s="151" t="s">
        <v>86</v>
      </c>
      <c r="F27" s="155">
        <v>240</v>
      </c>
      <c r="G27" s="152">
        <f t="shared" si="1"/>
        <v>15.49</v>
      </c>
      <c r="H27" s="158">
        <v>0.46</v>
      </c>
      <c r="I27" s="157">
        <f>(H27/przygotowanie!$E$32)*100</f>
        <v>0.54079473312955595</v>
      </c>
      <c r="J27" s="154">
        <v>560.29999999999995</v>
      </c>
      <c r="K27" s="154">
        <f t="shared" si="0"/>
        <v>22.7</v>
      </c>
      <c r="L27" s="154">
        <f t="shared" si="2"/>
        <v>98.7</v>
      </c>
      <c r="M27" s="102"/>
      <c r="N27" s="133"/>
      <c r="O27" s="103"/>
      <c r="P27" s="102"/>
    </row>
    <row r="28" spans="1:16">
      <c r="A28" s="232"/>
      <c r="B28" s="233"/>
      <c r="C28" s="215"/>
      <c r="D28" s="215"/>
      <c r="E28" s="151" t="s">
        <v>87</v>
      </c>
      <c r="F28" s="155">
        <v>480</v>
      </c>
      <c r="G28" s="152">
        <f t="shared" si="1"/>
        <v>21.91</v>
      </c>
      <c r="H28" s="158">
        <v>0.46500000000000002</v>
      </c>
      <c r="I28" s="157">
        <f>(H28/przygotowanie!$E$32)*100</f>
        <v>0.54667293675052897</v>
      </c>
      <c r="J28" s="154">
        <v>560.20000000000005</v>
      </c>
      <c r="K28" s="154">
        <f t="shared" si="0"/>
        <v>22.8</v>
      </c>
      <c r="L28" s="154">
        <f t="shared" si="2"/>
        <v>99.1</v>
      </c>
      <c r="M28" s="102"/>
      <c r="N28" s="133"/>
      <c r="O28" s="103"/>
      <c r="P28" s="102"/>
    </row>
    <row r="29" spans="1:16" ht="14.25" customHeight="1">
      <c r="A29" s="234"/>
      <c r="B29" s="235"/>
      <c r="C29" s="215"/>
      <c r="D29" s="215"/>
      <c r="E29" s="151" t="s">
        <v>88</v>
      </c>
      <c r="F29" s="155">
        <v>1440</v>
      </c>
      <c r="G29" s="152">
        <f t="shared" si="1"/>
        <v>37.950000000000003</v>
      </c>
      <c r="H29" s="158"/>
      <c r="I29" s="157"/>
      <c r="J29" s="154"/>
      <c r="K29" s="154"/>
      <c r="L29" s="154"/>
      <c r="M29" s="102"/>
      <c r="N29" s="133"/>
      <c r="O29" s="103"/>
      <c r="P29" s="102"/>
    </row>
    <row r="30" spans="1:16" ht="13.5">
      <c r="A30" s="222" t="s">
        <v>124</v>
      </c>
      <c r="B30" s="222"/>
      <c r="C30" s="222"/>
      <c r="D30" s="222"/>
      <c r="E30" s="222"/>
      <c r="F30" s="222"/>
      <c r="G30" s="222"/>
      <c r="H30" s="236">
        <f>MAX(nasycanie!H22:I39)+nasycanie!A15</f>
        <v>75</v>
      </c>
      <c r="I30" s="236"/>
      <c r="J30" s="236"/>
      <c r="K30" s="236"/>
      <c r="L30" s="156" t="s">
        <v>91</v>
      </c>
      <c r="M30" s="102"/>
      <c r="N30" s="133"/>
      <c r="O30" s="103"/>
      <c r="P30" s="102"/>
    </row>
    <row r="31" spans="1:16" ht="15.75" customHeight="1">
      <c r="A31" s="222" t="s">
        <v>125</v>
      </c>
      <c r="B31" s="222"/>
      <c r="C31" s="222"/>
      <c r="D31" s="222"/>
      <c r="E31" s="222"/>
      <c r="F31" s="222"/>
      <c r="G31" s="222"/>
      <c r="H31" s="236">
        <f>((H29*1000)/(3*nasycanie!F15*1000)*nasycanie!A15)</f>
        <v>0</v>
      </c>
      <c r="I31" s="236"/>
      <c r="J31" s="236"/>
      <c r="K31" s="236"/>
      <c r="L31" s="151" t="s">
        <v>91</v>
      </c>
      <c r="M31" s="102"/>
      <c r="N31" s="133"/>
      <c r="O31" s="103"/>
      <c r="P31" s="102"/>
    </row>
    <row r="32" spans="1:16" ht="13.5">
      <c r="A32" s="222" t="s">
        <v>126</v>
      </c>
      <c r="B32" s="222"/>
      <c r="C32" s="222"/>
      <c r="D32" s="222"/>
      <c r="E32" s="222"/>
      <c r="F32" s="222"/>
      <c r="G32" s="222"/>
      <c r="H32" s="236">
        <f>MAX(H13:H29)</f>
        <v>0.46500000000000002</v>
      </c>
      <c r="I32" s="236"/>
      <c r="J32" s="236"/>
      <c r="K32" s="236"/>
      <c r="L32" s="151" t="s">
        <v>127</v>
      </c>
      <c r="M32" s="102"/>
      <c r="N32" s="133"/>
      <c r="O32" s="103"/>
      <c r="P32" s="102"/>
    </row>
    <row r="33" spans="1:16" ht="13.5">
      <c r="A33" s="222" t="s">
        <v>128</v>
      </c>
      <c r="B33" s="222"/>
      <c r="C33" s="222"/>
      <c r="D33" s="222"/>
      <c r="E33" s="222"/>
      <c r="F33" s="222"/>
      <c r="G33" s="222"/>
      <c r="H33" s="236">
        <f>(H31/H30)*100</f>
        <v>0</v>
      </c>
      <c r="I33" s="236"/>
      <c r="J33" s="236"/>
      <c r="K33" s="236"/>
      <c r="L33" s="152" t="s">
        <v>94</v>
      </c>
      <c r="M33" s="102"/>
      <c r="N33" s="102"/>
      <c r="O33" s="102"/>
      <c r="P33" s="102"/>
    </row>
    <row r="34" spans="1:16" ht="13.5">
      <c r="A34" s="222" t="s">
        <v>129</v>
      </c>
      <c r="B34" s="222"/>
      <c r="C34" s="222"/>
      <c r="D34" s="222"/>
      <c r="E34" s="222"/>
      <c r="F34" s="222"/>
      <c r="G34" s="222"/>
      <c r="H34" s="236">
        <f>(H32/nasycanie!F15)*100</f>
        <v>0.54700000000000004</v>
      </c>
      <c r="I34" s="236"/>
      <c r="J34" s="236"/>
      <c r="K34" s="236"/>
      <c r="L34" s="152" t="s">
        <v>94</v>
      </c>
      <c r="M34" s="102"/>
    </row>
    <row r="35" spans="1:16">
      <c r="A35" s="102"/>
      <c r="B35" s="102"/>
      <c r="C35" s="102"/>
      <c r="D35" s="102"/>
      <c r="E35" s="102"/>
      <c r="F35" s="103"/>
      <c r="G35" s="102"/>
      <c r="H35" s="104"/>
      <c r="I35" s="102"/>
      <c r="J35" s="102"/>
      <c r="K35" s="102"/>
      <c r="L35" s="102"/>
      <c r="M35" s="102"/>
    </row>
    <row r="36" spans="1:16">
      <c r="M36" s="102"/>
    </row>
    <row r="37" spans="1:16">
      <c r="M37" s="102"/>
    </row>
    <row r="50" spans="1:16">
      <c r="A50" s="134" t="s">
        <v>1</v>
      </c>
      <c r="B50" s="78"/>
      <c r="C50" s="78"/>
      <c r="D50" s="134"/>
      <c r="F50" s="78" t="s">
        <v>4</v>
      </c>
      <c r="G50" s="78"/>
      <c r="I50" s="78"/>
      <c r="J50" s="78"/>
    </row>
    <row r="51" spans="1:16">
      <c r="A51" s="134" t="s">
        <v>2</v>
      </c>
      <c r="B51" s="78"/>
      <c r="C51" s="78"/>
      <c r="D51" s="134"/>
      <c r="F51" s="78" t="s">
        <v>3</v>
      </c>
      <c r="G51" s="78"/>
      <c r="J51" s="78"/>
    </row>
    <row r="53" spans="1:16" ht="15">
      <c r="A53" s="219" t="s">
        <v>5</v>
      </c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P53" t="s">
        <v>96</v>
      </c>
    </row>
    <row r="54" spans="1:16">
      <c r="A54" s="1"/>
      <c r="B54" s="1"/>
      <c r="C54" s="1"/>
      <c r="D54" s="2"/>
      <c r="E54" s="1"/>
      <c r="F54" s="2"/>
      <c r="G54" s="1"/>
      <c r="H54" s="1"/>
      <c r="I54" s="2"/>
      <c r="J54" s="1"/>
    </row>
    <row r="55" spans="1:16" ht="15.75">
      <c r="A55" s="160" t="s">
        <v>42</v>
      </c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</row>
    <row r="56" spans="1:16" ht="15">
      <c r="A56" s="161"/>
      <c r="B56" s="161"/>
      <c r="C56" s="161"/>
      <c r="D56" s="161"/>
      <c r="E56" s="161"/>
      <c r="F56" s="161"/>
      <c r="G56" s="161"/>
      <c r="H56" s="161"/>
      <c r="I56" s="161"/>
      <c r="J56" s="161"/>
    </row>
    <row r="57" spans="1:16">
      <c r="A57" s="1"/>
      <c r="B57" s="1"/>
      <c r="C57" s="1"/>
      <c r="D57" s="2"/>
      <c r="E57" s="1"/>
      <c r="F57" s="2"/>
      <c r="G57" s="1"/>
      <c r="H57" s="1"/>
      <c r="I57" s="2"/>
      <c r="J57" s="1"/>
    </row>
    <row r="58" spans="1:16">
      <c r="A58" s="19" t="s">
        <v>11</v>
      </c>
      <c r="B58" s="20"/>
      <c r="C58" s="21"/>
      <c r="D58" s="18"/>
      <c r="E58" s="21"/>
      <c r="F58" s="21"/>
      <c r="G58" s="21"/>
      <c r="H58" s="22"/>
      <c r="I58" s="21"/>
      <c r="J58" s="107"/>
      <c r="K58" s="112"/>
      <c r="L58" s="113"/>
    </row>
    <row r="59" spans="1:16">
      <c r="A59" s="24" t="s">
        <v>7</v>
      </c>
      <c r="B59" s="25"/>
      <c r="C59" s="26"/>
      <c r="D59" s="26"/>
      <c r="E59" s="26"/>
      <c r="F59" s="26"/>
      <c r="G59" s="26"/>
      <c r="H59" s="27"/>
      <c r="I59" s="26"/>
      <c r="J59" s="26"/>
      <c r="K59" s="110"/>
      <c r="L59" s="111"/>
    </row>
    <row r="60" spans="1:16">
      <c r="A60" s="13" t="s">
        <v>10</v>
      </c>
      <c r="B60" s="14"/>
      <c r="C60" s="114"/>
      <c r="D60" s="114"/>
      <c r="E60" s="106" t="s">
        <v>97</v>
      </c>
      <c r="F60" s="106"/>
      <c r="G60" s="106"/>
      <c r="H60" s="115"/>
      <c r="I60" s="15" t="s">
        <v>8</v>
      </c>
      <c r="J60" s="163" t="s">
        <v>9</v>
      </c>
      <c r="K60" s="163"/>
      <c r="L60" s="109"/>
    </row>
    <row r="61" spans="1:16">
      <c r="G61" s="117"/>
      <c r="K61" s="117"/>
      <c r="L61" s="117"/>
    </row>
    <row r="62" spans="1:16">
      <c r="A62" s="41" t="s">
        <v>0</v>
      </c>
      <c r="B62" s="42"/>
      <c r="C62" s="31"/>
      <c r="D62" s="30" t="s">
        <v>6</v>
      </c>
      <c r="E62" s="42"/>
      <c r="F62" s="131"/>
      <c r="G62" s="112"/>
      <c r="H62" s="42"/>
      <c r="I62" s="30" t="s">
        <v>13</v>
      </c>
      <c r="J62" s="31"/>
      <c r="K62" s="112"/>
      <c r="L62" s="113" t="s">
        <v>96</v>
      </c>
    </row>
    <row r="63" spans="1:16">
      <c r="A63" s="39" t="s">
        <v>15</v>
      </c>
      <c r="B63" s="10"/>
      <c r="C63" s="34"/>
      <c r="D63" s="43" t="s">
        <v>16</v>
      </c>
      <c r="E63" s="10"/>
      <c r="F63" s="35"/>
      <c r="G63" s="34"/>
      <c r="H63" s="116"/>
      <c r="I63" s="118" t="s">
        <v>14</v>
      </c>
      <c r="J63" s="34"/>
      <c r="K63" s="108" t="s">
        <v>98</v>
      </c>
      <c r="L63" s="109"/>
    </row>
    <row r="105" spans="1:10">
      <c r="A105" s="134" t="s">
        <v>1</v>
      </c>
      <c r="B105" s="78"/>
      <c r="C105" s="78"/>
      <c r="D105" s="134"/>
      <c r="F105" s="78" t="s">
        <v>4</v>
      </c>
      <c r="G105" s="78"/>
      <c r="I105" s="78"/>
      <c r="J105" s="78"/>
    </row>
    <row r="106" spans="1:10">
      <c r="A106" s="134" t="s">
        <v>2</v>
      </c>
      <c r="B106" s="78"/>
      <c r="C106" s="78"/>
      <c r="D106" s="134"/>
      <c r="F106" s="78" t="s">
        <v>3</v>
      </c>
      <c r="G106" s="78"/>
      <c r="J106" s="78"/>
    </row>
  </sheetData>
  <mergeCells count="38">
    <mergeCell ref="A53:L53"/>
    <mergeCell ref="A55:L55"/>
    <mergeCell ref="A56:J56"/>
    <mergeCell ref="J60:K60"/>
    <mergeCell ref="A32:G32"/>
    <mergeCell ref="H32:K32"/>
    <mergeCell ref="A33:G33"/>
    <mergeCell ref="H33:K33"/>
    <mergeCell ref="A34:G34"/>
    <mergeCell ref="H34:K34"/>
    <mergeCell ref="A27:B29"/>
    <mergeCell ref="C27:D29"/>
    <mergeCell ref="A30:G30"/>
    <mergeCell ref="H30:K30"/>
    <mergeCell ref="A31:G31"/>
    <mergeCell ref="H31:K31"/>
    <mergeCell ref="A19:B20"/>
    <mergeCell ref="C19:D20"/>
    <mergeCell ref="A21:B23"/>
    <mergeCell ref="C21:D23"/>
    <mergeCell ref="A24:B26"/>
    <mergeCell ref="C24:D26"/>
    <mergeCell ref="A13:C13"/>
    <mergeCell ref="A14:C14"/>
    <mergeCell ref="A15:C15"/>
    <mergeCell ref="A16:C16"/>
    <mergeCell ref="A17:B18"/>
    <mergeCell ref="C17:D18"/>
    <mergeCell ref="A1:L1"/>
    <mergeCell ref="A3:L3"/>
    <mergeCell ref="A4:J4"/>
    <mergeCell ref="J7:K7"/>
    <mergeCell ref="A11:D12"/>
    <mergeCell ref="E11:E12"/>
    <mergeCell ref="F11:F12"/>
    <mergeCell ref="G11:G12"/>
    <mergeCell ref="H11:I11"/>
    <mergeCell ref="J11:L11"/>
  </mergeCells>
  <pageMargins left="0.75" right="0.75" top="1" bottom="1" header="0.5" footer="0.5"/>
  <pageSetup paperSize="9" orientation="portrait" verticalDpi="4" r:id="rId1"/>
  <headerFooter alignWithMargins="0">
    <oddHeader>&amp;L&amp;8Z2 PZ ZLB 19
&amp;R&amp;8Wyd.VI/1
15 maja 2012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przygotowanie</vt:lpstr>
      <vt:lpstr>nasycanie</vt:lpstr>
      <vt:lpstr>konsolidacja liczy</vt:lpstr>
    </vt:vector>
  </TitlesOfParts>
  <Company>Zakład Geotechniki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Marcin Witowski</cp:lastModifiedBy>
  <cp:lastPrinted>2013-05-08T10:26:00Z</cp:lastPrinted>
  <dcterms:created xsi:type="dcterms:W3CDTF">1999-05-07T10:23:29Z</dcterms:created>
  <dcterms:modified xsi:type="dcterms:W3CDTF">2015-06-11T12:01:14Z</dcterms:modified>
</cp:coreProperties>
</file>