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C:\Users\Dell\Documents\Bike_Project\"/>
    </mc:Choice>
  </mc:AlternateContent>
  <xr:revisionPtr revIDLastSave="0" documentId="13_ncr:1_{3A40B2DD-4DB1-47C1-B3A5-7786B193D177}" xr6:coauthVersionLast="47" xr6:coauthVersionMax="47" xr10:uidLastSave="{00000000-0000-0000-0000-000000000000}"/>
  <bookViews>
    <workbookView xWindow="-110" yWindow="-110" windowWidth="19420" windowHeight="10420" firstSheet="1" activeTab="3" xr2:uid="{AFF219BD-67F7-4AC8-ADE8-376F22AEE687}"/>
  </bookViews>
  <sheets>
    <sheet name="Sheet2" sheetId="9" r:id="rId1"/>
    <sheet name="Pivot Analysis" sheetId="1" r:id="rId2"/>
    <sheet name="DASHBOARD-1" sheetId="8" r:id="rId3"/>
    <sheet name="Dashboard-2" sheetId="10" r:id="rId4"/>
  </sheets>
  <definedNames>
    <definedName name="ExternalData_1" localSheetId="0" hidden="1">Sheet2!$A$3:$O$4</definedName>
    <definedName name="Slicer_Customer_Country1">#N/A</definedName>
    <definedName name="Slicer_Month_Name">#N/A</definedName>
    <definedName name="Slicer_Store_Country">#N/A</definedName>
    <definedName name="Slicer_Store_Type">#N/A</definedName>
    <definedName name="Slicer_Store_Type1">#N/A</definedName>
    <definedName name="Slicer_year">#N/A</definedName>
    <definedName name="Slicer_year1">#N/A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s>
  <extLst>
    <ext xmlns:x14="http://schemas.microsoft.com/office/spreadsheetml/2009/9/main" uri="{876F7934-8845-4945-9796-88D515C7AA90}">
      <x14:pivotCaches>
        <pivotCache cacheId="15" r:id="rId20"/>
        <pivotCache cacheId="16"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cation Data_9f52197d-3ff8-4056-8a52-2b6a9291a175" name="Transcation Data" connection="Query - Transcation Data"/>
          <x15:modelTable id="Calendar_8c2b3de7-cb5c-44df-b4f0-8edf1f57f238" name="Calendar" connection="Query - Calendar"/>
          <x15:modelTable id="Customers_868bf9f2-bcff-4057-bfbe-5cff38efac13" name="Customers" connection="Query - Customers"/>
          <x15:modelTable id="Products_5be6b364-50d0-4f66-8f63-753a2f5b669e" name="Products" connection="Query - Products"/>
          <x15:modelTable id="Regions_1562bd01-1c13-4e2a-82c6-79a25abddc11" name="Regions" connection="Query - Regions"/>
          <x15:modelTable id="Stores_21654543-4e28-4741-b029-f85e89a26aaf" name="Stores" connection="Query - Stores"/>
          <x15:modelTable id="MavenMarket_Returns_1997-1998_b91330da-b0ed-42d8-85e1-f5b2820529c0" name="MavenMarket_Returns_1997-1998" connection="Query - MavenMarket_Returns_1997-1998"/>
          <x15:modelTable id="MavenMarket_Transactions_1998_c85ae4ed-aede-4594-8519-3379423c07bb" name="MavenMarket_Transactions_1998" connection="Query - MavenMarket_Transactions_1998"/>
          <x15:modelTable id="MavenMarket_Transactions_1997_72629f1b-ab97-43f8-9861-87279188a8c9" name="MavenMarket_Transactions_1997" connection="Query - MavenMarket_Transactions_1997"/>
        </x15:modelTables>
        <x15:modelRelationships>
          <x15:modelRelationship fromTable="Transcation Data" fromColumn="Customer ID" toTable="Customers" toColumn="Customer ID"/>
          <x15:modelRelationship fromTable="Transcation Data" fromColumn="Product ID" toTable="Products" toColumn="Product ID"/>
          <x15:modelRelationship fromTable="Transcation Data" fromColumn="Store ID" toTable="Stores" toColumn="Store ID"/>
          <x15:modelRelationship fromTable="Transcation Data" fromColumn="transaction_date" toTable="Calendar" toColumn="date"/>
          <x15:modelRelationship fromTable="Stores" fromColumn="Region ID" toTable="Regions" toColumn="Region ID"/>
        </x15:modelRelationships>
        <x15:extLst>
          <ext xmlns:x16="http://schemas.microsoft.com/office/spreadsheetml/2014/11/main" uri="{9835A34E-60A6-4A7C-AAB8-D5F71C897F49}">
            <x16:modelTimeGroupings>
              <x16:modelTimeGrouping tableName="Stores" columnName="Last Remodel Date" columnId="Last Remodel Date">
                <x16:calculatedTimeColumn columnName="Last Remodel Date (Year)" columnId="Last Remodel Date (Year)" contentType="years" isSelected="1"/>
                <x16:calculatedTimeColumn columnName="Last Remodel Date (Quarter)" columnId="Last Remodel Date (Quarter)" contentType="quarters" isSelected="1"/>
                <x16:calculatedTimeColumn columnName="Last Remodel Date (Month Index)" columnId="Last Remodel Date (Month Index)" contentType="monthsindex" isSelected="1"/>
                <x16:calculatedTimeColumn columnName="Last Remodel Date (Month)" columnId="Last Remodel Date (Month)" contentType="months" isSelected="1"/>
              </x16:modelTimeGrouping>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1" i="1" l="1"/>
  <c r="E67" i="1"/>
  <c r="E55" i="1"/>
  <c r="E49" i="1"/>
  <c r="E43" i="1"/>
  <c r="D67" i="1"/>
  <c r="G350" i="1"/>
  <c r="H350" i="1"/>
  <c r="G351" i="1"/>
  <c r="H351" i="1"/>
  <c r="G352" i="1"/>
  <c r="H352" i="1"/>
  <c r="G353" i="1"/>
  <c r="H353" i="1"/>
  <c r="D81" i="1"/>
  <c r="B15" i="1" l="1" a="1"/>
  <c r="B15" i="1" s="1"/>
  <c r="B14" i="1" a="1"/>
  <c r="B14" i="1" s="1"/>
  <c r="B5" i="1"/>
  <c r="E244" i="1"/>
  <c r="F244" i="1" s="1"/>
  <c r="D244" i="1"/>
  <c r="E243" i="1"/>
  <c r="F243" i="1" s="1"/>
  <c r="D243" i="1"/>
  <c r="E242" i="1"/>
  <c r="F242" i="1" s="1"/>
  <c r="D242" i="1"/>
  <c r="I241" i="1"/>
  <c r="E241" i="1"/>
  <c r="F241" i="1" s="1"/>
  <c r="D241" i="1"/>
  <c r="E240" i="1"/>
  <c r="F240" i="1" s="1"/>
  <c r="D240" i="1"/>
  <c r="I124" i="1"/>
  <c r="D393" i="1"/>
  <c r="E394" i="1"/>
  <c r="E395" i="1"/>
  <c r="F395" i="1" s="1"/>
  <c r="E386" i="1"/>
  <c r="E385" i="1"/>
  <c r="F385" i="1" s="1"/>
  <c r="D395" i="1"/>
  <c r="D394" i="1"/>
  <c r="E393" i="1"/>
  <c r="D386" i="1"/>
  <c r="D385" i="1"/>
  <c r="E384" i="1"/>
  <c r="D384" i="1"/>
  <c r="E365" i="1"/>
  <c r="E360" i="1"/>
  <c r="F360" i="1" s="1"/>
  <c r="D360" i="1"/>
  <c r="E359" i="1"/>
  <c r="F359" i="1" s="1"/>
  <c r="D359" i="1"/>
  <c r="E358" i="1"/>
  <c r="F358" i="1" s="1"/>
  <c r="D358" i="1"/>
  <c r="E357" i="1"/>
  <c r="F357" i="1" s="1"/>
  <c r="D357" i="1"/>
  <c r="E356" i="1"/>
  <c r="F356" i="1" s="1"/>
  <c r="D356" i="1"/>
  <c r="E412" i="1"/>
  <c r="E407" i="1"/>
  <c r="F407" i="1" s="1"/>
  <c r="D407" i="1"/>
  <c r="E406" i="1"/>
  <c r="F406" i="1" s="1"/>
  <c r="D406" i="1"/>
  <c r="E405" i="1"/>
  <c r="F405" i="1" s="1"/>
  <c r="D405" i="1"/>
  <c r="E404" i="1"/>
  <c r="F404" i="1" s="1"/>
  <c r="D404" i="1"/>
  <c r="E403" i="1"/>
  <c r="D403" i="1"/>
  <c r="D123" i="1"/>
  <c r="D124" i="1"/>
  <c r="E124" i="1"/>
  <c r="F124" i="1" s="1"/>
  <c r="D125" i="1"/>
  <c r="E125" i="1"/>
  <c r="F125" i="1" s="1"/>
  <c r="D126" i="1"/>
  <c r="E126" i="1"/>
  <c r="F126" i="1" s="1"/>
  <c r="D127" i="1"/>
  <c r="E127" i="1"/>
  <c r="F127" i="1" s="1"/>
  <c r="E123" i="1"/>
  <c r="F123" i="1" s="1"/>
  <c r="C32" i="1"/>
  <c r="D35" i="1" s="1"/>
  <c r="D36" i="1"/>
  <c r="C5" i="1"/>
  <c r="D5" i="1"/>
  <c r="E5" i="1"/>
  <c r="F5" i="1"/>
  <c r="G5" i="1"/>
  <c r="E79" i="1"/>
  <c r="F79" i="1" s="1"/>
  <c r="E78" i="1"/>
  <c r="F78" i="1" s="1"/>
  <c r="E77" i="1"/>
  <c r="F77" i="1" s="1"/>
  <c r="C106" i="1"/>
  <c r="C105" i="1"/>
  <c r="E94" i="1"/>
  <c r="E95" i="1"/>
  <c r="E96" i="1"/>
  <c r="E97" i="1"/>
  <c r="E98" i="1"/>
  <c r="E99" i="1"/>
  <c r="D95" i="1"/>
  <c r="D94" i="1"/>
  <c r="D98" i="1"/>
  <c r="D96" i="1"/>
  <c r="D99" i="1"/>
  <c r="D97" i="1"/>
  <c r="E93" i="1"/>
  <c r="D93" i="1"/>
  <c r="E92" i="1"/>
  <c r="D92" i="1"/>
  <c r="I93" i="1"/>
  <c r="I94" i="1"/>
  <c r="I92" i="1"/>
  <c r="C13" i="1" a="1"/>
  <c r="C13" i="1" s="1"/>
  <c r="B13" i="1" a="1"/>
  <c r="B13" i="1" s="1"/>
  <c r="D19" i="1" s="1"/>
  <c r="F386" i="1" l="1"/>
  <c r="F394" i="1"/>
  <c r="A109" i="1"/>
  <c r="A110" i="1" s="1"/>
  <c r="C14" i="1"/>
  <c r="D14" i="1" s="1"/>
  <c r="C15" i="1"/>
  <c r="D15" i="1" s="1"/>
  <c r="E364" i="1"/>
  <c r="F364" i="1" s="1"/>
  <c r="I240" i="1"/>
  <c r="J240" i="1" s="1"/>
  <c r="E411" i="1"/>
  <c r="F411" i="1" s="1"/>
  <c r="F403" i="1"/>
  <c r="I123" i="1"/>
  <c r="J123" i="1" s="1"/>
  <c r="D62" i="1"/>
  <c r="E62" i="1" s="1"/>
  <c r="E35" i="1"/>
  <c r="E36" i="1"/>
  <c r="D56" i="1"/>
  <c r="E56" i="1" s="1"/>
  <c r="D50" i="1"/>
  <c r="E50" i="1" s="1"/>
  <c r="D68" i="1"/>
  <c r="E68" i="1" s="1"/>
  <c r="D44" i="1"/>
  <c r="E44" i="1" s="1"/>
  <c r="E81" i="1"/>
  <c r="F98" i="1" a="1"/>
  <c r="F98" i="1" s="1"/>
  <c r="F95" i="1" a="1"/>
  <c r="F95" i="1" s="1"/>
  <c r="F99" i="1" a="1"/>
  <c r="F99" i="1" s="1"/>
  <c r="F97" i="1" a="1"/>
  <c r="F97" i="1" s="1"/>
  <c r="F93" i="1" a="1"/>
  <c r="F93" i="1" s="1"/>
  <c r="F96" i="1" a="1"/>
  <c r="F96" i="1" s="1"/>
  <c r="F94" i="1" a="1"/>
  <c r="F94" i="1" s="1"/>
  <c r="D49" i="1"/>
  <c r="D55" i="1"/>
  <c r="F67" i="1"/>
  <c r="D43" i="1"/>
  <c r="F365" i="1" l="1"/>
  <c r="J241" i="1"/>
  <c r="J124" i="1"/>
  <c r="F412" i="1"/>
  <c r="F62" i="1"/>
  <c r="F61" i="1"/>
  <c r="F36" i="1"/>
  <c r="F35" i="1"/>
  <c r="F38" i="1" s="1" a="1"/>
  <c r="F38" i="1" s="1"/>
  <c r="F101" i="1"/>
  <c r="D61" i="1"/>
  <c r="F50" i="1"/>
  <c r="F55" i="1"/>
  <c r="F49" i="1"/>
  <c r="F56" i="1"/>
  <c r="F68" i="1"/>
  <c r="F70" i="1" s="1" a="1"/>
  <c r="F70" i="1" s="1"/>
  <c r="F43" i="1"/>
  <c r="B19" i="1"/>
  <c r="B20" i="1" s="1"/>
  <c r="F52" i="1" l="1" a="1"/>
  <c r="F52" i="1" s="1"/>
  <c r="F58" i="1" a="1"/>
  <c r="F58" i="1" s="1"/>
  <c r="F64" i="1" a="1"/>
  <c r="F64" i="1" s="1"/>
  <c r="F44" i="1"/>
  <c r="F46" i="1" s="1" a="1"/>
  <c r="F46"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6B68EF-FB11-4E80-A58A-0B4C17459E47}" keepAlive="1" name="ModelConnection_ExternalData_1" description="Data Model" type="5" refreshedVersion="7" minRefreshableVersion="5" saveData="1">
    <dbPr connection="Data Model Connection" command="DRILLTHROUGH MAXROWS 1000 SELECT FROM [Model] WHERE (([Measures].[Sum of Net Profit],[Products].[Product Name].&amp;[CDR Grape Jelly])) RETURN [$Transcation Data].[transaction_date],[$Transcation Data].[stock_date],[$Transcation Data].[Product ID],[$Transcation Data].[Customer ID],[$Transcation Data].[Store ID],[$Transcation Data].[Order Quantity],[$Transcation Data].[Return Quantity],[$Transcation Data].[Quantity Difference],[$Transcation Data].[Total Revenue],[$Transcation Data].[Gross Profit],[$Transcation Data].[Profit Margin],[$Transcation Data].[Total Cost],[$Transcation Data].[Net Profit],[$Transcation Data].[Return Rate],[$Transcation Data].[COGS]" commandType="4"/>
    <extLst>
      <ext xmlns:x15="http://schemas.microsoft.com/office/spreadsheetml/2010/11/main" uri="{DE250136-89BD-433C-8126-D09CA5730AF9}">
        <x15:connection id="" model="1"/>
      </ext>
    </extLst>
  </connection>
  <connection id="2" xr16:uid="{D9BC046C-D805-4CB1-84A9-E48EAE776330}" name="Query - Calendar" description="Connection to the 'Calendar' query in the workbook." type="100" refreshedVersion="7" minRefreshableVersion="5">
    <extLst>
      <ext xmlns:x15="http://schemas.microsoft.com/office/spreadsheetml/2010/11/main" uri="{DE250136-89BD-433C-8126-D09CA5730AF9}">
        <x15:connection id="97002581-1303-43f6-a717-8f3901884e25">
          <x15:oledbPr connection="Provider=Microsoft.Mashup.OleDb.1;Data Source=$Workbook$;Location=Calendar;Extended Properties=&quot;&quot;">
            <x15:dbTables>
              <x15:dbTable name="Calendar"/>
            </x15:dbTables>
          </x15:oledbPr>
        </x15:connection>
      </ext>
    </extLst>
  </connection>
  <connection id="3" xr16:uid="{88AEFEB0-AC19-4DA9-AC40-A2348E114EDF}" name="Query - Customers" description="Connection to the 'Customers' query in the workbook." type="100" refreshedVersion="7" minRefreshableVersion="5">
    <extLst>
      <ext xmlns:x15="http://schemas.microsoft.com/office/spreadsheetml/2010/11/main" uri="{DE250136-89BD-433C-8126-D09CA5730AF9}">
        <x15:connection id="318a98dd-92d9-40cd-aa6b-81c09c5ae29f">
          <x15:oledbPr connection="Provider=Microsoft.Mashup.OleDb.1;Data Source=$Workbook$;Location=Customers;Extended Properties=&quot;&quot;">
            <x15:dbTables>
              <x15:dbTable name="Customers"/>
            </x15:dbTables>
          </x15:oledbPr>
        </x15:connection>
      </ext>
    </extLst>
  </connection>
  <connection id="4" xr16:uid="{2B493130-A53A-4F9E-B2D2-B7F8DEB389BB}" name="Query - MavenMarket_Returns_1997-1998" description="Connection to the 'MavenMarket_Returns_1997-1998' query in the workbook." type="100" refreshedVersion="7" minRefreshableVersion="5">
    <extLst>
      <ext xmlns:x15="http://schemas.microsoft.com/office/spreadsheetml/2010/11/main" uri="{DE250136-89BD-433C-8126-D09CA5730AF9}">
        <x15:connection id="3b546304-3a51-419d-91a3-41e3e67a3f6e">
          <x15:oledbPr connection="Provider=Microsoft.Mashup.OleDb.1;Data Source=$Workbook$;Location=MavenMarket_Returns_1997-1998;Extended Properties=&quot;&quot;">
            <x15:dbTables>
              <x15:dbTable name="MavenMarket_Returns_1997-1998"/>
            </x15:dbTables>
          </x15:oledbPr>
        </x15:connection>
      </ext>
    </extLst>
  </connection>
  <connection id="5" xr16:uid="{D4844917-A583-4F4A-96C4-B83E1989EE4E}" name="Query - MavenMarket_Transactions_1997" description="Connection to the 'MavenMarket_Transactions_1997' query in the workbook." type="100" refreshedVersion="7" minRefreshableVersion="5">
    <extLst>
      <ext xmlns:x15="http://schemas.microsoft.com/office/spreadsheetml/2010/11/main" uri="{DE250136-89BD-433C-8126-D09CA5730AF9}">
        <x15:connection id="5e2acac8-7654-4188-9dcb-5b5101eb4e02">
          <x15:oledbPr connection="Provider=Microsoft.Mashup.OleDb.1;Data Source=$Workbook$;Location=MavenMarket_Transactions_1997;Extended Properties=&quot;&quot;">
            <x15:dbTables>
              <x15:dbTable name="MavenMarket_Transactions_1997"/>
            </x15:dbTables>
          </x15:oledbPr>
        </x15:connection>
      </ext>
    </extLst>
  </connection>
  <connection id="6" xr16:uid="{DA886EC8-1EF0-4824-80DF-C29E302AF216}" name="Query - MavenMarket_Transactions_1998" description="Connection to the 'MavenMarket_Transactions_1998' query in the workbook." type="100" refreshedVersion="7" minRefreshableVersion="5">
    <extLst>
      <ext xmlns:x15="http://schemas.microsoft.com/office/spreadsheetml/2010/11/main" uri="{DE250136-89BD-433C-8126-D09CA5730AF9}">
        <x15:connection id="dac132df-896f-47cd-b59c-c4aeb34147a4">
          <x15:oledbPr connection="Provider=Microsoft.Mashup.OleDb.1;Data Source=$Workbook$;Location=MavenMarket_Transactions_1998;Extended Properties=&quot;&quot;">
            <x15:dbTables>
              <x15:dbTable name="MavenMarket_Transactions_1998"/>
            </x15:dbTables>
          </x15:oledbPr>
        </x15:connection>
      </ext>
    </extLst>
  </connection>
  <connection id="7" xr16:uid="{F27148D0-BE98-453C-8D14-350BEBEDAFE6}" name="Query - Products" description="Connection to the 'Products' query in the workbook." type="100" refreshedVersion="7" minRefreshableVersion="5">
    <extLst>
      <ext xmlns:x15="http://schemas.microsoft.com/office/spreadsheetml/2010/11/main" uri="{DE250136-89BD-433C-8126-D09CA5730AF9}">
        <x15:connection id="6945ec21-4612-432e-b1be-bdd24f89da56"/>
      </ext>
    </extLst>
  </connection>
  <connection id="8" xr16:uid="{A606DA03-184B-48F8-82D0-E57B6D47E01B}" name="Query - Regions" description="Connection to the 'Regions' query in the workbook." type="100" refreshedVersion="7" minRefreshableVersion="5">
    <extLst>
      <ext xmlns:x15="http://schemas.microsoft.com/office/spreadsheetml/2010/11/main" uri="{DE250136-89BD-433C-8126-D09CA5730AF9}">
        <x15:connection id="92f97a53-b6c1-4692-8c64-ded966e4954b">
          <x15:oledbPr connection="Provider=Microsoft.Mashup.OleDb.1;Data Source=$Workbook$;Location=Regions;Extended Properties=&quot;&quot;">
            <x15:dbTables>
              <x15:dbTable name="Regions"/>
            </x15:dbTables>
          </x15:oledbPr>
        </x15:connection>
      </ext>
    </extLst>
  </connection>
  <connection id="9" xr16:uid="{B0F24AE2-277D-4211-B1B0-E2E4C7D7E4B9}" name="Query - Stores" description="Connection to the 'Stores' query in the workbook." type="100" refreshedVersion="7" minRefreshableVersion="5">
    <extLst>
      <ext xmlns:x15="http://schemas.microsoft.com/office/spreadsheetml/2010/11/main" uri="{DE250136-89BD-433C-8126-D09CA5730AF9}">
        <x15:connection id="6c05d941-94b3-4197-a6a9-c6291157cf1b">
          <x15:oledbPr connection="Provider=Microsoft.Mashup.OleDb.1;Data Source=$Workbook$;Location=Stores;Extended Properties=&quot;&quot;">
            <x15:dbTables>
              <x15:dbTable name="Stores"/>
            </x15:dbTables>
          </x15:oledbPr>
        </x15:connection>
      </ext>
    </extLst>
  </connection>
  <connection id="10" xr16:uid="{40941825-6D28-4E45-9C51-02543071B3F9}" name="Query - Transcation Data" description="Connection to the 'Transcation Data' query in the workbook." type="100" refreshedVersion="7" minRefreshableVersion="5">
    <extLst>
      <ext xmlns:x15="http://schemas.microsoft.com/office/spreadsheetml/2010/11/main" uri="{DE250136-89BD-433C-8126-D09CA5730AF9}">
        <x15:connection id="83280b79-efdf-4bdf-ac8d-c9ea3404008f"/>
      </ext>
    </extLst>
  </connection>
  <connection id="11" xr16:uid="{F644C8CE-FECB-45C1-881B-9C49B8FC9A58}"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<sst xmlns="http://schemas.openxmlformats.org/spreadsheetml/2006/main" count="1668" uniqueCount="1473">
  <si>
    <t xml:space="preserve"> </t>
  </si>
  <si>
    <t>Row Labels</t>
  </si>
  <si>
    <t>Jan</t>
  </si>
  <si>
    <t>Feb</t>
  </si>
  <si>
    <t>Mar</t>
  </si>
  <si>
    <t>Apr</t>
  </si>
  <si>
    <t>May</t>
  </si>
  <si>
    <t>Jun</t>
  </si>
  <si>
    <t>Jul</t>
  </si>
  <si>
    <t>Aug</t>
  </si>
  <si>
    <t>Sep</t>
  </si>
  <si>
    <t>Oct</t>
  </si>
  <si>
    <t>Nov</t>
  </si>
  <si>
    <t>Dec</t>
  </si>
  <si>
    <t>Total Revenue</t>
  </si>
  <si>
    <t>Net Profit</t>
  </si>
  <si>
    <t>Victoria</t>
  </si>
  <si>
    <t>Sum of Net Profit</t>
  </si>
  <si>
    <t>F</t>
  </si>
  <si>
    <t>M</t>
  </si>
  <si>
    <t>S</t>
  </si>
  <si>
    <t>Fri</t>
  </si>
  <si>
    <t>Mon</t>
  </si>
  <si>
    <t>Sat</t>
  </si>
  <si>
    <t>Wed</t>
  </si>
  <si>
    <t>Best Choice</t>
  </si>
  <si>
    <t>Big Time</t>
  </si>
  <si>
    <t>Carrington</t>
  </si>
  <si>
    <t>Cormorant</t>
  </si>
  <si>
    <t>Ebony</t>
  </si>
  <si>
    <t>Fast</t>
  </si>
  <si>
    <t>Fort West</t>
  </si>
  <si>
    <t>Hermanos</t>
  </si>
  <si>
    <t>High Top</t>
  </si>
  <si>
    <t>Horatio</t>
  </si>
  <si>
    <t>Nationeel</t>
  </si>
  <si>
    <t>Red Wing</t>
  </si>
  <si>
    <t>Sunset</t>
  </si>
  <si>
    <t>Tell Tale</t>
  </si>
  <si>
    <t>Tri-State</t>
  </si>
  <si>
    <t>Transaction</t>
  </si>
  <si>
    <t>Profit Margin</t>
  </si>
  <si>
    <t>COGS</t>
  </si>
  <si>
    <t>Revenue</t>
  </si>
  <si>
    <t>Quantity Sold</t>
  </si>
  <si>
    <t xml:space="preserve"> transaction</t>
  </si>
  <si>
    <t>Year</t>
  </si>
  <si>
    <t>Option Button</t>
  </si>
  <si>
    <t>above Average</t>
  </si>
  <si>
    <t>above average</t>
  </si>
  <si>
    <t>total</t>
  </si>
  <si>
    <t>percentage</t>
  </si>
  <si>
    <t>caption</t>
  </si>
  <si>
    <t>Profit</t>
  </si>
  <si>
    <t xml:space="preserve"> Transaction</t>
  </si>
  <si>
    <t>selected year</t>
  </si>
  <si>
    <t>pre year</t>
  </si>
  <si>
    <t>Total Profit</t>
  </si>
  <si>
    <t>Percentage</t>
  </si>
  <si>
    <t>yoy change</t>
  </si>
  <si>
    <t>Total COGS</t>
  </si>
  <si>
    <t>profit margin</t>
  </si>
  <si>
    <t>Total Transaction</t>
  </si>
  <si>
    <t>Vlookup Func</t>
  </si>
  <si>
    <t>Month Name</t>
  </si>
  <si>
    <t>Qtr1</t>
  </si>
  <si>
    <t>Qtr2</t>
  </si>
  <si>
    <t>Qtr3</t>
  </si>
  <si>
    <t>Qtr4</t>
  </si>
  <si>
    <t>Day Name</t>
  </si>
  <si>
    <t>Highlight</t>
  </si>
  <si>
    <t>Weekday</t>
  </si>
  <si>
    <t>Weekend</t>
  </si>
  <si>
    <t>%</t>
  </si>
  <si>
    <t>Top</t>
  </si>
  <si>
    <t>transaction</t>
  </si>
  <si>
    <t>Check Year</t>
  </si>
  <si>
    <t>other</t>
  </si>
  <si>
    <t>Top 5</t>
  </si>
  <si>
    <t>Pearl</t>
  </si>
  <si>
    <t>Urban</t>
  </si>
  <si>
    <t>Brand</t>
  </si>
  <si>
    <t>Duplicate</t>
  </si>
  <si>
    <t>Transcation Data[transaction_date]</t>
  </si>
  <si>
    <t>Transcation Data[stock_date]</t>
  </si>
  <si>
    <t>Transcation Data[Product ID]</t>
  </si>
  <si>
    <t>Transcation Data[Customer ID]</t>
  </si>
  <si>
    <t>Transcation Data[Store ID]</t>
  </si>
  <si>
    <t>Transcation Data[Order Quantity]</t>
  </si>
  <si>
    <t>Transcation Data[Return Quantity]</t>
  </si>
  <si>
    <t>Transcation Data[Quantity Difference]</t>
  </si>
  <si>
    <t>Transcation Data[Total Revenue]</t>
  </si>
  <si>
    <t>Transcation Data[Gross Profit]</t>
  </si>
  <si>
    <t>Transcation Data[Profit Margin]</t>
  </si>
  <si>
    <t>Transcation Data[Total Cost]</t>
  </si>
  <si>
    <t>Transcation Data[Net Profit]</t>
  </si>
  <si>
    <t>Transcation Data[Return Rate]</t>
  </si>
  <si>
    <t>Transcation Data[COGS]</t>
  </si>
  <si>
    <t>Data returned for Sum of Net Profit, CDR Grape Jelly (First 1000 rows).</t>
  </si>
  <si>
    <t>Product Name</t>
  </si>
  <si>
    <t>Aaron</t>
  </si>
  <si>
    <t>Adam</t>
  </si>
  <si>
    <t>Alan</t>
  </si>
  <si>
    <t>Albert</t>
  </si>
  <si>
    <t>Alexandra</t>
  </si>
  <si>
    <t>Alfred</t>
  </si>
  <si>
    <t>Alice</t>
  </si>
  <si>
    <t>Allen</t>
  </si>
  <si>
    <t>Alma</t>
  </si>
  <si>
    <t>Alvin</t>
  </si>
  <si>
    <t>Amanda</t>
  </si>
  <si>
    <t>Amber</t>
  </si>
  <si>
    <t>Amelia</t>
  </si>
  <si>
    <t>Amir</t>
  </si>
  <si>
    <t>Amy</t>
  </si>
  <si>
    <t>Ana</t>
  </si>
  <si>
    <t>Andrea</t>
  </si>
  <si>
    <t>Andrew</t>
  </si>
  <si>
    <t>Angela</t>
  </si>
  <si>
    <t>Anita</t>
  </si>
  <si>
    <t>Ann</t>
  </si>
  <si>
    <t>Anne</t>
  </si>
  <si>
    <t>Anthony</t>
  </si>
  <si>
    <t>Antoinette</t>
  </si>
  <si>
    <t>April</t>
  </si>
  <si>
    <t>Arlene</t>
  </si>
  <si>
    <t>Arthur</t>
  </si>
  <si>
    <t>Ashley</t>
  </si>
  <si>
    <t>Audrey</t>
  </si>
  <si>
    <t>Barbara</t>
  </si>
  <si>
    <t>Barton</t>
  </si>
  <si>
    <t>Beatrice</t>
  </si>
  <si>
    <t>Ben</t>
  </si>
  <si>
    <t>Bertha</t>
  </si>
  <si>
    <t>Beth</t>
  </si>
  <si>
    <t>Bethany</t>
  </si>
  <si>
    <t>Betty</t>
  </si>
  <si>
    <t>Beverly</t>
  </si>
  <si>
    <t>Bill</t>
  </si>
  <si>
    <t>Billie</t>
  </si>
  <si>
    <t>Billy</t>
  </si>
  <si>
    <t>Bob</t>
  </si>
  <si>
    <t>Bonnie</t>
  </si>
  <si>
    <t>Brandon</t>
  </si>
  <si>
    <t>Brenda</t>
  </si>
  <si>
    <t>Brian</t>
  </si>
  <si>
    <t>Bruce</t>
  </si>
  <si>
    <t>Calvin</t>
  </si>
  <si>
    <t>Carl</t>
  </si>
  <si>
    <t>Carla</t>
  </si>
  <si>
    <t>Carlos</t>
  </si>
  <si>
    <t>Carol</t>
  </si>
  <si>
    <t>Carolyn</t>
  </si>
  <si>
    <t>Carrie</t>
  </si>
  <si>
    <t>Catherine</t>
  </si>
  <si>
    <t>Cathy</t>
  </si>
  <si>
    <t>Cecil</t>
  </si>
  <si>
    <t>Chad</t>
  </si>
  <si>
    <t>Charlene</t>
  </si>
  <si>
    <t>Charles</t>
  </si>
  <si>
    <t>Charlotte</t>
  </si>
  <si>
    <t>Chelsea</t>
  </si>
  <si>
    <t>Cheri</t>
  </si>
  <si>
    <t>Cheryl</t>
  </si>
  <si>
    <t>Chris</t>
  </si>
  <si>
    <t>Christine</t>
  </si>
  <si>
    <t>Christopher</t>
  </si>
  <si>
    <t>Christy</t>
  </si>
  <si>
    <t>Cindy</t>
  </si>
  <si>
    <t>Claire</t>
  </si>
  <si>
    <t>Clara</t>
  </si>
  <si>
    <t>Clare</t>
  </si>
  <si>
    <t>Clayton</t>
  </si>
  <si>
    <t>Clifford</t>
  </si>
  <si>
    <t>Clinton</t>
  </si>
  <si>
    <t>Concetta</t>
  </si>
  <si>
    <t>Connie</t>
  </si>
  <si>
    <t>Cornelius</t>
  </si>
  <si>
    <t>Craig</t>
  </si>
  <si>
    <t>Crystal</t>
  </si>
  <si>
    <t>Curtis</t>
  </si>
  <si>
    <t>Dale</t>
  </si>
  <si>
    <t>Dan</t>
  </si>
  <si>
    <t>Daniel</t>
  </si>
  <si>
    <t>Danielle</t>
  </si>
  <si>
    <t>Darlene</t>
  </si>
  <si>
    <t>Daryl</t>
  </si>
  <si>
    <t>Dave</t>
  </si>
  <si>
    <t>David</t>
  </si>
  <si>
    <t>Dawn</t>
  </si>
  <si>
    <t>Debbie</t>
  </si>
  <si>
    <t>Deborah</t>
  </si>
  <si>
    <t>Debra</t>
  </si>
  <si>
    <t>Dee</t>
  </si>
  <si>
    <t>DeeDee</t>
  </si>
  <si>
    <t>Dennis</t>
  </si>
  <si>
    <t>Derek</t>
  </si>
  <si>
    <t>Diana</t>
  </si>
  <si>
    <t>Diane</t>
  </si>
  <si>
    <t>Dianne</t>
  </si>
  <si>
    <t>Dirk</t>
  </si>
  <si>
    <t>Dolores</t>
  </si>
  <si>
    <t>Don</t>
  </si>
  <si>
    <t>Donald</t>
  </si>
  <si>
    <t>Donna</t>
  </si>
  <si>
    <t>Doris</t>
  </si>
  <si>
    <t>Dorothy</t>
  </si>
  <si>
    <t>Doug</t>
  </si>
  <si>
    <t>Douglas</t>
  </si>
  <si>
    <t>Duane</t>
  </si>
  <si>
    <t>Earl</t>
  </si>
  <si>
    <t>Ed</t>
  </si>
  <si>
    <t>Eddie</t>
  </si>
  <si>
    <t>Edie</t>
  </si>
  <si>
    <t>Edith</t>
  </si>
  <si>
    <t>Eduardo</t>
  </si>
  <si>
    <t>Edward</t>
  </si>
  <si>
    <t>Edwin</t>
  </si>
  <si>
    <t>Eileen</t>
  </si>
  <si>
    <t>Elaine</t>
  </si>
  <si>
    <t>Eleanor</t>
  </si>
  <si>
    <t>Elena</t>
  </si>
  <si>
    <t>Elisa</t>
  </si>
  <si>
    <t>Elizabeth</t>
  </si>
  <si>
    <t>Ellen</t>
  </si>
  <si>
    <t>Eric</t>
  </si>
  <si>
    <t>Erin</t>
  </si>
  <si>
    <t>Esther</t>
  </si>
  <si>
    <t>Ethel</t>
  </si>
  <si>
    <t>Evelyn</t>
  </si>
  <si>
    <t>Everett</t>
  </si>
  <si>
    <t>Florence</t>
  </si>
  <si>
    <t>Floyd</t>
  </si>
  <si>
    <t>Frances</t>
  </si>
  <si>
    <t>Francis</t>
  </si>
  <si>
    <t>Frank</t>
  </si>
  <si>
    <t>Fred</t>
  </si>
  <si>
    <t>Gail</t>
  </si>
  <si>
    <t>Gary</t>
  </si>
  <si>
    <t>Gayle</t>
  </si>
  <si>
    <t>Geneva</t>
  </si>
  <si>
    <t>George</t>
  </si>
  <si>
    <t>Georgia</t>
  </si>
  <si>
    <t>Geraldine</t>
  </si>
  <si>
    <t>Geri</t>
  </si>
  <si>
    <t>Gladys</t>
  </si>
  <si>
    <t>Glen</t>
  </si>
  <si>
    <t>Glenda</t>
  </si>
  <si>
    <t>Glenn</t>
  </si>
  <si>
    <t>Gloria</t>
  </si>
  <si>
    <t>Greg</t>
  </si>
  <si>
    <t>Gregory</t>
  </si>
  <si>
    <t>Harold</t>
  </si>
  <si>
    <t>Harriet</t>
  </si>
  <si>
    <t>Harry</t>
  </si>
  <si>
    <t>Heather</t>
  </si>
  <si>
    <t>Helen</t>
  </si>
  <si>
    <t>Henrietta</t>
  </si>
  <si>
    <t>Henry</t>
  </si>
  <si>
    <t>Herman</t>
  </si>
  <si>
    <t>Hope</t>
  </si>
  <si>
    <t>Howard</t>
  </si>
  <si>
    <t>Hubert</t>
  </si>
  <si>
    <t>Ida</t>
  </si>
  <si>
    <t>Irene</t>
  </si>
  <si>
    <t>Isabella</t>
  </si>
  <si>
    <t>Jack</t>
  </si>
  <si>
    <t>Jackie</t>
  </si>
  <si>
    <t>Jacob</t>
  </si>
  <si>
    <t>Jacqueline</t>
  </si>
  <si>
    <t>James</t>
  </si>
  <si>
    <t>Jamie</t>
  </si>
  <si>
    <t>Jane</t>
  </si>
  <si>
    <t>Janet</t>
  </si>
  <si>
    <t>Jason</t>
  </si>
  <si>
    <t>Jay</t>
  </si>
  <si>
    <t>Jean</t>
  </si>
  <si>
    <t>Jeffrey</t>
  </si>
  <si>
    <t>Jennifer</t>
  </si>
  <si>
    <t>Jeremy</t>
  </si>
  <si>
    <t>Jerome</t>
  </si>
  <si>
    <t>Jerry</t>
  </si>
  <si>
    <t>Jessica</t>
  </si>
  <si>
    <t>Jill</t>
  </si>
  <si>
    <t>Jim</t>
  </si>
  <si>
    <t>Jo</t>
  </si>
  <si>
    <t>Joan</t>
  </si>
  <si>
    <t>Joann</t>
  </si>
  <si>
    <t>Joanne</t>
  </si>
  <si>
    <t>Jody</t>
  </si>
  <si>
    <t>Joe</t>
  </si>
  <si>
    <t>Johnny</t>
  </si>
  <si>
    <t>Jorge</t>
  </si>
  <si>
    <t>Joseph</t>
  </si>
  <si>
    <t>Josephine</t>
  </si>
  <si>
    <t>Josh</t>
  </si>
  <si>
    <t>Joshua</t>
  </si>
  <si>
    <t>Joy</t>
  </si>
  <si>
    <t>Joyce</t>
  </si>
  <si>
    <t>Juan</t>
  </si>
  <si>
    <t>Juanita</t>
  </si>
  <si>
    <t>Judith</t>
  </si>
  <si>
    <t>Judy</t>
  </si>
  <si>
    <t>Julia</t>
  </si>
  <si>
    <t>Julie</t>
  </si>
  <si>
    <t>Justin</t>
  </si>
  <si>
    <t>Karen</t>
  </si>
  <si>
    <t>Kate</t>
  </si>
  <si>
    <t>Katherine</t>
  </si>
  <si>
    <t>Kathleen</t>
  </si>
  <si>
    <t>Kathryn</t>
  </si>
  <si>
    <t>Kathy</t>
  </si>
  <si>
    <t>Katie</t>
  </si>
  <si>
    <t>Kay</t>
  </si>
  <si>
    <t>Keith</t>
  </si>
  <si>
    <t>Kelly</t>
  </si>
  <si>
    <t>Kenneth</t>
  </si>
  <si>
    <t>Kevin</t>
  </si>
  <si>
    <t>Kim</t>
  </si>
  <si>
    <t>Kimberlee</t>
  </si>
  <si>
    <t>Kirk</t>
  </si>
  <si>
    <t>Kristin</t>
  </si>
  <si>
    <t>Kristine</t>
  </si>
  <si>
    <t>Larry</t>
  </si>
  <si>
    <t>Laura</t>
  </si>
  <si>
    <t>Lawrence</t>
  </si>
  <si>
    <t>Lea</t>
  </si>
  <si>
    <t>Lee</t>
  </si>
  <si>
    <t>Leila</t>
  </si>
  <si>
    <t>Lena</t>
  </si>
  <si>
    <t>Leo</t>
  </si>
  <si>
    <t>Leonard</t>
  </si>
  <si>
    <t>Leslie</t>
  </si>
  <si>
    <t>Lily</t>
  </si>
  <si>
    <t>Linda</t>
  </si>
  <si>
    <t>Lisa</t>
  </si>
  <si>
    <t>Lois</t>
  </si>
  <si>
    <t>Lola</t>
  </si>
  <si>
    <t>Lonnie</t>
  </si>
  <si>
    <t>Lori</t>
  </si>
  <si>
    <t>Lorraine</t>
  </si>
  <si>
    <t>Louella</t>
  </si>
  <si>
    <t>Louis</t>
  </si>
  <si>
    <t>Louise</t>
  </si>
  <si>
    <t>Lucille</t>
  </si>
  <si>
    <t>Luke</t>
  </si>
  <si>
    <t>Lynn</t>
  </si>
  <si>
    <t>Madeline</t>
  </si>
  <si>
    <t>Magdalena</t>
  </si>
  <si>
    <t>Manuel</t>
  </si>
  <si>
    <t>Marcella</t>
  </si>
  <si>
    <t>Marcia</t>
  </si>
  <si>
    <t>Margaret</t>
  </si>
  <si>
    <t>Margie</t>
  </si>
  <si>
    <t>Marguerite</t>
  </si>
  <si>
    <t>Mari</t>
  </si>
  <si>
    <t>Maria</t>
  </si>
  <si>
    <t>Marie</t>
  </si>
  <si>
    <t>Marilyn</t>
  </si>
  <si>
    <t>Marina</t>
  </si>
  <si>
    <t>Marion</t>
  </si>
  <si>
    <t>Marjorie</t>
  </si>
  <si>
    <t>Mark</t>
  </si>
  <si>
    <t>Marlene</t>
  </si>
  <si>
    <t>Marlin</t>
  </si>
  <si>
    <t>Martha</t>
  </si>
  <si>
    <t>Martin</t>
  </si>
  <si>
    <t>Marty</t>
  </si>
  <si>
    <t>Marvin</t>
  </si>
  <si>
    <t>Mary</t>
  </si>
  <si>
    <t>Mary Jane</t>
  </si>
  <si>
    <t>Mary Jo</t>
  </si>
  <si>
    <t>Mathew</t>
  </si>
  <si>
    <t>Matt</t>
  </si>
  <si>
    <t>Matthew</t>
  </si>
  <si>
    <t>Maureen</t>
  </si>
  <si>
    <t>Melba</t>
  </si>
  <si>
    <t>Melissa</t>
  </si>
  <si>
    <t>Michael</t>
  </si>
  <si>
    <t>Michele</t>
  </si>
  <si>
    <t>Michelle</t>
  </si>
  <si>
    <t>Mike</t>
  </si>
  <si>
    <t>Mildred</t>
  </si>
  <si>
    <t>Mitch</t>
  </si>
  <si>
    <t>Mona</t>
  </si>
  <si>
    <t>Monica</t>
  </si>
  <si>
    <t>Monique</t>
  </si>
  <si>
    <t>Myra</t>
  </si>
  <si>
    <t>Nancy</t>
  </si>
  <si>
    <t>Ned</t>
  </si>
  <si>
    <t>Nell</t>
  </si>
  <si>
    <t>Nicholas</t>
  </si>
  <si>
    <t>Nicola</t>
  </si>
  <si>
    <t>Nina</t>
  </si>
  <si>
    <t>Norma</t>
  </si>
  <si>
    <t>Norman</t>
  </si>
  <si>
    <t>Olga</t>
  </si>
  <si>
    <t>Oscar</t>
  </si>
  <si>
    <t>Pamela</t>
  </si>
  <si>
    <t>Pat</t>
  </si>
  <si>
    <t>Patricia</t>
  </si>
  <si>
    <t>Patti</t>
  </si>
  <si>
    <t>Paul</t>
  </si>
  <si>
    <t>Paula</t>
  </si>
  <si>
    <t>Pauline</t>
  </si>
  <si>
    <t>Peter</t>
  </si>
  <si>
    <t>Phil</t>
  </si>
  <si>
    <t>Philip</t>
  </si>
  <si>
    <t>Phyllis</t>
  </si>
  <si>
    <t>Ralph</t>
  </si>
  <si>
    <t>Ramona</t>
  </si>
  <si>
    <t>Randy</t>
  </si>
  <si>
    <t>Raymond</t>
  </si>
  <si>
    <t>Rebecca</t>
  </si>
  <si>
    <t>Renee</t>
  </si>
  <si>
    <t>Rhonda</t>
  </si>
  <si>
    <t>Richard</t>
  </si>
  <si>
    <t>Rita</t>
  </si>
  <si>
    <t>Robert</t>
  </si>
  <si>
    <t>Rochelle</t>
  </si>
  <si>
    <t>Rodney</t>
  </si>
  <si>
    <t>Roger</t>
  </si>
  <si>
    <t>Roland</t>
  </si>
  <si>
    <t>Ron</t>
  </si>
  <si>
    <t>Ronald</t>
  </si>
  <si>
    <t>Rose</t>
  </si>
  <si>
    <t>Rosemary</t>
  </si>
  <si>
    <t>Ruth</t>
  </si>
  <si>
    <t>Ryan</t>
  </si>
  <si>
    <t>Sadie</t>
  </si>
  <si>
    <t>Sally</t>
  </si>
  <si>
    <t>Sam</t>
  </si>
  <si>
    <t>Samantha</t>
  </si>
  <si>
    <t>Samuel</t>
  </si>
  <si>
    <t>Sandra</t>
  </si>
  <si>
    <t>Sandy</t>
  </si>
  <si>
    <t>Sara</t>
  </si>
  <si>
    <t>Sarah</t>
  </si>
  <si>
    <t>Scott</t>
  </si>
  <si>
    <t>Sean</t>
  </si>
  <si>
    <t>Shane</t>
  </si>
  <si>
    <t>Sharon</t>
  </si>
  <si>
    <t>Shawn</t>
  </si>
  <si>
    <t>Sheila</t>
  </si>
  <si>
    <t>Shelby</t>
  </si>
  <si>
    <t>Shelley</t>
  </si>
  <si>
    <t>Shirley</t>
  </si>
  <si>
    <t>Sidney</t>
  </si>
  <si>
    <t>Stacie</t>
  </si>
  <si>
    <t>Stacy</t>
  </si>
  <si>
    <t>Stanley</t>
  </si>
  <si>
    <t>Stephanie</t>
  </si>
  <si>
    <t>Stephen</t>
  </si>
  <si>
    <t>Steve</t>
  </si>
  <si>
    <t>Steven</t>
  </si>
  <si>
    <t>Sue</t>
  </si>
  <si>
    <t>Susan</t>
  </si>
  <si>
    <t>Suzanna</t>
  </si>
  <si>
    <t>Suzanne</t>
  </si>
  <si>
    <t>Tamara</t>
  </si>
  <si>
    <t>Tammy</t>
  </si>
  <si>
    <t>Tara</t>
  </si>
  <si>
    <t>Teresa</t>
  </si>
  <si>
    <t>Terry</t>
  </si>
  <si>
    <t>Thelma</t>
  </si>
  <si>
    <t>Theresa</t>
  </si>
  <si>
    <t>Thomas</t>
  </si>
  <si>
    <t>Tiffany</t>
  </si>
  <si>
    <t>Tim</t>
  </si>
  <si>
    <t>Timothy</t>
  </si>
  <si>
    <t>Tina</t>
  </si>
  <si>
    <t>Tom</t>
  </si>
  <si>
    <t>Toni</t>
  </si>
  <si>
    <t>Tracy</t>
  </si>
  <si>
    <t>Tricia</t>
  </si>
  <si>
    <t>Troy</t>
  </si>
  <si>
    <t>Tyler</t>
  </si>
  <si>
    <t>Valerie</t>
  </si>
  <si>
    <t>Vanessa</t>
  </si>
  <si>
    <t>Verla</t>
  </si>
  <si>
    <t>Verna</t>
  </si>
  <si>
    <t>Veronica</t>
  </si>
  <si>
    <t>Vicki</t>
  </si>
  <si>
    <t>Vicky</t>
  </si>
  <si>
    <t>Victor</t>
  </si>
  <si>
    <t>Vincent</t>
  </si>
  <si>
    <t>Virginia</t>
  </si>
  <si>
    <t>Vivian</t>
  </si>
  <si>
    <t>Walter</t>
  </si>
  <si>
    <t>Wanda</t>
  </si>
  <si>
    <t>Warren</t>
  </si>
  <si>
    <t>Wayne</t>
  </si>
  <si>
    <t>William</t>
  </si>
  <si>
    <t>Willie</t>
  </si>
  <si>
    <t>Yolanda</t>
  </si>
  <si>
    <t>Yvonne</t>
  </si>
  <si>
    <t>Zachary</t>
  </si>
  <si>
    <t>Canada</t>
  </si>
  <si>
    <t>Mexico</t>
  </si>
  <si>
    <t>USA</t>
  </si>
  <si>
    <t>Country</t>
  </si>
  <si>
    <t>Store</t>
  </si>
  <si>
    <t>Gender</t>
  </si>
  <si>
    <t>Total  Profit</t>
  </si>
  <si>
    <t>High Quality</t>
  </si>
  <si>
    <t>Denny</t>
  </si>
  <si>
    <t>Imagine</t>
  </si>
  <si>
    <t>Super</t>
  </si>
  <si>
    <t>Golden</t>
  </si>
  <si>
    <t>BBB Best</t>
  </si>
  <si>
    <t>Plato</t>
  </si>
  <si>
    <t>CDR</t>
  </si>
  <si>
    <t>PigTail</t>
  </si>
  <si>
    <t>Bravo</t>
  </si>
  <si>
    <t>Landslide</t>
  </si>
  <si>
    <t>Hilltop</t>
  </si>
  <si>
    <t>Carlson</t>
  </si>
  <si>
    <t>Pleasant</t>
  </si>
  <si>
    <t>Blue Label</t>
  </si>
  <si>
    <t>Just Right</t>
  </si>
  <si>
    <t>Gorilla</t>
  </si>
  <si>
    <t>Even Better</t>
  </si>
  <si>
    <t>Better</t>
  </si>
  <si>
    <t>Club</t>
  </si>
  <si>
    <t>Booker</t>
  </si>
  <si>
    <t>Faux Products</t>
  </si>
  <si>
    <t>Consolidated</t>
  </si>
  <si>
    <t>Bird Call</t>
  </si>
  <si>
    <t>Steady</t>
  </si>
  <si>
    <t>Red Spade</t>
  </si>
  <si>
    <t>American</t>
  </si>
  <si>
    <t>Moms</t>
  </si>
  <si>
    <t>Lake</t>
  </si>
  <si>
    <t>Fabulous</t>
  </si>
  <si>
    <t>Great</t>
  </si>
  <si>
    <t>Cutting Edge</t>
  </si>
  <si>
    <t>Excellent</t>
  </si>
  <si>
    <t>Skinner</t>
  </si>
  <si>
    <t>Gulf Coast</t>
  </si>
  <si>
    <t>Washington</t>
  </si>
  <si>
    <t>Portsmouth</t>
  </si>
  <si>
    <t>Thresher</t>
  </si>
  <si>
    <t>Colony</t>
  </si>
  <si>
    <t>Musial</t>
  </si>
  <si>
    <t>Walrus</t>
  </si>
  <si>
    <t>Modell</t>
  </si>
  <si>
    <t>Good</t>
  </si>
  <si>
    <t>Fantastic</t>
  </si>
  <si>
    <t>Medalist</t>
  </si>
  <si>
    <t>Token</t>
  </si>
  <si>
    <t>Sphinx</t>
  </si>
  <si>
    <t>Atomic</t>
  </si>
  <si>
    <t>Gauss</t>
  </si>
  <si>
    <t>Colossal</t>
  </si>
  <si>
    <t>Top Measure</t>
  </si>
  <si>
    <t>Monarch</t>
  </si>
  <si>
    <t>Special</t>
  </si>
  <si>
    <t>Blue Medal</t>
  </si>
  <si>
    <t>Shady Lake</t>
  </si>
  <si>
    <t>Choice</t>
  </si>
  <si>
    <t>Discover</t>
  </si>
  <si>
    <t>National</t>
  </si>
  <si>
    <t>Mighty Good</t>
  </si>
  <si>
    <t>Dollar</t>
  </si>
  <si>
    <t>Best</t>
  </si>
  <si>
    <t>Jumbo</t>
  </si>
  <si>
    <t>Giant</t>
  </si>
  <si>
    <t>Robust</t>
  </si>
  <si>
    <t>Excel</t>
  </si>
  <si>
    <t>Quick</t>
  </si>
  <si>
    <t>Radius</t>
  </si>
  <si>
    <t>Jeffers</t>
  </si>
  <si>
    <t>Framton</t>
  </si>
  <si>
    <t>James Bay</t>
  </si>
  <si>
    <t>Amigo</t>
  </si>
  <si>
    <t>Gerolli</t>
  </si>
  <si>
    <t>Jardon</t>
  </si>
  <si>
    <t>Applause</t>
  </si>
  <si>
    <t>Kiwi</t>
  </si>
  <si>
    <t>Johnson</t>
  </si>
  <si>
    <t>Swell</t>
  </si>
  <si>
    <t>Ship Shape</t>
  </si>
  <si>
    <t>Curlew</t>
  </si>
  <si>
    <t>Green Ribbon</t>
  </si>
  <si>
    <t>Tip Top</t>
  </si>
  <si>
    <t>Akron</t>
  </si>
  <si>
    <t>ADJ</t>
  </si>
  <si>
    <t>Queen</t>
  </si>
  <si>
    <t>Genteel</t>
  </si>
  <si>
    <t>Toucan</t>
  </si>
  <si>
    <t>Dual City</t>
  </si>
  <si>
    <t>Footnote</t>
  </si>
  <si>
    <t>Black Tie</t>
  </si>
  <si>
    <t>Prelude</t>
  </si>
  <si>
    <t>Big City</t>
  </si>
  <si>
    <t>Symphony</t>
  </si>
  <si>
    <t>Toretti</t>
  </si>
  <si>
    <t>King</t>
  </si>
  <si>
    <t>Marital Status</t>
  </si>
  <si>
    <t>WeekType</t>
  </si>
  <si>
    <t>Qtr Name</t>
  </si>
  <si>
    <t>Brands</t>
  </si>
  <si>
    <t>Bottom Brand</t>
  </si>
  <si>
    <t>Custormer Name</t>
  </si>
  <si>
    <t xml:space="preserve">  n </t>
  </si>
  <si>
    <t>Megan</t>
  </si>
  <si>
    <t>Melody</t>
  </si>
  <si>
    <t>Kimberly</t>
  </si>
  <si>
    <t>Elsie</t>
  </si>
  <si>
    <t>Patrick</t>
  </si>
  <si>
    <t>June</t>
  </si>
  <si>
    <t>Angelina</t>
  </si>
  <si>
    <t>Hilda</t>
  </si>
  <si>
    <t>Denise</t>
  </si>
  <si>
    <t>Jose</t>
  </si>
  <si>
    <t>Roberta</t>
  </si>
  <si>
    <t>Frederick</t>
  </si>
  <si>
    <t>Edna</t>
  </si>
  <si>
    <t>Terri</t>
  </si>
  <si>
    <t>Gerald</t>
  </si>
  <si>
    <t>Cecilia</t>
  </si>
  <si>
    <t>Becky</t>
  </si>
  <si>
    <t>Arline</t>
  </si>
  <si>
    <t>Bernard</t>
  </si>
  <si>
    <t>Herbert</t>
  </si>
  <si>
    <t>Gina</t>
  </si>
  <si>
    <t>Shaun</t>
  </si>
  <si>
    <t>Zelda</t>
  </si>
  <si>
    <t>Janis</t>
  </si>
  <si>
    <t>Jeanne</t>
  </si>
  <si>
    <t>Tomas</t>
  </si>
  <si>
    <t>Ray</t>
  </si>
  <si>
    <t>Laurie</t>
  </si>
  <si>
    <t>Colleen</t>
  </si>
  <si>
    <t>Lillian</t>
  </si>
  <si>
    <t>Delia</t>
  </si>
  <si>
    <t>Guillermo</t>
  </si>
  <si>
    <t>Gordon</t>
  </si>
  <si>
    <t>Gene</t>
  </si>
  <si>
    <t>Kit</t>
  </si>
  <si>
    <t>Sherry</t>
  </si>
  <si>
    <t>Janice</t>
  </si>
  <si>
    <t>Lora</t>
  </si>
  <si>
    <t>Anna</t>
  </si>
  <si>
    <t>Ingrid</t>
  </si>
  <si>
    <t>Darla</t>
  </si>
  <si>
    <t>Lupe</t>
  </si>
  <si>
    <t>Adrienne</t>
  </si>
  <si>
    <t>Romeo</t>
  </si>
  <si>
    <t>Marian</t>
  </si>
  <si>
    <t>Kari</t>
  </si>
  <si>
    <t>Nona</t>
  </si>
  <si>
    <t>Lydia</t>
  </si>
  <si>
    <t>Fran</t>
  </si>
  <si>
    <t>Jennie</t>
  </si>
  <si>
    <t>Joel</t>
  </si>
  <si>
    <t>Kyle</t>
  </si>
  <si>
    <t>Deanna</t>
  </si>
  <si>
    <t>Clarence</t>
  </si>
  <si>
    <t>Carole</t>
  </si>
  <si>
    <t>Rene</t>
  </si>
  <si>
    <t>Minerva</t>
  </si>
  <si>
    <t>Ruben</t>
  </si>
  <si>
    <t>Cynthia</t>
  </si>
  <si>
    <t>Bessie</t>
  </si>
  <si>
    <t>Dick</t>
  </si>
  <si>
    <t>Meghan</t>
  </si>
  <si>
    <t>Particia</t>
  </si>
  <si>
    <t>Jonathan</t>
  </si>
  <si>
    <t>Phillip</t>
  </si>
  <si>
    <t>Jewell</t>
  </si>
  <si>
    <t>Wesley</t>
  </si>
  <si>
    <t>Marsha</t>
  </si>
  <si>
    <t>Karla</t>
  </si>
  <si>
    <t>Benjamin</t>
  </si>
  <si>
    <t>Joaquin</t>
  </si>
  <si>
    <t>Wendy</t>
  </si>
  <si>
    <t>Pam</t>
  </si>
  <si>
    <t>Maryann</t>
  </si>
  <si>
    <t>Ricardo</t>
  </si>
  <si>
    <t>Bridget</t>
  </si>
  <si>
    <t>Tony</t>
  </si>
  <si>
    <t>Daphne</t>
  </si>
  <si>
    <t>Heidi</t>
  </si>
  <si>
    <t>Mabel</t>
  </si>
  <si>
    <t>Roy</t>
  </si>
  <si>
    <t>Roxanne</t>
  </si>
  <si>
    <t>Christina</t>
  </si>
  <si>
    <t>Rena</t>
  </si>
  <si>
    <t>Lloyd</t>
  </si>
  <si>
    <t>Claudia</t>
  </si>
  <si>
    <t>Honey</t>
  </si>
  <si>
    <t>Isabel</t>
  </si>
  <si>
    <t>Ellis</t>
  </si>
  <si>
    <t>Lynda</t>
  </si>
  <si>
    <t>Regina</t>
  </si>
  <si>
    <t>Grace</t>
  </si>
  <si>
    <t>Clarice</t>
  </si>
  <si>
    <t>Susie</t>
  </si>
  <si>
    <t>Bernadette</t>
  </si>
  <si>
    <t>Annette</t>
  </si>
  <si>
    <t>Lucy</t>
  </si>
  <si>
    <t>Patsy</t>
  </si>
  <si>
    <t>Lili</t>
  </si>
  <si>
    <t>Bryan</t>
  </si>
  <si>
    <t>Shannon</t>
  </si>
  <si>
    <t>Melvin</t>
  </si>
  <si>
    <t>Max</t>
  </si>
  <si>
    <t>Nadine</t>
  </si>
  <si>
    <t>Consuelo</t>
  </si>
  <si>
    <t>Barry</t>
  </si>
  <si>
    <t>Emily</t>
  </si>
  <si>
    <t>Al</t>
  </si>
  <si>
    <t>Freddie</t>
  </si>
  <si>
    <t>Russell</t>
  </si>
  <si>
    <t>Kris</t>
  </si>
  <si>
    <t>Brad</t>
  </si>
  <si>
    <t>Guadalupe</t>
  </si>
  <si>
    <t>Rosalie</t>
  </si>
  <si>
    <t>Darren</t>
  </si>
  <si>
    <t>Angie</t>
  </si>
  <si>
    <t>Kristy</t>
  </si>
  <si>
    <t>Ramon</t>
  </si>
  <si>
    <t>Wilma</t>
  </si>
  <si>
    <t>Lila</t>
  </si>
  <si>
    <t>Hazel</t>
  </si>
  <si>
    <t>Neal</t>
  </si>
  <si>
    <t>Nichole</t>
  </si>
  <si>
    <t>Eli</t>
  </si>
  <si>
    <t>Ella</t>
  </si>
  <si>
    <t>Alex</t>
  </si>
  <si>
    <t>Harvey</t>
  </si>
  <si>
    <t>Susanna</t>
  </si>
  <si>
    <t>Faye</t>
  </si>
  <si>
    <t>M.</t>
  </si>
  <si>
    <t>Ruby</t>
  </si>
  <si>
    <t>Peggy</t>
  </si>
  <si>
    <t>Eunice</t>
  </si>
  <si>
    <t>Jeff</t>
  </si>
  <si>
    <t>Dora</t>
  </si>
  <si>
    <t>Wallace</t>
  </si>
  <si>
    <t>Eugene</t>
  </si>
  <si>
    <t>Rachel</t>
  </si>
  <si>
    <t>Ken</t>
  </si>
  <si>
    <t>Wildon</t>
  </si>
  <si>
    <t>Mary Francis</t>
  </si>
  <si>
    <t>Abbie</t>
  </si>
  <si>
    <t>Rafael</t>
  </si>
  <si>
    <t>Wilbur</t>
  </si>
  <si>
    <t>Paulette</t>
  </si>
  <si>
    <t>Ernest</t>
  </si>
  <si>
    <t>Jeannine</t>
  </si>
  <si>
    <t>Allison</t>
  </si>
  <si>
    <t>Jon</t>
  </si>
  <si>
    <t>Todd</t>
  </si>
  <si>
    <t>Ted</t>
  </si>
  <si>
    <t>Alexander</t>
  </si>
  <si>
    <t>Robin</t>
  </si>
  <si>
    <t>Dauna</t>
  </si>
  <si>
    <t>Darwin</t>
  </si>
  <si>
    <t>Katy</t>
  </si>
  <si>
    <t>J.</t>
  </si>
  <si>
    <t>Rhoda</t>
  </si>
  <si>
    <t>Mustafa</t>
  </si>
  <si>
    <t>Bradley</t>
  </si>
  <si>
    <t>Natalie</t>
  </si>
  <si>
    <t>Emilio</t>
  </si>
  <si>
    <t>Holly</t>
  </si>
  <si>
    <t>Nicole</t>
  </si>
  <si>
    <t>Luther</t>
  </si>
  <si>
    <t>Mae</t>
  </si>
  <si>
    <t>Kerry</t>
  </si>
  <si>
    <t>Erica</t>
  </si>
  <si>
    <t>Lorriene</t>
  </si>
  <si>
    <t>Shelly</t>
  </si>
  <si>
    <t>Jeanine</t>
  </si>
  <si>
    <t>Luann</t>
  </si>
  <si>
    <t>Gilbert</t>
  </si>
  <si>
    <t>Marylou</t>
  </si>
  <si>
    <t>Naldo</t>
  </si>
  <si>
    <t>Karin</t>
  </si>
  <si>
    <t>Ira</t>
  </si>
  <si>
    <t>Brett</t>
  </si>
  <si>
    <t>Elmer</t>
  </si>
  <si>
    <t>Jake</t>
  </si>
  <si>
    <t>Takiko</t>
  </si>
  <si>
    <t>Agnes</t>
  </si>
  <si>
    <t>Bobby</t>
  </si>
  <si>
    <t>Lita</t>
  </si>
  <si>
    <t>Corrina</t>
  </si>
  <si>
    <t>Vera</t>
  </si>
  <si>
    <t>Danette</t>
  </si>
  <si>
    <t>Maurice</t>
  </si>
  <si>
    <t>Soledad</t>
  </si>
  <si>
    <t>Janine</t>
  </si>
  <si>
    <t>Reba</t>
  </si>
  <si>
    <t>Elwood</t>
  </si>
  <si>
    <t>Pete</t>
  </si>
  <si>
    <t>Guy</t>
  </si>
  <si>
    <t>Abel</t>
  </si>
  <si>
    <t>Dominic</t>
  </si>
  <si>
    <t>Wes</t>
  </si>
  <si>
    <t>Perpetua</t>
  </si>
  <si>
    <t>M. Jennifer</t>
  </si>
  <si>
    <t>Clay</t>
  </si>
  <si>
    <t>Charlie</t>
  </si>
  <si>
    <t>Franklin</t>
  </si>
  <si>
    <t>Lucia</t>
  </si>
  <si>
    <t>Garrett</t>
  </si>
  <si>
    <t>Kimberley</t>
  </si>
  <si>
    <t>Brittany</t>
  </si>
  <si>
    <t>Adele</t>
  </si>
  <si>
    <t>Omar</t>
  </si>
  <si>
    <t>Nichelle</t>
  </si>
  <si>
    <t>Verdis</t>
  </si>
  <si>
    <t>Sondra</t>
  </si>
  <si>
    <t>Janell</t>
  </si>
  <si>
    <t>Vala</t>
  </si>
  <si>
    <t>Vince</t>
  </si>
  <si>
    <t>Jacquelyn</t>
  </si>
  <si>
    <t>Johnetta</t>
  </si>
  <si>
    <t>Jolene</t>
  </si>
  <si>
    <t>Joanna</t>
  </si>
  <si>
    <t>Faith</t>
  </si>
  <si>
    <t>Nanette</t>
  </si>
  <si>
    <t>Constance</t>
  </si>
  <si>
    <t>Ricky</t>
  </si>
  <si>
    <t>Elma</t>
  </si>
  <si>
    <t>Nelson</t>
  </si>
  <si>
    <t>Cory</t>
  </si>
  <si>
    <t>Nicollete</t>
  </si>
  <si>
    <t>Con</t>
  </si>
  <si>
    <t>Adrian</t>
  </si>
  <si>
    <t>Kendra</t>
  </si>
  <si>
    <t>Muriel</t>
  </si>
  <si>
    <t>Loretta</t>
  </si>
  <si>
    <t>Andre</t>
  </si>
  <si>
    <t>Jessamyn</t>
  </si>
  <si>
    <t>Nathan</t>
  </si>
  <si>
    <t>Mary Ann</t>
  </si>
  <si>
    <t>Faisad</t>
  </si>
  <si>
    <t>Millard</t>
  </si>
  <si>
    <t>Rama</t>
  </si>
  <si>
    <t>Nellie</t>
  </si>
  <si>
    <t>Ofelia</t>
  </si>
  <si>
    <t>Janeen</t>
  </si>
  <si>
    <t>Jillian</t>
  </si>
  <si>
    <t>Stella</t>
  </si>
  <si>
    <t>Carolyne</t>
  </si>
  <si>
    <t>Bev</t>
  </si>
  <si>
    <t>Milton</t>
  </si>
  <si>
    <t>Elisabeth</t>
  </si>
  <si>
    <t>Rudy</t>
  </si>
  <si>
    <t>Ora</t>
  </si>
  <si>
    <t>Hannah</t>
  </si>
  <si>
    <t>F. Wes</t>
  </si>
  <si>
    <t>Delores</t>
  </si>
  <si>
    <t>Aurelia</t>
  </si>
  <si>
    <t>Ina</t>
  </si>
  <si>
    <t>Uriel</t>
  </si>
  <si>
    <t>Irma</t>
  </si>
  <si>
    <t>Wilfred</t>
  </si>
  <si>
    <t>Jimmy</t>
  </si>
  <si>
    <t>Josie</t>
  </si>
  <si>
    <t>Clyde</t>
  </si>
  <si>
    <t>Shelia</t>
  </si>
  <si>
    <t>Rory</t>
  </si>
  <si>
    <t>August</t>
  </si>
  <si>
    <t>Stan</t>
  </si>
  <si>
    <t>Stacey</t>
  </si>
  <si>
    <t>Sharron</t>
  </si>
  <si>
    <t>W. Michael</t>
  </si>
  <si>
    <t>Corinne</t>
  </si>
  <si>
    <t>Merceades</t>
  </si>
  <si>
    <t>Leota</t>
  </si>
  <si>
    <t>Florinda</t>
  </si>
  <si>
    <t>Stefanie</t>
  </si>
  <si>
    <t>Jules</t>
  </si>
  <si>
    <t>Andy</t>
  </si>
  <si>
    <t>Rima</t>
  </si>
  <si>
    <t>Arnold</t>
  </si>
  <si>
    <t>Betty Jo</t>
  </si>
  <si>
    <t>Irving</t>
  </si>
  <si>
    <t>Bunny</t>
  </si>
  <si>
    <t>Ronda</t>
  </si>
  <si>
    <t>Colin</t>
  </si>
  <si>
    <t>Leda</t>
  </si>
  <si>
    <t>Cherie</t>
  </si>
  <si>
    <t>Caroline</t>
  </si>
  <si>
    <t>Van</t>
  </si>
  <si>
    <t>Sierra</t>
  </si>
  <si>
    <t>Lacey</t>
  </si>
  <si>
    <t>Molly</t>
  </si>
  <si>
    <t>Ian</t>
  </si>
  <si>
    <t>Estella</t>
  </si>
  <si>
    <t>A. Catherine</t>
  </si>
  <si>
    <t>Trina</t>
  </si>
  <si>
    <t>Marla</t>
  </si>
  <si>
    <t>Sandi</t>
  </si>
  <si>
    <t>Violetta</t>
  </si>
  <si>
    <t>Kurt</t>
  </si>
  <si>
    <t>Mack</t>
  </si>
  <si>
    <t>Carlo</t>
  </si>
  <si>
    <t>Hoon</t>
  </si>
  <si>
    <t>Elvera</t>
  </si>
  <si>
    <t>Mary Lou</t>
  </si>
  <si>
    <t>Sepideh</t>
  </si>
  <si>
    <t>Zelah</t>
  </si>
  <si>
    <t>Branwen</t>
  </si>
  <si>
    <t>Ramiro</t>
  </si>
  <si>
    <t>Adria</t>
  </si>
  <si>
    <t>Lea Ann</t>
  </si>
  <si>
    <t>Dewey</t>
  </si>
  <si>
    <t>Kamal</t>
  </si>
  <si>
    <t>Lorene</t>
  </si>
  <si>
    <t>Jeffry</t>
  </si>
  <si>
    <t>Kristina</t>
  </si>
  <si>
    <t>Kenton</t>
  </si>
  <si>
    <t>Veronika</t>
  </si>
  <si>
    <t>Chesney</t>
  </si>
  <si>
    <t>Claudette</t>
  </si>
  <si>
    <t>Lourdes</t>
  </si>
  <si>
    <t>Leah</t>
  </si>
  <si>
    <t>Mariam</t>
  </si>
  <si>
    <t>Britton</t>
  </si>
  <si>
    <t>Nattie</t>
  </si>
  <si>
    <t>Bobb</t>
  </si>
  <si>
    <t>Dona</t>
  </si>
  <si>
    <t>Raul</t>
  </si>
  <si>
    <t>Gerri</t>
  </si>
  <si>
    <t>Maudie</t>
  </si>
  <si>
    <t>Colette</t>
  </si>
  <si>
    <t>Rob</t>
  </si>
  <si>
    <t>Earlene</t>
  </si>
  <si>
    <t>Courtney</t>
  </si>
  <si>
    <t>Vee</t>
  </si>
  <si>
    <t>Sharona</t>
  </si>
  <si>
    <t>Myrtle</t>
  </si>
  <si>
    <t>Teri</t>
  </si>
  <si>
    <t>Penny</t>
  </si>
  <si>
    <t>Hans</t>
  </si>
  <si>
    <t>Sylvia</t>
  </si>
  <si>
    <t>Randall</t>
  </si>
  <si>
    <t>Tuyen</t>
  </si>
  <si>
    <t>Manuelita</t>
  </si>
  <si>
    <t>Arden</t>
  </si>
  <si>
    <t>Virgil</t>
  </si>
  <si>
    <t>Donnyale</t>
  </si>
  <si>
    <t>Elsabel</t>
  </si>
  <si>
    <t>Rebbecca</t>
  </si>
  <si>
    <t>Marianne</t>
  </si>
  <si>
    <t>Glenna</t>
  </si>
  <si>
    <t>Gia</t>
  </si>
  <si>
    <t>Arvid</t>
  </si>
  <si>
    <t>Hezzie</t>
  </si>
  <si>
    <t>Shanieadin</t>
  </si>
  <si>
    <t>Foster</t>
  </si>
  <si>
    <t>Terrell</t>
  </si>
  <si>
    <t>Lance</t>
  </si>
  <si>
    <t>Herold</t>
  </si>
  <si>
    <t>Kyley</t>
  </si>
  <si>
    <t>Bethe</t>
  </si>
  <si>
    <t>Violet</t>
  </si>
  <si>
    <t>Konie</t>
  </si>
  <si>
    <t>Dianna</t>
  </si>
  <si>
    <t>Shandi</t>
  </si>
  <si>
    <t>Nanalee</t>
  </si>
  <si>
    <t>Tami</t>
  </si>
  <si>
    <t>Fabian</t>
  </si>
  <si>
    <t>Livia</t>
  </si>
  <si>
    <t>Norita</t>
  </si>
  <si>
    <t>Susana</t>
  </si>
  <si>
    <t>Erika</t>
  </si>
  <si>
    <t>Michael John</t>
  </si>
  <si>
    <t>Pedro</t>
  </si>
  <si>
    <t>Elvira</t>
  </si>
  <si>
    <t>Homer</t>
  </si>
  <si>
    <t>Salima</t>
  </si>
  <si>
    <t>Walta</t>
  </si>
  <si>
    <t>Brradley</t>
  </si>
  <si>
    <t>Jobe</t>
  </si>
  <si>
    <t>Celia</t>
  </si>
  <si>
    <t>Philippa</t>
  </si>
  <si>
    <t>Lester</t>
  </si>
  <si>
    <t>Anna Maria</t>
  </si>
  <si>
    <t>Willa</t>
  </si>
  <si>
    <t>Harriett</t>
  </si>
  <si>
    <t>Davis</t>
  </si>
  <si>
    <t>Olivia</t>
  </si>
  <si>
    <t>Alexis</t>
  </si>
  <si>
    <t>Terrence</t>
  </si>
  <si>
    <t>E.</t>
  </si>
  <si>
    <t>Richard (Chris)</t>
  </si>
  <si>
    <t>Robrt</t>
  </si>
  <si>
    <t>Vaughn</t>
  </si>
  <si>
    <t>Gabriel</t>
  </si>
  <si>
    <t>Virtudes</t>
  </si>
  <si>
    <t>Nicky</t>
  </si>
  <si>
    <t>Nyya</t>
  </si>
  <si>
    <t>Janette</t>
  </si>
  <si>
    <t>Marcus</t>
  </si>
  <si>
    <t>Christoper</t>
  </si>
  <si>
    <t>Donny</t>
  </si>
  <si>
    <t>Liam</t>
  </si>
  <si>
    <t>Mavis</t>
  </si>
  <si>
    <t>Valen</t>
  </si>
  <si>
    <t>Hershel</t>
  </si>
  <si>
    <t>Luca</t>
  </si>
  <si>
    <t>Ewing</t>
  </si>
  <si>
    <t>Jauire</t>
  </si>
  <si>
    <t>Enid</t>
  </si>
  <si>
    <t>Maryjane</t>
  </si>
  <si>
    <t>Chester</t>
  </si>
  <si>
    <t>Yasmina</t>
  </si>
  <si>
    <t>Dwayne</t>
  </si>
  <si>
    <t>Maxine</t>
  </si>
  <si>
    <t>Simon</t>
  </si>
  <si>
    <t>Adeline</t>
  </si>
  <si>
    <t>Karissa</t>
  </si>
  <si>
    <t>Florianne</t>
  </si>
  <si>
    <t>Cody</t>
  </si>
  <si>
    <t>Modesto</t>
  </si>
  <si>
    <t>Jacinta</t>
  </si>
  <si>
    <t>Lorna</t>
  </si>
  <si>
    <t>R.</t>
  </si>
  <si>
    <t>Korri</t>
  </si>
  <si>
    <t>Adelaide</t>
  </si>
  <si>
    <t>Payton</t>
  </si>
  <si>
    <t>Tish</t>
  </si>
  <si>
    <t>Darrel</t>
  </si>
  <si>
    <t>Burnis</t>
  </si>
  <si>
    <t>RitaIva</t>
  </si>
  <si>
    <t>Anna-lee</t>
  </si>
  <si>
    <t>Morton</t>
  </si>
  <si>
    <t>Gunda</t>
  </si>
  <si>
    <t>Iris</t>
  </si>
  <si>
    <t>Emma Lou</t>
  </si>
  <si>
    <t>Nick</t>
  </si>
  <si>
    <t>Vernon</t>
  </si>
  <si>
    <t>Long</t>
  </si>
  <si>
    <t>Chase</t>
  </si>
  <si>
    <t>Brandi</t>
  </si>
  <si>
    <t>Maya</t>
  </si>
  <si>
    <t>Vierlyn</t>
  </si>
  <si>
    <t>Dustin</t>
  </si>
  <si>
    <t>Herb</t>
  </si>
  <si>
    <t>Garrison</t>
  </si>
  <si>
    <t>Ordean</t>
  </si>
  <si>
    <t>Jaunita</t>
  </si>
  <si>
    <t>Doralee</t>
  </si>
  <si>
    <t>Malia</t>
  </si>
  <si>
    <t>Bronson</t>
  </si>
  <si>
    <t>Cyndee</t>
  </si>
  <si>
    <t>Hallie</t>
  </si>
  <si>
    <t>Arlis (Billie)</t>
  </si>
  <si>
    <t>H. Jennie</t>
  </si>
  <si>
    <t>Cathryn</t>
  </si>
  <si>
    <t>Silvia</t>
  </si>
  <si>
    <t>Blanca</t>
  </si>
  <si>
    <t>Rosella</t>
  </si>
  <si>
    <t>Latoya</t>
  </si>
  <si>
    <t>Audrene</t>
  </si>
  <si>
    <t>Mereeda</t>
  </si>
  <si>
    <t>Trudy</t>
  </si>
  <si>
    <t>Gayesandra</t>
  </si>
  <si>
    <t>Pilar</t>
  </si>
  <si>
    <t>Gen</t>
  </si>
  <si>
    <t>Theo</t>
  </si>
  <si>
    <t>Wilda</t>
  </si>
  <si>
    <t>Rick Nmi</t>
  </si>
  <si>
    <t>Lewis</t>
  </si>
  <si>
    <t>Maisy</t>
  </si>
  <si>
    <t>W. Dale</t>
  </si>
  <si>
    <t>Darleen</t>
  </si>
  <si>
    <t>Santosh</t>
  </si>
  <si>
    <t>Dea</t>
  </si>
  <si>
    <t>Sherry Lee</t>
  </si>
  <si>
    <t>Arabelle</t>
  </si>
  <si>
    <t>Betti</t>
  </si>
  <si>
    <t>Liza Marie</t>
  </si>
  <si>
    <t>Marlee</t>
  </si>
  <si>
    <t>Denean</t>
  </si>
  <si>
    <t>Eva</t>
  </si>
  <si>
    <t>Tanya</t>
  </si>
  <si>
    <t>Bettie</t>
  </si>
  <si>
    <t>Avanelle</t>
  </si>
  <si>
    <t>Sylvester</t>
  </si>
  <si>
    <t>Stephan</t>
  </si>
  <si>
    <t>Reinhold</t>
  </si>
  <si>
    <t>Pas</t>
  </si>
  <si>
    <t>Mary Ruth</t>
  </si>
  <si>
    <t>Junior</t>
  </si>
  <si>
    <t>Raliegh</t>
  </si>
  <si>
    <t>Jeanni</t>
  </si>
  <si>
    <t>S. Gayle</t>
  </si>
  <si>
    <t>Coba</t>
  </si>
  <si>
    <t>Johanna</t>
  </si>
  <si>
    <t>Lorayne</t>
  </si>
  <si>
    <t>Lauern</t>
  </si>
  <si>
    <t>Julian</t>
  </si>
  <si>
    <t>Mary Elyse</t>
  </si>
  <si>
    <t>Mallie</t>
  </si>
  <si>
    <t>Jerilyn</t>
  </si>
  <si>
    <t>Ava</t>
  </si>
  <si>
    <t>Gery</t>
  </si>
  <si>
    <t>Ari</t>
  </si>
  <si>
    <t>Rosalia</t>
  </si>
  <si>
    <t>Ruthe</t>
  </si>
  <si>
    <t>Cena</t>
  </si>
  <si>
    <t>Odonna</t>
  </si>
  <si>
    <t>Dean</t>
  </si>
  <si>
    <t>Marlies</t>
  </si>
  <si>
    <t>Kent</t>
  </si>
  <si>
    <t>Rodger</t>
  </si>
  <si>
    <t>Jennings</t>
  </si>
  <si>
    <t>Felix</t>
  </si>
  <si>
    <t>Ceaser</t>
  </si>
  <si>
    <t>Nic</t>
  </si>
  <si>
    <t>Tai</t>
  </si>
  <si>
    <t>Daisy</t>
  </si>
  <si>
    <t>Madalena</t>
  </si>
  <si>
    <t>Emanuel</t>
  </si>
  <si>
    <t>Marilynn</t>
  </si>
  <si>
    <t>Veola</t>
  </si>
  <si>
    <t>Marliss</t>
  </si>
  <si>
    <t>Patrice</t>
  </si>
  <si>
    <t>Dana</t>
  </si>
  <si>
    <t>Marin</t>
  </si>
  <si>
    <t>Sheldon</t>
  </si>
  <si>
    <t>Juliana</t>
  </si>
  <si>
    <t>Roswitha</t>
  </si>
  <si>
    <t>Kenis</t>
  </si>
  <si>
    <t>Heath</t>
  </si>
  <si>
    <t>Johann</t>
  </si>
  <si>
    <t>Erre</t>
  </si>
  <si>
    <t>Jess</t>
  </si>
  <si>
    <t>Marc</t>
  </si>
  <si>
    <t>Patta</t>
  </si>
  <si>
    <t>Olive</t>
  </si>
  <si>
    <t>Gautam</t>
  </si>
  <si>
    <t>Brittney</t>
  </si>
  <si>
    <t>Rebekkah</t>
  </si>
  <si>
    <t>Siu Ping</t>
  </si>
  <si>
    <t>Amato</t>
  </si>
  <si>
    <t>Alexandro</t>
  </si>
  <si>
    <t>Cristobal</t>
  </si>
  <si>
    <t>Willis</t>
  </si>
  <si>
    <t>Marybeth</t>
  </si>
  <si>
    <t>Mandi</t>
  </si>
  <si>
    <t>Hermon</t>
  </si>
  <si>
    <t>Marillyn</t>
  </si>
  <si>
    <t>Rami</t>
  </si>
  <si>
    <t>Pattie</t>
  </si>
  <si>
    <t>Shyla</t>
  </si>
  <si>
    <t>Nadene</t>
  </si>
  <si>
    <t>Miranda</t>
  </si>
  <si>
    <t>Art</t>
  </si>
  <si>
    <t>Grant</t>
  </si>
  <si>
    <t>Neva</t>
  </si>
  <si>
    <t>Masako</t>
  </si>
  <si>
    <t>Will</t>
  </si>
  <si>
    <t>Karyn</t>
  </si>
  <si>
    <t>Vangie</t>
  </si>
  <si>
    <t>Shalatha</t>
  </si>
  <si>
    <t>Gretel</t>
  </si>
  <si>
    <t>Kortney</t>
  </si>
  <si>
    <t>Zeev</t>
  </si>
  <si>
    <t>Julieanna</t>
  </si>
  <si>
    <t>Jade</t>
  </si>
  <si>
    <t>Ariel</t>
  </si>
  <si>
    <t>Viva</t>
  </si>
  <si>
    <t>Barbara Ann</t>
  </si>
  <si>
    <t>Gonzalo</t>
  </si>
  <si>
    <t>Meris</t>
  </si>
  <si>
    <t>Aldeen</t>
  </si>
  <si>
    <t>Anju</t>
  </si>
  <si>
    <t>Gertrude</t>
  </si>
  <si>
    <t>Roselie</t>
  </si>
  <si>
    <t>Celvin</t>
  </si>
  <si>
    <t>Kathie</t>
  </si>
  <si>
    <t>Morgan</t>
  </si>
  <si>
    <t>Cora</t>
  </si>
  <si>
    <t>Alicia</t>
  </si>
  <si>
    <t>Fern</t>
  </si>
  <si>
    <t>M. Patricia</t>
  </si>
  <si>
    <t>Niki</t>
  </si>
  <si>
    <t>Lowell</t>
  </si>
  <si>
    <t>Georgeane</t>
  </si>
  <si>
    <t>Conleth</t>
  </si>
  <si>
    <t>Lorence</t>
  </si>
  <si>
    <t>Shauneen</t>
  </si>
  <si>
    <t>Nevlyn</t>
  </si>
  <si>
    <t>Gobel</t>
  </si>
  <si>
    <t>Maila</t>
  </si>
  <si>
    <t>Merrick</t>
  </si>
  <si>
    <t>Blain</t>
  </si>
  <si>
    <t>L. Troy</t>
  </si>
  <si>
    <t>Willa Dee</t>
  </si>
  <si>
    <t>Theresqa</t>
  </si>
  <si>
    <t>Janie</t>
  </si>
  <si>
    <t>Jimmie</t>
  </si>
  <si>
    <t>Leopoldo</t>
  </si>
  <si>
    <t>Sharlene</t>
  </si>
  <si>
    <t>Colonel</t>
  </si>
  <si>
    <t>Pembra</t>
  </si>
  <si>
    <t>Cristian</t>
  </si>
  <si>
    <t>Murray</t>
  </si>
  <si>
    <t>Paige</t>
  </si>
  <si>
    <t>Elydia</t>
  </si>
  <si>
    <t>Geoffrey</t>
  </si>
  <si>
    <t>Sammy</t>
  </si>
  <si>
    <t>Julius</t>
  </si>
  <si>
    <t>Perinda</t>
  </si>
  <si>
    <t>Saje</t>
  </si>
  <si>
    <t>Else</t>
  </si>
  <si>
    <t>Norene</t>
  </si>
  <si>
    <t>J. Michael</t>
  </si>
  <si>
    <t>Coy</t>
  </si>
  <si>
    <t>Tamar</t>
  </si>
  <si>
    <t>Jeanie</t>
  </si>
  <si>
    <t>Berniece</t>
  </si>
  <si>
    <t>Kayla</t>
  </si>
  <si>
    <t>Alanna</t>
  </si>
  <si>
    <t>Hillaine</t>
  </si>
  <si>
    <t>Burdy</t>
  </si>
  <si>
    <t>Cylvia</t>
  </si>
  <si>
    <t>Wendie</t>
  </si>
  <si>
    <t>Brent</t>
  </si>
  <si>
    <t>Guadalupe (Lou)</t>
  </si>
  <si>
    <t>Garnis</t>
  </si>
  <si>
    <t>Burt</t>
  </si>
  <si>
    <t>L. Jane</t>
  </si>
  <si>
    <t>Karlee</t>
  </si>
  <si>
    <t>Subhi</t>
  </si>
  <si>
    <t>Broamma</t>
  </si>
  <si>
    <t>Melvyn</t>
  </si>
  <si>
    <t>Selina</t>
  </si>
  <si>
    <t>Dylan</t>
  </si>
  <si>
    <t>Gavino</t>
  </si>
  <si>
    <t>Alberto</t>
  </si>
  <si>
    <t>Maeve</t>
  </si>
  <si>
    <t>Myriam</t>
  </si>
  <si>
    <t>Randel</t>
  </si>
  <si>
    <t>Garilyn</t>
  </si>
  <si>
    <t>Shany</t>
  </si>
  <si>
    <t>Verdeen</t>
  </si>
  <si>
    <t>Alfonso</t>
  </si>
  <si>
    <t>Angella</t>
  </si>
  <si>
    <t>Nelda</t>
  </si>
  <si>
    <t>Luz</t>
  </si>
  <si>
    <t>Marwan</t>
  </si>
  <si>
    <t>Shayla</t>
  </si>
  <si>
    <t>Reginald</t>
  </si>
  <si>
    <t>Thai</t>
  </si>
  <si>
    <t>Teong</t>
  </si>
  <si>
    <t>Sali</t>
  </si>
  <si>
    <t>Philas</t>
  </si>
  <si>
    <t>Barrett</t>
  </si>
  <si>
    <t>Myron</t>
  </si>
  <si>
    <t>Cathey</t>
  </si>
  <si>
    <t>Darlyn</t>
  </si>
  <si>
    <t>Mariann</t>
  </si>
  <si>
    <t>Shona</t>
  </si>
  <si>
    <t>Vandella</t>
  </si>
  <si>
    <t>Liliette</t>
  </si>
  <si>
    <t>Rosalina</t>
  </si>
  <si>
    <t>Abe</t>
  </si>
  <si>
    <t>Shauna</t>
  </si>
  <si>
    <t>Alfredo</t>
  </si>
  <si>
    <t>Oran</t>
  </si>
  <si>
    <t>Beath</t>
  </si>
  <si>
    <t>Deann</t>
  </si>
  <si>
    <t>Claud</t>
  </si>
  <si>
    <t>Randi</t>
  </si>
  <si>
    <t>Nora</t>
  </si>
  <si>
    <t>Bryant</t>
  </si>
  <si>
    <t>Vichy</t>
  </si>
  <si>
    <t>Kathleen (Kay)</t>
  </si>
  <si>
    <t>Rosemarie</t>
  </si>
  <si>
    <t>Codileigh</t>
  </si>
  <si>
    <t>Norm</t>
  </si>
  <si>
    <t>Vina</t>
  </si>
  <si>
    <t>Poppie</t>
  </si>
  <si>
    <t>Debi</t>
  </si>
  <si>
    <t>Merrill</t>
  </si>
  <si>
    <t>Hoai</t>
  </si>
  <si>
    <t>Ester</t>
  </si>
  <si>
    <t>Jacquline</t>
  </si>
  <si>
    <t>Cherrie</t>
  </si>
  <si>
    <t>Raven</t>
  </si>
  <si>
    <t>Jenni</t>
  </si>
  <si>
    <t>Sonny</t>
  </si>
  <si>
    <t>Daniella</t>
  </si>
  <si>
    <t>Bette</t>
  </si>
  <si>
    <t>Masao</t>
  </si>
  <si>
    <t>Mira</t>
  </si>
  <si>
    <t>Aimee</t>
  </si>
  <si>
    <t>Dina</t>
  </si>
  <si>
    <t>Polly</t>
  </si>
  <si>
    <t>Jeanelle</t>
  </si>
  <si>
    <t>Robyn</t>
  </si>
  <si>
    <t>Raja</t>
  </si>
  <si>
    <t>Margorie</t>
  </si>
  <si>
    <t>Russel</t>
  </si>
  <si>
    <t>Hoyt</t>
  </si>
  <si>
    <t>Margurite</t>
  </si>
  <si>
    <t>Maxwell</t>
  </si>
  <si>
    <t>Oleta</t>
  </si>
  <si>
    <t>Doreene</t>
  </si>
  <si>
    <t>Monk</t>
  </si>
  <si>
    <t>Patsi</t>
  </si>
  <si>
    <t>Martha (Kay)</t>
  </si>
  <si>
    <t>Salem</t>
  </si>
  <si>
    <t>Shawnda</t>
  </si>
  <si>
    <t>Gisela</t>
  </si>
  <si>
    <t>Ezelle</t>
  </si>
  <si>
    <t>Alsy</t>
  </si>
  <si>
    <t>Huie Nook Yen</t>
  </si>
  <si>
    <t>Freddy</t>
  </si>
  <si>
    <t>Bertil</t>
  </si>
  <si>
    <t>Meagan</t>
  </si>
  <si>
    <t>Selene</t>
  </si>
  <si>
    <t>Nordyn</t>
  </si>
  <si>
    <t>Hinda</t>
  </si>
  <si>
    <t>Ayanaa</t>
  </si>
  <si>
    <t>Hermina</t>
  </si>
  <si>
    <t>Kapri</t>
  </si>
  <si>
    <t>Otis</t>
  </si>
  <si>
    <t>Valle</t>
  </si>
  <si>
    <t>Affie</t>
  </si>
  <si>
    <t>Morris</t>
  </si>
  <si>
    <t>Aubri</t>
  </si>
  <si>
    <t>Raymonde</t>
  </si>
  <si>
    <t>Janel</t>
  </si>
  <si>
    <t>Leonardo</t>
  </si>
  <si>
    <t>Ashvini</t>
  </si>
  <si>
    <t>Helena</t>
  </si>
  <si>
    <t>D. Teddie</t>
  </si>
  <si>
    <t>Teanna</t>
  </si>
  <si>
    <t>Fredrick</t>
  </si>
  <si>
    <t>Kadija</t>
  </si>
  <si>
    <t>Maryanne</t>
  </si>
  <si>
    <t>Filomena</t>
  </si>
  <si>
    <t>Mai</t>
  </si>
  <si>
    <t>Sherrie</t>
  </si>
  <si>
    <t>Takeshi</t>
  </si>
  <si>
    <t>Py</t>
  </si>
  <si>
    <t>Marcial</t>
  </si>
  <si>
    <t>Sheri</t>
  </si>
  <si>
    <t>Rush</t>
  </si>
  <si>
    <t>Dyanna</t>
  </si>
  <si>
    <t>Jerrie</t>
  </si>
  <si>
    <t>Maudlyn</t>
  </si>
  <si>
    <t>Rich</t>
  </si>
  <si>
    <t>Hour</t>
  </si>
  <si>
    <t>Cyndy</t>
  </si>
  <si>
    <t>Hugh</t>
  </si>
  <si>
    <t>T. E.</t>
  </si>
  <si>
    <t>Cliff</t>
  </si>
  <si>
    <t>Ola</t>
  </si>
  <si>
    <t>Minnie</t>
  </si>
  <si>
    <t>Chanin</t>
  </si>
  <si>
    <t>Fawn</t>
  </si>
  <si>
    <t>Agustin</t>
  </si>
  <si>
    <t>Boaz</t>
  </si>
  <si>
    <t>Evan</t>
  </si>
  <si>
    <t>Marliyn</t>
  </si>
  <si>
    <t>Tobias</t>
  </si>
  <si>
    <t>Preston</t>
  </si>
  <si>
    <t>Charlo</t>
  </si>
  <si>
    <t>Elenore</t>
  </si>
  <si>
    <t>Jeffery</t>
  </si>
  <si>
    <t>Inge</t>
  </si>
  <si>
    <t>M. Diann</t>
  </si>
  <si>
    <t>Kolleen</t>
  </si>
  <si>
    <t>Annamarie</t>
  </si>
  <si>
    <t>Reina</t>
  </si>
  <si>
    <t>Wendi</t>
  </si>
  <si>
    <t>Bambi</t>
  </si>
  <si>
    <t>Sunne</t>
  </si>
  <si>
    <t>Perfecto</t>
  </si>
  <si>
    <t>Leshu</t>
  </si>
  <si>
    <t>Robbie</t>
  </si>
  <si>
    <t>Merav</t>
  </si>
  <si>
    <t>Alexzandra</t>
  </si>
  <si>
    <t>Birdie</t>
  </si>
  <si>
    <t>Rufus</t>
  </si>
  <si>
    <t>Merrie</t>
  </si>
  <si>
    <t>Frankie</t>
  </si>
  <si>
    <t>Weston</t>
  </si>
  <si>
    <t>Bishop</t>
  </si>
  <si>
    <t>Sumner</t>
  </si>
  <si>
    <t>Rusty</t>
  </si>
  <si>
    <t>Jodie</t>
  </si>
  <si>
    <t>Dalene</t>
  </si>
  <si>
    <t>Francisco</t>
  </si>
  <si>
    <t>Dell</t>
  </si>
  <si>
    <t>Rachael</t>
  </si>
  <si>
    <t>Karma</t>
  </si>
  <si>
    <t>Bryndis</t>
  </si>
  <si>
    <t>Carmenia</t>
  </si>
  <si>
    <t>Dorrie</t>
  </si>
  <si>
    <t>Carey</t>
  </si>
  <si>
    <t>Flor</t>
  </si>
  <si>
    <t>Vivien</t>
  </si>
  <si>
    <t>Dominique</t>
  </si>
  <si>
    <t>Vicki-ann</t>
  </si>
  <si>
    <t>Branna</t>
  </si>
  <si>
    <t>Bertram</t>
  </si>
  <si>
    <t>Luis</t>
  </si>
  <si>
    <t>Edith Daniel</t>
  </si>
  <si>
    <t>Cole</t>
  </si>
  <si>
    <t>Corey</t>
  </si>
  <si>
    <t>Singh</t>
  </si>
  <si>
    <t>Mickey</t>
  </si>
  <si>
    <t>Zennen</t>
  </si>
  <si>
    <t>Noel</t>
  </si>
  <si>
    <t>Melphia</t>
  </si>
  <si>
    <t>Suzette</t>
  </si>
  <si>
    <t>Bobbie</t>
  </si>
  <si>
    <t>Makiko</t>
  </si>
  <si>
    <t>Cardona</t>
  </si>
  <si>
    <t>Willodene</t>
  </si>
  <si>
    <t>Salvator</t>
  </si>
  <si>
    <t>Wendell</t>
  </si>
  <si>
    <t>Veldon</t>
  </si>
  <si>
    <t>Sharilynn</t>
  </si>
  <si>
    <t>Beatrix</t>
  </si>
  <si>
    <t>Zoey</t>
  </si>
  <si>
    <t>Leanne</t>
  </si>
  <si>
    <t>Lilly</t>
  </si>
  <si>
    <t>Claudine</t>
  </si>
  <si>
    <t>Lejeana</t>
  </si>
  <si>
    <t>Antamine</t>
  </si>
  <si>
    <t>Clifton</t>
  </si>
  <si>
    <t>Julianna</t>
  </si>
  <si>
    <t>Thad</t>
  </si>
  <si>
    <t>Lindsay</t>
  </si>
  <si>
    <t>Aida</t>
  </si>
  <si>
    <t>Pamala</t>
  </si>
  <si>
    <t>Jewel</t>
  </si>
  <si>
    <t>Debby</t>
  </si>
  <si>
    <t>Dorene</t>
  </si>
  <si>
    <t>Chung Yu</t>
  </si>
  <si>
    <t>Henri</t>
  </si>
  <si>
    <t>Katharine</t>
  </si>
  <si>
    <t>Saskia</t>
  </si>
  <si>
    <t>Bendt</t>
  </si>
  <si>
    <t>Jenelle</t>
  </si>
  <si>
    <t>Orlando</t>
  </si>
  <si>
    <t>Audie</t>
  </si>
  <si>
    <t>Ruby Sue</t>
  </si>
  <si>
    <t>Gunar</t>
  </si>
  <si>
    <t>Lemoyne</t>
  </si>
  <si>
    <t>Merritt</t>
  </si>
  <si>
    <t>Juaneta</t>
  </si>
  <si>
    <t>Vallyn</t>
  </si>
  <si>
    <t>Marloe</t>
  </si>
  <si>
    <t>Derwin</t>
  </si>
  <si>
    <t>Macario</t>
  </si>
  <si>
    <t>Roseli</t>
  </si>
  <si>
    <t>Wreatha</t>
  </si>
  <si>
    <t>Dorine</t>
  </si>
  <si>
    <t>Sophia</t>
  </si>
  <si>
    <t>Chandria</t>
  </si>
  <si>
    <t>Store 15</t>
  </si>
  <si>
    <t>Store 11</t>
  </si>
  <si>
    <t>Store 24</t>
  </si>
  <si>
    <t>Store 7</t>
  </si>
  <si>
    <t>Store 3</t>
  </si>
  <si>
    <t>Store 16</t>
  </si>
  <si>
    <t>Tue</t>
  </si>
  <si>
    <t>option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</si>
</sst>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_(&quot;$&quot;* #,##0_);_(&quot;$&quot;* \(#,##0\);_(&quot;$&quot;* &quot;-&quot;??_);_(@_)"/>
    <numFmt numFmtId="165" formatCode="0.0%"/>
    <numFmt numFmtId="166" formatCode="0%;\-0%;0%"/>
    <numFmt numFmtId="167" formatCode="[&lt;999999]0.00,&quot; k&quot;;[&lt;999999999]0.00,,&quot; M&quot;;0.00&quot; B&quot;"/>
  </numFmts>
  <fonts count="4" x14ac:knownFonts="1">
    <font>
      <sz val="11"/>
      <color theme="1"/>
      <name val="Calibri"/>
      <family val="2"/>
      <scheme val="minor"/>
    </font>
    <font>
      <sz val="11"/>
      <color theme="1"/>
      <name val="Calibri"/>
      <family val="2"/>
      <scheme val="minor"/>
    </font>
    <font>
      <sz val="8"/>
      <color rgb="FF000000"/>
      <name val="Segoe UI"/>
      <family val="2"/>
    </font>
    <font>
      <b/>
      <sz val="11"/>
      <color theme="1"/>
      <name val="Calibri"/>
      <family val="2"/>
      <scheme val="minor"/>
    </font>
  </fonts>
  <fills count="8">
    <fill>
      <patternFill patternType="none"/>
    </fill>
    <fill>
      <patternFill patternType="gray125"/>
    </fill>
    <fill>
      <patternFill patternType="solid">
        <fgColor theme="6" tint="0.39997558519241921"/>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4F6FE"/>
        <bgColor indexed="64"/>
      </patternFill>
    </fill>
    <fill>
      <patternFill patternType="solid">
        <fgColor theme="8"/>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7">
    <xf numFmtId="0" fontId="0" fillId="0" borderId="0" xfId="0"/>
    <xf numFmtId="0" fontId="0" fillId="0" borderId="0" xfId="0" applyAlignment="1">
      <alignment horizontal="left"/>
    </xf>
    <xf numFmtId="0" fontId="0" fillId="0" borderId="0" xfId="0" applyNumberFormat="1"/>
    <xf numFmtId="166" fontId="0" fillId="0" borderId="0" xfId="0" applyNumberFormat="1"/>
    <xf numFmtId="0" fontId="0" fillId="0" borderId="1" xfId="0" applyBorder="1"/>
    <xf numFmtId="0" fontId="0" fillId="0" borderId="1" xfId="0" applyBorder="1" applyAlignment="1">
      <alignment horizontal="left"/>
    </xf>
    <xf numFmtId="10" fontId="0" fillId="0" borderId="1" xfId="0" applyNumberFormat="1" applyBorder="1"/>
    <xf numFmtId="9" fontId="0" fillId="0" borderId="1" xfId="2" applyFont="1" applyBorder="1"/>
    <xf numFmtId="9" fontId="0" fillId="0" borderId="0" xfId="0" applyNumberFormat="1"/>
    <xf numFmtId="0" fontId="0" fillId="2" borderId="0" xfId="0" applyFill="1"/>
    <xf numFmtId="167" fontId="0" fillId="0" borderId="0" xfId="0" applyNumberFormat="1"/>
    <xf numFmtId="167" fontId="0" fillId="0" borderId="1" xfId="2" applyNumberFormat="1" applyFont="1" applyBorder="1"/>
    <xf numFmtId="167" fontId="0" fillId="0" borderId="1" xfId="0" applyNumberFormat="1" applyBorder="1"/>
    <xf numFmtId="165" fontId="0" fillId="0" borderId="0" xfId="2" applyNumberFormat="1" applyFont="1"/>
    <xf numFmtId="10" fontId="0" fillId="0" borderId="0" xfId="2" applyNumberFormat="1" applyFont="1"/>
    <xf numFmtId="10" fontId="0" fillId="0" borderId="0" xfId="0" applyNumberFormat="1"/>
    <xf numFmtId="10" fontId="0" fillId="0" borderId="1" xfId="2" applyNumberFormat="1" applyFont="1" applyBorder="1"/>
    <xf numFmtId="14" fontId="0" fillId="0" borderId="0" xfId="0" applyNumberFormat="1"/>
    <xf numFmtId="167" fontId="0" fillId="0" borderId="0" xfId="0" applyNumberFormat="1" applyAlignment="1">
      <alignment horizontal="left"/>
    </xf>
    <xf numFmtId="0" fontId="0" fillId="3" borderId="0" xfId="0" applyFill="1"/>
    <xf numFmtId="0" fontId="0" fillId="0" borderId="0" xfId="0" applyFill="1"/>
    <xf numFmtId="0" fontId="0" fillId="0" borderId="0" xfId="0" applyFont="1"/>
    <xf numFmtId="0" fontId="0" fillId="4" borderId="0" xfId="0" applyFill="1"/>
    <xf numFmtId="0" fontId="3" fillId="4" borderId="2" xfId="0" applyFont="1" applyFill="1" applyBorder="1"/>
    <xf numFmtId="167" fontId="0" fillId="4" borderId="2" xfId="1" applyNumberFormat="1" applyFont="1" applyFill="1" applyBorder="1"/>
    <xf numFmtId="167" fontId="0" fillId="4" borderId="2" xfId="0" applyNumberFormat="1" applyFill="1" applyBorder="1"/>
    <xf numFmtId="166" fontId="0" fillId="4" borderId="2" xfId="0" applyNumberFormat="1" applyFill="1" applyBorder="1"/>
    <xf numFmtId="0" fontId="0" fillId="4" borderId="1" xfId="0" applyFill="1" applyBorder="1"/>
    <xf numFmtId="0" fontId="0" fillId="4" borderId="0" xfId="0" applyFont="1" applyFill="1"/>
    <xf numFmtId="0" fontId="0" fillId="4" borderId="1" xfId="0" applyFont="1" applyFill="1" applyBorder="1"/>
    <xf numFmtId="10" fontId="0" fillId="4" borderId="0" xfId="0" applyNumberFormat="1" applyFont="1" applyFill="1"/>
    <xf numFmtId="167" fontId="0" fillId="4" borderId="1" xfId="0" applyNumberFormat="1" applyFont="1" applyFill="1" applyBorder="1"/>
    <xf numFmtId="167" fontId="0" fillId="4" borderId="0" xfId="0" applyNumberFormat="1" applyFont="1" applyFill="1"/>
    <xf numFmtId="167" fontId="0" fillId="0" borderId="1" xfId="1" applyNumberFormat="1" applyFont="1" applyBorder="1"/>
    <xf numFmtId="10" fontId="0" fillId="4" borderId="0" xfId="2" applyNumberFormat="1" applyFont="1" applyFill="1"/>
    <xf numFmtId="165" fontId="0" fillId="0" borderId="0" xfId="0" applyNumberFormat="1" applyAlignment="1">
      <alignment horizontal="left"/>
    </xf>
    <xf numFmtId="0" fontId="0" fillId="0" borderId="1" xfId="0" applyFont="1" applyBorder="1" applyAlignment="1">
      <alignment horizontal="left"/>
    </xf>
    <xf numFmtId="167" fontId="0" fillId="0" borderId="1" xfId="0" applyNumberFormat="1" applyFont="1" applyBorder="1" applyAlignment="1">
      <alignment horizontal="left"/>
    </xf>
    <xf numFmtId="167" fontId="0" fillId="0" borderId="1" xfId="0" applyNumberFormat="1" applyFont="1" applyBorder="1"/>
    <xf numFmtId="0" fontId="0" fillId="0" borderId="0" xfId="0" applyFont="1" applyFill="1"/>
    <xf numFmtId="0" fontId="0" fillId="5" borderId="0" xfId="0" applyFill="1"/>
    <xf numFmtId="0" fontId="0" fillId="5" borderId="0" xfId="0" applyFill="1" applyAlignment="1">
      <alignment horizontal="left"/>
    </xf>
    <xf numFmtId="0" fontId="0" fillId="5" borderId="0" xfId="0" applyNumberFormat="1" applyFill="1"/>
    <xf numFmtId="167" fontId="0" fillId="5" borderId="0" xfId="0" applyNumberFormat="1" applyFill="1"/>
    <xf numFmtId="0" fontId="0" fillId="2" borderId="0" xfId="0" applyFont="1" applyFill="1"/>
    <xf numFmtId="0" fontId="0" fillId="2" borderId="1" xfId="0" applyFont="1" applyFill="1" applyBorder="1"/>
    <xf numFmtId="0" fontId="0" fillId="6" borderId="0" xfId="0" applyFill="1"/>
    <xf numFmtId="0" fontId="0" fillId="7" borderId="0" xfId="0" applyFill="1"/>
    <xf numFmtId="0" fontId="0" fillId="0" borderId="6" xfId="0" applyBorder="1" applyAlignment="1">
      <alignment horizontal="left"/>
    </xf>
    <xf numFmtId="167" fontId="0" fillId="0" borderId="6" xfId="0" applyNumberFormat="1" applyBorder="1"/>
    <xf numFmtId="0" fontId="0" fillId="0" borderId="7" xfId="0" applyNumberFormat="1" applyBorder="1"/>
    <xf numFmtId="167" fontId="0" fillId="0" borderId="7" xfId="0" applyNumberFormat="1" applyBorder="1"/>
    <xf numFmtId="9" fontId="0" fillId="0" borderId="7" xfId="0" applyNumberFormat="1" applyBorder="1"/>
    <xf numFmtId="167" fontId="0" fillId="0" borderId="8" xfId="0" applyNumberFormat="1" applyBorder="1"/>
    <xf numFmtId="0" fontId="3" fillId="4" borderId="3" xfId="0" applyFont="1" applyFill="1" applyBorder="1"/>
    <xf numFmtId="0" fontId="3" fillId="4" borderId="4" xfId="0" applyFont="1" applyFill="1" applyBorder="1"/>
    <xf numFmtId="0" fontId="3" fillId="4" borderId="5" xfId="0" applyFont="1" applyFill="1" applyBorder="1"/>
  </cellXfs>
  <cellStyles count="3">
    <cellStyle name="Currency" xfId="1" builtinId="4"/>
    <cellStyle name="Normal" xfId="0" builtinId="0"/>
    <cellStyle name="Percent" xfId="2" builtinId="5"/>
  </cellStyles>
  <dxfs count="89">
    <dxf>
      <font>
        <b/>
      </font>
    </dxf>
    <dxf>
      <font>
        <b/>
      </font>
    </dxf>
    <dxf>
      <fill>
        <patternFill>
          <bgColor theme="6" tint="0.59999389629810485"/>
        </patternFill>
      </fill>
    </dxf>
    <dxf>
      <fill>
        <patternFill>
          <bgColor theme="6" tint="0.59999389629810485"/>
        </patternFill>
      </fill>
    </dxf>
    <dxf>
      <numFmt numFmtId="167" formatCode="[&lt;999999]0.00,&quot; k&quot;;[&lt;999999999]0.00,,&quot; M&quot;;0.00&quot; B&quot;"/>
    </dxf>
    <dxf>
      <numFmt numFmtId="167" formatCode="[&lt;999999]0.00,&quot; k&quot;;[&lt;999999999]0.00,,&quot; M&quot;;0.00&quot; B&quot;"/>
    </dxf>
    <dxf>
      <numFmt numFmtId="13" formatCode="0%"/>
    </dxf>
    <dxf>
      <numFmt numFmtId="167" formatCode="[&lt;999999]0.00,&quot; k&quot;;[&lt;999999999]0.00,,&quot; M&quot;;0.00&quot; B&quot;"/>
    </dxf>
    <dxf>
      <numFmt numFmtId="167" formatCode="[&lt;999999]0.00,&quot; k&quot;;[&lt;999999999]0.00,,&quot; M&quot;;0.00&quot; B&quot;"/>
    </dxf>
    <dxf>
      <fill>
        <patternFill patternType="solid">
          <bgColor theme="6" tint="0.39997558519241921"/>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numFmt numFmtId="167" formatCode="[&lt;999999]0.00,&quot; k&quot;;[&lt;999999999]0.00,,&quot; M&quot;;0.00&quot; B&quot;"/>
    </dxf>
    <dxf>
      <fill>
        <patternFill>
          <bgColor theme="6" tint="0.59999389629810485"/>
        </patternFill>
      </fill>
    </dxf>
    <dxf>
      <fill>
        <patternFill>
          <bgColor theme="6" tint="0.59999389629810485"/>
        </patternFill>
      </fill>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fill>
        <patternFill patternType="solid">
          <bgColor theme="9" tint="0.39997558519241921"/>
        </patternFill>
      </fill>
    </dxf>
    <dxf>
      <fill>
        <patternFill patternType="solid">
          <bgColor theme="9" tint="0.39997558519241921"/>
        </patternFill>
      </fill>
    </dxf>
    <dxf>
      <numFmt numFmtId="164" formatCode="_(&quot;$&quot;* #,##0_);_(&quot;$&quot;* \(#,##0\);_(&quot;$&quot;* &quot;-&quot;??_);_(@_)"/>
    </dxf>
    <dxf>
      <fill>
        <patternFill patternType="solid">
          <bgColor theme="6" tint="0.39997558519241921"/>
        </patternFill>
      </fill>
    </dxf>
    <dxf>
      <fill>
        <patternFill patternType="solid">
          <bgColor theme="6" tint="0.39997558519241921"/>
        </patternFill>
      </fill>
    </dxf>
    <dxf>
      <fill>
        <patternFill patternType="solid">
          <bgColor theme="6" tint="0.59999389629810485"/>
        </patternFill>
      </fill>
    </dxf>
    <dxf>
      <fill>
        <patternFill patternType="solid">
          <bgColor theme="6" tint="0.59999389629810485"/>
        </patternFill>
      </fill>
    </dxf>
    <dxf>
      <numFmt numFmtId="13" formatCode="0%"/>
    </dxf>
    <dxf>
      <numFmt numFmtId="14" formatCode="0.00%"/>
    </dxf>
    <dxf>
      <numFmt numFmtId="167" formatCode="[&lt;999999]0.00,&quot; k&quot;;[&lt;999999999]0.00,,&quot; M&quot;;0.00&quot; B&quot;"/>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6" tint="0.39997558519241921"/>
        </patternFill>
      </fill>
    </dxf>
    <dxf>
      <fill>
        <patternFill patternType="solid">
          <bgColor theme="6" tint="0.39997558519241921"/>
        </patternFill>
      </fill>
    </dxf>
    <dxf>
      <fill>
        <patternFill>
          <bgColor theme="6" tint="0.59999389629810485"/>
        </patternFill>
      </fill>
    </dxf>
    <dxf>
      <fill>
        <patternFill>
          <bgColor theme="6" tint="0.59999389629810485"/>
        </patternFill>
      </fill>
    </dxf>
    <dxf>
      <font>
        <color theme="1"/>
      </font>
    </dxf>
    <dxf>
      <font>
        <color theme="1"/>
      </font>
    </dxf>
    <dxf>
      <fill>
        <patternFill>
          <bgColor theme="0" tint="-0.14999847407452621"/>
        </patternFill>
      </fill>
    </dxf>
    <dxf>
      <fill>
        <patternFill>
          <bgColor theme="0" tint="-0.14999847407452621"/>
        </patternFill>
      </fill>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numFmt numFmtId="167" formatCode="[&lt;999999]0.00,&quot; k&quot;;[&lt;999999999]0.00,,&quot; M&quot;;0.00&quot; B&quot;"/>
    </dxf>
    <dxf>
      <font>
        <color theme="0"/>
      </font>
    </dxf>
    <dxf>
      <font>
        <color theme="0"/>
      </font>
    </dxf>
    <dxf>
      <fill>
        <patternFill patternType="solid">
          <bgColor theme="1"/>
        </patternFill>
      </fill>
    </dxf>
    <dxf>
      <fill>
        <patternFill patternType="solid">
          <bgColor theme="1"/>
        </patternFill>
      </fill>
    </dxf>
    <dxf>
      <fill>
        <patternFill patternType="solid">
          <bgColor theme="6" tint="0.39997558519241921"/>
        </patternFill>
      </fill>
    </dxf>
    <dxf>
      <fill>
        <patternFill patternType="solid">
          <bgColor theme="6" tint="0.39997558519241921"/>
        </patternFill>
      </fill>
    </dxf>
    <dxf>
      <fill>
        <patternFill patternType="solid">
          <bgColor theme="6" tint="0.59999389629810485"/>
        </patternFill>
      </fill>
    </dxf>
    <dxf>
      <fill>
        <patternFill patternType="solid">
          <bgColor theme="6" tint="0.59999389629810485"/>
        </patternFill>
      </fill>
    </dxf>
    <dxf>
      <numFmt numFmtId="167" formatCode="[&lt;999999]0.00,&quot; k&quot;;[&lt;999999999]0.00,,&quot; M&quot;;0.00&quot; B&quot;"/>
    </dxf>
    <dxf>
      <fill>
        <patternFill patternType="solid">
          <bgColor theme="6" tint="0.59999389629810485"/>
        </patternFill>
      </fill>
    </dxf>
    <dxf>
      <fill>
        <patternFill patternType="solid">
          <bgColor theme="6" tint="0.59999389629810485"/>
        </patternFill>
      </fill>
    </dxf>
    <dxf>
      <numFmt numFmtId="167" formatCode="[&lt;999999]0.00,&quot; k&quot;;[&lt;999999999]0.00,,&quot; M&quot;;0.00&quot; B&quot;"/>
    </dxf>
    <dxf>
      <fill>
        <patternFill>
          <bgColor theme="6" tint="0.59999389629810485"/>
        </patternFill>
      </fill>
    </dxf>
    <dxf>
      <font>
        <color theme="1"/>
      </font>
    </dxf>
    <dxf>
      <fill>
        <patternFill patternType="solid">
          <bgColor theme="1"/>
        </patternFill>
      </fill>
    </dxf>
    <dxf>
      <fill>
        <patternFill patternType="solid">
          <bgColor theme="6" tint="0.39997558519241921"/>
        </patternFill>
      </fill>
    </dxf>
    <dxf>
      <fill>
        <patternFill patternType="solid">
          <bgColor theme="6" tint="0.39997558519241921"/>
        </patternFill>
      </fill>
    </dxf>
    <dxf>
      <fill>
        <patternFill patternType="solid">
          <bgColor theme="6" tint="0.59999389629810485"/>
        </patternFill>
      </fill>
    </dxf>
    <dxf>
      <fill>
        <patternFill patternType="solid">
          <bgColor theme="6" tint="0.59999389629810485"/>
        </patternFill>
      </fill>
    </dxf>
    <dxf>
      <numFmt numFmtId="19" formatCode="m/d/yyyy"/>
    </dxf>
    <dxf>
      <numFmt numFmtId="19" formatCode="m/d/yyyy"/>
    </dxf>
    <dxf>
      <font>
        <b/>
        <color theme="1"/>
      </font>
      <border>
        <bottom style="thin">
          <color theme="0" tint="-0.34998626667073579"/>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
      <font>
        <b/>
        <color theme="1"/>
      </font>
      <border>
        <bottom style="thin">
          <color theme="8"/>
        </bottom>
        <vertical/>
        <horizontal/>
      </border>
    </dxf>
    <dxf>
      <font>
        <color theme="1"/>
      </font>
      <fill>
        <patternFill>
          <bgColor theme="0" tint="-4.9989318521683403E-2"/>
        </patternFill>
      </fill>
      <border>
        <left style="thin">
          <color theme="8"/>
        </left>
        <right style="thin">
          <color theme="8"/>
        </right>
        <top style="thin">
          <color theme="8"/>
        </top>
        <bottom style="thin">
          <color theme="8"/>
        </bottom>
        <vertical/>
        <horizontal/>
      </border>
    </dxf>
    <dxf>
      <font>
        <b/>
        <color theme="1"/>
      </font>
      <border>
        <bottom style="thin">
          <color theme="0" tint="-0.34998626667073579"/>
        </bottom>
        <vertical/>
        <horizontal/>
      </border>
    </dxf>
    <dxf>
      <font>
        <color theme="1"/>
      </font>
      <fill>
        <patternFill>
          <bgColor theme="0"/>
        </patternFill>
      </fill>
      <border diagonalUp="0" diagonalDown="0">
        <left/>
        <right/>
        <top/>
        <bottom/>
        <vertical/>
        <horizontal/>
      </border>
    </dxf>
  </dxfs>
  <tableStyles count="7" defaultTableStyle="TableStyleMedium2" defaultPivotStyle="PivotStyleLight16">
    <tableStyle name="slice" pivot="0" table="0" count="10" xr9:uid="{A6BAFBF9-46EE-4EDC-892E-B487558794D4}">
      <tableStyleElement type="wholeTable" dxfId="88"/>
      <tableStyleElement type="headerRow" dxfId="87"/>
    </tableStyle>
    <tableStyle name="Slicer Style 1" pivot="0" table="0" count="8" xr9:uid="{70520FEA-E51E-4C96-AA45-5971B4C87CEF}"/>
    <tableStyle name="SlicerStyleDark5 2" pivot="0" table="0" count="10" xr9:uid="{11DE05CF-0F48-4757-A51F-1CBDDD2B0577}">
      <tableStyleElement type="wholeTable" dxfId="86"/>
      <tableStyleElement type="headerRow" dxfId="85"/>
    </tableStyle>
    <tableStyle name="SlicerStyleDark5 3" pivot="0" table="0" count="10" xr9:uid="{AB8A1372-6D17-4400-AD72-6F8105B5DD46}">
      <tableStyleElement type="wholeTable" dxfId="84"/>
      <tableStyleElement type="headerRow" dxfId="83"/>
    </tableStyle>
    <tableStyle name="SlicerStyleDark5 4" pivot="0" table="0" count="10" xr9:uid="{346B8E5D-A936-4C01-BACF-75CCDA370AF8}">
      <tableStyleElement type="wholeTable" dxfId="82"/>
      <tableStyleElement type="headerRow" dxfId="81"/>
    </tableStyle>
    <tableStyle name="SlicerStyleDark5 5" pivot="0" table="0" count="10" xr9:uid="{5D75521C-6477-43FE-81A5-10CDA235ECD2}">
      <tableStyleElement type="wholeTable" dxfId="80"/>
      <tableStyleElement type="headerRow" dxfId="79"/>
    </tableStyle>
    <tableStyle name="SlicerStyleOther1 3" pivot="0" table="0" count="10" xr9:uid="{30608613-2EAC-4291-BA41-364CDE31B620}">
      <tableStyleElement type="wholeTable" dxfId="78"/>
      <tableStyleElement type="headerRow" dxfId="77"/>
    </tableStyle>
  </tableStyles>
  <colors>
    <mruColors>
      <color rgb="FFF3797E"/>
      <color rgb="FFCCECFF"/>
      <color rgb="FF4B49AC"/>
      <color rgb="FFF4F6FE"/>
      <color rgb="FF98BDFF"/>
      <color rgb="FF7978E9"/>
      <color rgb="FFFFFFFF"/>
      <color rgb="FFCCCCCC"/>
      <color rgb="FFFFFFCC"/>
      <color rgb="FF26244F"/>
    </mruColors>
  </colors>
  <extLst>
    <ext xmlns:x14="http://schemas.microsoft.com/office/spreadsheetml/2009/9/main" uri="{46F421CA-312F-682f-3DD2-61675219B42D}">
      <x14:dxfs count="5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rgb="FFF75606"/>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ill>
            <patternFill>
              <bgColor theme="0" tint="-4.9989318521683403E-2"/>
            </patternFill>
          </fill>
        </dxf>
        <dxf>
          <font>
            <color theme="0"/>
            <name val="Arial"/>
            <family val="2"/>
          </font>
          <fill>
            <patternFill>
              <bgColor rgb="FF7978E9"/>
            </patternFill>
          </fill>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name val="Arial"/>
            <family val="2"/>
          </font>
          <fill>
            <patternFill patternType="solid">
              <fgColor theme="0" tint="-0.249977111117893"/>
              <bgColor rgb="FF7978E9"/>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
          <x14:slicerStyleElements>
            <x14:slicerStyleElement type="unselectedItemWithData" dxfId="52"/>
            <x14:slicerStyleElement type="unselectedItemWithNoData" dxfId="51"/>
            <x14:slicerStyleElement type="selectedItemWithData" dxfId="50"/>
            <x14:slicerStyleElement type="selectedItemWithNoData" dxfId="49"/>
            <x14:slicerStyleElement type="hoveredUnselectedItemWithData"/>
            <x14:slicerStyleElement type="hoveredSelectedItemWithData" dxfId="48"/>
            <x14:slicerStyleElement type="hoveredUnselectedItemWithNoData"/>
            <x14:slicerStyleElement type="hoveredSelectedItemWithNoData"/>
          </x14:slicerStyleElements>
        </x14:slicerStyle>
        <x14:slicerStyle name="Slicer Style 1">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5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5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5 4">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5 5">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5.xml"/><Relationship Id="rId39" Type="http://schemas.openxmlformats.org/officeDocument/2006/relationships/customXml" Target="../customXml/item4.xml"/><Relationship Id="rId21" Type="http://schemas.openxmlformats.org/officeDocument/2006/relationships/pivotCacheDefinition" Target="pivotCache/pivotCacheDefinition17.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theme" Target="theme/theme1.xml"/><Relationship Id="rId11" Type="http://schemas.openxmlformats.org/officeDocument/2006/relationships/pivotCacheDefinition" Target="pivotCache/pivotCacheDefinition7.xml"/><Relationship Id="rId24" Type="http://schemas.microsoft.com/office/2007/relationships/slicerCache" Target="slicerCaches/slicerCache3.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pivotCacheDefinition" Target="pivotCache/pivotCacheDefinition1.xml"/><Relationship Id="rId19" Type="http://schemas.openxmlformats.org/officeDocument/2006/relationships/pivotCacheDefinition" Target="pivotCache/pivotCacheDefinition1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pivotCacheDefinition" Target="pivotCache/pivotCacheDefinition4.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4.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pivotCacheDefinition" Target="pivotCache/pivotCacheDefinition16.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6.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219"/>
        <c:overlap val="-27"/>
        <c:axId val="1320001359"/>
        <c:axId val="1320002191"/>
      </c:barChart>
      <c:catAx>
        <c:axId val="132000135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002191"/>
        <c:crosses val="autoZero"/>
        <c:auto val="1"/>
        <c:lblAlgn val="ctr"/>
        <c:lblOffset val="100"/>
        <c:noMultiLvlLbl val="0"/>
      </c:catAx>
      <c:valAx>
        <c:axId val="1320002191"/>
        <c:scaling>
          <c:orientation val="minMax"/>
        </c:scaling>
        <c:delete val="1"/>
        <c:axPos val="l"/>
        <c:numFmt formatCode="General" sourceLinked="1"/>
        <c:majorTickMark val="out"/>
        <c:minorTickMark val="none"/>
        <c:tickLblPos val="nextTo"/>
        <c:crossAx val="132000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[Dicecamp Maven Dashboard.xlsx]Pivot Analysis!Month PivotTable</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39370" cap="rnd" cmpd="sng">
            <a:solidFill>
              <a:srgbClr val="4B49AC"/>
            </a:solidFill>
            <a:round/>
          </a:ln>
          <a:effectLst/>
        </c:spPr>
        <c:marker>
          <c:symbol val="none"/>
        </c:marker>
        <c:dLbl>
          <c:idx val="0"/>
          <c:numFmt formatCode="[&lt;999999]0.0,&quot; k&quot;;[&lt;999999999]0.00,,&quot; M&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3.0555555555555555E-2"/>
          <c:y val="0.41592920353982299"/>
          <c:w val="0.93888888888888888"/>
          <c:h val="0.37877639188906698"/>
        </c:manualLayout>
      </c:layout>
      <c:lineChart>
        <c:grouping val="standard"/>
        <c:varyColors val="0"/>
        <c:ser>
          <c:idx val="0"/>
          <c:order val="0"/>
          <c:tx>
            <c:strRef>
              <c:f>'Pivot Analysis'!$B$76</c:f>
              <c:strCache>
                <c:ptCount val="1"/>
                <c:pt idx="0">
                  <c:v>Total</c:v>
                </c:pt>
              </c:strCache>
            </c:strRef>
          </c:tx>
          <c:spPr>
            <a:ln w="39370" cap="rnd" cmpd="sng">
              <a:solidFill>
                <a:srgbClr val="4B49AC"/>
              </a:solidFill>
              <a:round/>
            </a:ln>
            <a:effectLst/>
          </c:spPr>
          <c:marker>
            <c:symbol val="none"/>
          </c:marker>
          <c:dLbls>
            <c:numFmt formatCode="[&lt;999999]0.0,&quot; k&quot;;[&lt;999999999]0.00,,&quot; M&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'Pivot Analysis'!$A$77:$A$88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Analysis'!$B$77:$B$88</c:f>
              <c:numCache>
                <c:formatCode>[&lt;999999]0.00," k";[&lt;999999999]0.00,," M";0.00" B"</c:formatCode>
                <c:ptCount val="12"/>
                <c:pt idx="0">
                  <c:v>24901.160000000018</c:v>
                </c:pt>
                <c:pt idx="1">
                  <c:v>23101.080000000071</c:v>
                </c:pt>
                <c:pt idx="2">
                  <c:v>22854.089999999997</c:v>
                </c:pt>
                <c:pt idx="3">
                  <c:v>22411.380000000103</c:v>
                </c:pt>
                <c:pt idx="4">
                  <c:v>22618.999999999989</c:v>
                </c:pt>
                <c:pt idx="5">
                  <c:v>22894.380000000157</c:v>
                </c:pt>
                <c:pt idx="6">
                  <c:v>25335.620000000068</c:v>
                </c:pt>
                <c:pt idx="7">
                  <c:v>22949.230000000054</c:v>
                </c:pt>
                <c:pt idx="8">
                  <c:v>24896.960000000083</c:v>
                </c:pt>
                <c:pt idx="9">
                  <c:v>22452.180000000077</c:v>
                </c:pt>
                <c:pt idx="10">
                  <c:v>22306.170000000136</c:v>
                </c:pt>
                <c:pt idx="11">
                  <c:v>28975.590000000037</c:v>
                </c:pt>
              </c:numCache>
            </c:numRef>
          </c:val>
          <c:smooth val="0"/>
          <c:extLst>
            <c:ext xmlns:c16="http://schemas.microsoft.com/office/drawing/2014/chart" uri="{C3380CC4-5D6E-409C-BE32-E72D297353CC}">
              <c16:uniqueId val="{00000002-5BC8-468C-A5E0-A4E3EF763B79}"/>
            </c:ext>
          </c:extLst>
        </c:ser>
        <c:dLbls>
          <c:showLegendKey val="0"/>
          <c:showVal val="0"/>
          <c:showCatName val="0"/>
          <c:showSerName val="0"/>
          <c:showPercent val="0"/>
          <c:showBubbleSize val="0"/>
        </c:dLbls>
        <c:smooth val="0"/>
        <c:axId val="617322591"/>
        <c:axId val="617318847"/>
      </c:lineChart>
      <c:catAx>
        <c:axId val="617322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318847"/>
        <c:crosses val="autoZero"/>
        <c:auto val="1"/>
        <c:lblAlgn val="ctr"/>
        <c:lblOffset val="100"/>
        <c:noMultiLvlLbl val="0"/>
      </c:catAx>
      <c:valAx>
        <c:axId val="617318847"/>
        <c:scaling>
          <c:orientation val="minMax"/>
        </c:scaling>
        <c:delete val="1"/>
        <c:axPos val="l"/>
        <c:numFmt formatCode="[&lt;999999]0.00,&quot; k&quot;;[&lt;999999999]0.00,,&quot; M&quot;;0.00&quot; B&quot;" sourceLinked="1"/>
        <c:majorTickMark val="out"/>
        <c:minorTickMark val="none"/>
        <c:tickLblPos val="nextTo"/>
        <c:crossAx val="61732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 Analysis'!$E$92</c:f>
              <c:strCache>
                <c:ptCount val="1"/>
                <c:pt idx="0">
                  <c:v>Total Profit</c:v>
                </c:pt>
              </c:strCache>
            </c:strRef>
          </c:tx>
          <c:spPr>
            <a:solidFill>
              <a:srgbClr val="98BD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Analysis'!$D$93:$D$99</c:f>
              <c:strCache>
                <c:ptCount val="7"/>
                <c:pt idx="0">
                  <c:v>Mon</c:v>
                </c:pt>
                <c:pt idx="1">
                  <c:v>Tue</c:v>
                </c:pt>
                <c:pt idx="2">
                  <c:v>Sat</c:v>
                </c:pt>
                <c:pt idx="3">
                  <c:v>Wed</c:v>
                </c:pt>
                <c:pt idx="4">
                  <c:v>Fri</c:v>
                </c:pt>
                <c:pt idx="5">
                  <c:v>0</c:v>
                </c:pt>
                <c:pt idx="6">
                  <c:v>0</c:v>
                </c:pt>
              </c:strCache>
            </c:strRef>
          </c:cat>
          <c:val>
            <c:numRef>
              <c:f>'Pivot Analysis'!$E$93:$E$99</c:f>
              <c:numCache>
                <c:formatCode>[&lt;999999]0.00," k";[&lt;999999999]0.00,," M";0.00" B"</c:formatCode>
                <c:ptCount val="7"/>
                <c:pt idx="0">
                  <c:v>526.95999999999981</c:v>
                </c:pt>
                <c:pt idx="1">
                  <c:v>504.43999999999983</c:v>
                </c:pt>
                <c:pt idx="2">
                  <c:v>600.86</c:v>
                </c:pt>
                <c:pt idx="3">
                  <c:v>521.27</c:v>
                </c:pt>
                <c:pt idx="4">
                  <c:v>500.62000000000029</c:v>
                </c:pt>
                <c:pt idx="5">
                  <c:v>0</c:v>
                </c:pt>
                <c:pt idx="6">
                  <c:v>0</c:v>
                </c:pt>
              </c:numCache>
            </c:numRef>
          </c:val>
          <c:extLst>
            <c:ext xmlns:c16="http://schemas.microsoft.com/office/drawing/2014/chart" uri="{C3380CC4-5D6E-409C-BE32-E72D297353CC}">
              <c16:uniqueId val="{00000000-5AA5-418A-B2BB-496D6F7981F5}"/>
            </c:ext>
          </c:extLst>
        </c:ser>
        <c:ser>
          <c:idx val="1"/>
          <c:order val="1"/>
          <c:tx>
            <c:strRef>
              <c:f>'Pivot Analysis'!$F$92</c:f>
              <c:strCache>
                <c:ptCount val="1"/>
                <c:pt idx="0">
                  <c:v>Highlight</c:v>
                </c:pt>
              </c:strCache>
            </c:strRef>
          </c:tx>
          <c:spPr>
            <a:solidFill>
              <a:srgbClr val="4B49AC"/>
            </a:solidFill>
            <a:ln>
              <a:noFill/>
            </a:ln>
            <a:effectLst/>
          </c:spPr>
          <c:invertIfNegative val="0"/>
          <c:val>
            <c:numRef>
              <c:f>'Pivot Analysis'!$F$93:$F$99</c:f>
              <c:numCache>
                <c:formatCode>General</c:formatCode>
                <c:ptCount val="7"/>
                <c:pt idx="0">
                  <c:v>526.95999999999981</c:v>
                </c:pt>
                <c:pt idx="1">
                  <c:v>0</c:v>
                </c:pt>
                <c:pt idx="2">
                  <c:v>600.86</c:v>
                </c:pt>
                <c:pt idx="3">
                  <c:v>521.27</c:v>
                </c:pt>
                <c:pt idx="4">
                  <c:v>0</c:v>
                </c:pt>
                <c:pt idx="5">
                  <c:v>0</c:v>
                </c:pt>
                <c:pt idx="6">
                  <c:v>0</c:v>
                </c:pt>
              </c:numCache>
            </c:numRef>
          </c:val>
          <c:extLst>
            <c:ext xmlns:c16="http://schemas.microsoft.com/office/drawing/2014/chart" uri="{C3380CC4-5D6E-409C-BE32-E72D297353CC}">
              <c16:uniqueId val="{00000001-5AA5-418A-B2BB-496D6F7981F5}"/>
            </c:ext>
          </c:extLst>
        </c:ser>
        <c:dLbls>
          <c:showLegendKey val="0"/>
          <c:showVal val="0"/>
          <c:showCatName val="0"/>
          <c:showSerName val="0"/>
          <c:showPercent val="0"/>
          <c:showBubbleSize val="0"/>
        </c:dLbls>
        <c:gapWidth val="219"/>
        <c:overlap val="100"/>
        <c:axId val="1748311807"/>
        <c:axId val="1748308063"/>
      </c:barChart>
      <c:catAx>
        <c:axId val="174831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308063"/>
        <c:crosses val="autoZero"/>
        <c:auto val="1"/>
        <c:lblAlgn val="ctr"/>
        <c:lblOffset val="100"/>
        <c:noMultiLvlLbl val="0"/>
      </c:catAx>
      <c:valAx>
        <c:axId val="1748308063"/>
        <c:scaling>
          <c:orientation val="minMax"/>
        </c:scaling>
        <c:delete val="1"/>
        <c:axPos val="l"/>
        <c:numFmt formatCode="[&lt;999999]0.00,&quot; k&quot;;[&lt;999999999]0.00,,&quot; M&quot;;0.00&quot; B&quot;" sourceLinked="1"/>
        <c:majorTickMark val="none"/>
        <c:minorTickMark val="none"/>
        <c:tickLblPos val="nextTo"/>
        <c:crossAx val="174831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[Dicecamp Maven Dashboard.xlsx]Pivot Analysis!Weekened Pivot Table</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DC1F5"/>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DC1F5"/>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rgbClr val="98BDFF"/>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8BDFF"/>
          </a:solidFill>
          <a:ln w="19050">
            <a:noFill/>
          </a:ln>
          <a:effectLst/>
        </c:spPr>
        <c:dLbl>
          <c:idx val="0"/>
          <c:layout>
            <c:manualLayout>
              <c:x val="6.6066069763976748E-2"/>
              <c:y val="-2.0977086716267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B49AC"/>
          </a:solidFill>
          <a:ln w="19050">
            <a:noFill/>
          </a:ln>
          <a:effectLst/>
        </c:spPr>
        <c:dLbl>
          <c:idx val="0"/>
          <c:layout>
            <c:manualLayout>
              <c:x val="-4.8893316471304391E-2"/>
              <c:y val="1.75847795588313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9904664682464"/>
          <c:y val="0.18180925775194592"/>
          <c:w val="0.5369727075665276"/>
          <c:h val="0.66884742338038428"/>
        </c:manualLayout>
      </c:layout>
      <c:pieChart>
        <c:varyColors val="1"/>
        <c:ser>
          <c:idx val="0"/>
          <c:order val="0"/>
          <c:tx>
            <c:strRef>
              <c:f>'Pivot Analysis'!$B$104</c:f>
              <c:strCache>
                <c:ptCount val="1"/>
                <c:pt idx="0">
                  <c:v>Total</c:v>
                </c:pt>
              </c:strCache>
            </c:strRef>
          </c:tx>
          <c:spPr>
            <a:solidFill>
              <a:srgbClr val="98BDFF"/>
            </a:solidFill>
            <a:ln>
              <a:noFill/>
            </a:ln>
          </c:spPr>
          <c:dPt>
            <c:idx val="0"/>
            <c:bubble3D val="0"/>
            <c:spPr>
              <a:solidFill>
                <a:srgbClr val="98BDFF"/>
              </a:solidFill>
              <a:ln w="19050">
                <a:noFill/>
              </a:ln>
              <a:effectLst/>
            </c:spPr>
            <c:extLst>
              <c:ext xmlns:c16="http://schemas.microsoft.com/office/drawing/2014/chart" uri="{C3380CC4-5D6E-409C-BE32-E72D297353CC}">
                <c16:uniqueId val="{00000007-F8D3-4419-B14E-5CB0E2659458}"/>
              </c:ext>
            </c:extLst>
          </c:dPt>
          <c:dPt>
            <c:idx val="1"/>
            <c:bubble3D val="0"/>
            <c:spPr>
              <a:solidFill>
                <a:srgbClr val="4B49AC"/>
              </a:solidFill>
              <a:ln w="19050">
                <a:noFill/>
              </a:ln>
              <a:effectLst/>
            </c:spPr>
            <c:extLst>
              <c:ext xmlns:c16="http://schemas.microsoft.com/office/drawing/2014/chart" uri="{C3380CC4-5D6E-409C-BE32-E72D297353CC}">
                <c16:uniqueId val="{00000006-F8D3-4419-B14E-5CB0E2659458}"/>
              </c:ext>
            </c:extLst>
          </c:dPt>
          <c:dLbls>
            <c:dLbl>
              <c:idx val="0"/>
              <c:layout>
                <c:manualLayout>
                  <c:x val="6.6066069763976748E-2"/>
                  <c:y val="-2.09770867162671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D3-4419-B14E-5CB0E2659458}"/>
                </c:ext>
              </c:extLst>
            </c:dLbl>
            <c:dLbl>
              <c:idx val="1"/>
              <c:layout>
                <c:manualLayout>
                  <c:x val="-4.8893316471304391E-2"/>
                  <c:y val="1.758477955883134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D3-4419-B14E-5CB0E26594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Analysis'!$A$105:$A$106</c:f>
              <c:strCache>
                <c:ptCount val="2"/>
                <c:pt idx="0">
                  <c:v>Weekday</c:v>
                </c:pt>
                <c:pt idx="1">
                  <c:v>Weekend</c:v>
                </c:pt>
              </c:strCache>
            </c:strRef>
          </c:cat>
          <c:val>
            <c:numRef>
              <c:f>'Pivot Analysis'!$B$105:$B$106</c:f>
              <c:numCache>
                <c:formatCode>[&lt;999999]0.00," k";[&lt;999999999]0.00,," M";0.00" B"</c:formatCode>
                <c:ptCount val="2"/>
                <c:pt idx="0">
                  <c:v>2053.2899999999995</c:v>
                </c:pt>
                <c:pt idx="1">
                  <c:v>600.86</c:v>
                </c:pt>
              </c:numCache>
            </c:numRef>
          </c:val>
          <c:extLst>
            <c:ext xmlns:c16="http://schemas.microsoft.com/office/drawing/2014/chart" uri="{C3380CC4-5D6E-409C-BE32-E72D297353CC}">
              <c16:uniqueId val="{00000005-F8D3-4419-B14E-5CB0E265945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02341207349082E-2"/>
          <c:y val="0"/>
          <c:w val="0.89801471814794143"/>
          <c:h val="0.75858920953785602"/>
        </c:manualLayout>
      </c:layout>
      <c:barChart>
        <c:barDir val="col"/>
        <c:grouping val="clustered"/>
        <c:varyColors val="0"/>
        <c:ser>
          <c:idx val="0"/>
          <c:order val="0"/>
          <c:tx>
            <c:strRef>
              <c:f>'Pivot Analysis'!$A$13</c:f>
              <c:strCache>
                <c:ptCount val="1"/>
                <c:pt idx="0">
                  <c:v>Year</c:v>
                </c:pt>
              </c:strCache>
            </c:strRef>
          </c:tx>
          <c:spPr>
            <a:solidFill>
              <a:schemeClr val="accent1"/>
            </a:solidFill>
            <a:ln>
              <a:noFill/>
            </a:ln>
            <a:effectLst/>
          </c:spPr>
          <c:invertIfNegative val="0"/>
          <c:cat>
            <c:numRef>
              <c:f>'Pivot Analysis'!$A$14:$A$15</c:f>
              <c:numCache>
                <c:formatCode>General</c:formatCode>
                <c:ptCount val="2"/>
                <c:pt idx="0">
                  <c:v>1997</c:v>
                </c:pt>
                <c:pt idx="1">
                  <c:v>1998</c:v>
                </c:pt>
              </c:numCache>
            </c:numRef>
          </c:cat>
          <c:val>
            <c:numRef>
              <c:f>'Pivot Analysis'!$A$14:$A$15</c:f>
              <c:numCache>
                <c:formatCode>General</c:formatCode>
                <c:ptCount val="2"/>
                <c:pt idx="0">
                  <c:v>1997</c:v>
                </c:pt>
                <c:pt idx="1">
                  <c:v>1998</c:v>
                </c:pt>
              </c:numCache>
            </c:numRef>
          </c:val>
          <c:extLst>
            <c:ext xmlns:c16="http://schemas.microsoft.com/office/drawing/2014/chart" uri="{C3380CC4-5D6E-409C-BE32-E72D297353CC}">
              <c16:uniqueId val="{00000000-D530-4FAE-9FB7-1F0FF7C9443F}"/>
            </c:ext>
          </c:extLst>
        </c:ser>
        <c:ser>
          <c:idx val="1"/>
          <c:order val="1"/>
          <c:tx>
            <c:strRef>
              <c:f>'Pivot Analysis'!$B$13</c:f>
              <c:strCache>
                <c:ptCount val="1"/>
                <c:pt idx="0">
                  <c:v>Revenue</c:v>
                </c:pt>
              </c:strCache>
            </c:strRef>
          </c:tx>
          <c:spPr>
            <a:solidFill>
              <a:srgbClr val="98BDFF"/>
            </a:solidFill>
            <a:ln>
              <a:noFill/>
            </a:ln>
            <a:effectLst/>
          </c:spPr>
          <c:invertIfNegative val="0"/>
          <c:dLbls>
            <c:dLbl>
              <c:idx val="0"/>
              <c:layout>
                <c:manualLayout>
                  <c:x val="-1.9551465581542051E-2"/>
                  <c:y val="-0.10642025959436859"/>
                </c:manualLayout>
              </c:layout>
              <c:showLegendKey val="0"/>
              <c:showVal val="1"/>
              <c:showCatName val="0"/>
              <c:showSerName val="0"/>
              <c:showPercent val="0"/>
              <c:showBubbleSize val="0"/>
              <c:extLst>
                <c:ext xmlns:c15="http://schemas.microsoft.com/office/drawing/2012/chart" uri="{CE6537A1-D6FC-4f65-9D91-7224C49458BB}">
                  <c15:layout>
                    <c:manualLayout>
                      <c:w val="0.28433261090963569"/>
                      <c:h val="0.24680085961634737"/>
                    </c:manualLayout>
                  </c15:layout>
                </c:ext>
                <c:ext xmlns:c16="http://schemas.microsoft.com/office/drawing/2014/chart" uri="{C3380CC4-5D6E-409C-BE32-E72D297353CC}">
                  <c16:uniqueId val="{00000008-D530-4FAE-9FB7-1F0FF7C9443F}"/>
                </c:ext>
              </c:extLst>
            </c:dLbl>
            <c:numFmt formatCode="[&lt;999999]0.0,&quot; k&quot;;[&lt;999999999]0.00,,&quot; M&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Analysis'!$A$14:$A$15</c:f>
              <c:numCache>
                <c:formatCode>General</c:formatCode>
                <c:ptCount val="2"/>
                <c:pt idx="0">
                  <c:v>1997</c:v>
                </c:pt>
                <c:pt idx="1">
                  <c:v>1998</c:v>
                </c:pt>
              </c:numCache>
            </c:numRef>
          </c:cat>
          <c:val>
            <c:numRef>
              <c:f>'Pivot Analysis'!$B$14:$B$15</c:f>
              <c:numCache>
                <c:formatCode>[&lt;999999]0.00," k";[&lt;999999999]0.00,," M";0.00" B"</c:formatCode>
                <c:ptCount val="2"/>
                <c:pt idx="0">
                  <c:v>565292.7300000072</c:v>
                </c:pt>
                <c:pt idx="1">
                  <c:v>1199358.7099999522</c:v>
                </c:pt>
              </c:numCache>
            </c:numRef>
          </c:val>
          <c:extLst>
            <c:ext xmlns:c16="http://schemas.microsoft.com/office/drawing/2014/chart" uri="{C3380CC4-5D6E-409C-BE32-E72D297353CC}">
              <c16:uniqueId val="{00000001-D530-4FAE-9FB7-1F0FF7C9443F}"/>
            </c:ext>
          </c:extLst>
        </c:ser>
        <c:ser>
          <c:idx val="3"/>
          <c:order val="3"/>
          <c:tx>
            <c:strRef>
              <c:f>'Pivot Analysis'!$D$13</c:f>
              <c:strCache>
                <c:ptCount val="1"/>
                <c:pt idx="0">
                  <c:v>above Average</c:v>
                </c:pt>
              </c:strCache>
            </c:strRef>
          </c:tx>
          <c:spPr>
            <a:solidFill>
              <a:srgbClr val="4B49AC"/>
            </a:solidFill>
            <a:ln>
              <a:noFill/>
            </a:ln>
            <a:effectLst/>
          </c:spPr>
          <c:invertIfNegative val="0"/>
          <c:dPt>
            <c:idx val="1"/>
            <c:invertIfNegative val="0"/>
            <c:bubble3D val="0"/>
            <c:spPr>
              <a:solidFill>
                <a:srgbClr val="4B49AC"/>
              </a:solidFill>
              <a:ln>
                <a:noFill/>
              </a:ln>
              <a:effectLst/>
            </c:spPr>
            <c:extLst>
              <c:ext xmlns:c16="http://schemas.microsoft.com/office/drawing/2014/chart" uri="{C3380CC4-5D6E-409C-BE32-E72D297353CC}">
                <c16:uniqueId val="{00000005-D530-4FAE-9FB7-1F0FF7C9443F}"/>
              </c:ext>
            </c:extLst>
          </c:dPt>
          <c:val>
            <c:numRef>
              <c:f>'Pivot Analysis'!$D$14:$D$15</c:f>
              <c:numCache>
                <c:formatCode>[&lt;999999]0.00," k";[&lt;999999999]0.00,," M";0.00" B"</c:formatCode>
                <c:ptCount val="2"/>
                <c:pt idx="0">
                  <c:v>0</c:v>
                </c:pt>
                <c:pt idx="1">
                  <c:v>1199358.7099999522</c:v>
                </c:pt>
              </c:numCache>
            </c:numRef>
          </c:val>
          <c:extLst>
            <c:ext xmlns:c16="http://schemas.microsoft.com/office/drawing/2014/chart" uri="{C3380CC4-5D6E-409C-BE32-E72D297353CC}">
              <c16:uniqueId val="{00000004-D530-4FAE-9FB7-1F0FF7C9443F}"/>
            </c:ext>
          </c:extLst>
        </c:ser>
        <c:dLbls>
          <c:showLegendKey val="0"/>
          <c:showVal val="0"/>
          <c:showCatName val="0"/>
          <c:showSerName val="0"/>
          <c:showPercent val="0"/>
          <c:showBubbleSize val="0"/>
        </c:dLbls>
        <c:gapWidth val="219"/>
        <c:overlap val="100"/>
        <c:axId val="591155808"/>
        <c:axId val="591149984"/>
      </c:barChart>
      <c:lineChart>
        <c:grouping val="standard"/>
        <c:varyColors val="0"/>
        <c:ser>
          <c:idx val="2"/>
          <c:order val="2"/>
          <c:tx>
            <c:strRef>
              <c:f>'Pivot Analysis'!$C$13</c:f>
              <c:strCache>
                <c:ptCount val="1"/>
                <c:pt idx="0">
                  <c:v>Revenue</c:v>
                </c:pt>
              </c:strCache>
            </c:strRef>
          </c:tx>
          <c:spPr>
            <a:ln w="28575" cap="rnd">
              <a:solidFill>
                <a:schemeClr val="bg1">
                  <a:lumMod val="50000"/>
                </a:schemeClr>
              </a:solidFill>
              <a:round/>
            </a:ln>
            <a:effectLst/>
          </c:spPr>
          <c:marker>
            <c:symbol val="none"/>
          </c:marker>
          <c:val>
            <c:numRef>
              <c:f>'Pivot Analysis'!$C$14:$C$15</c:f>
              <c:numCache>
                <c:formatCode>[&lt;999999]0.00," k";[&lt;999999999]0.00,," M";0.00" B"</c:formatCode>
                <c:ptCount val="2"/>
                <c:pt idx="0">
                  <c:v>882325.71999997972</c:v>
                </c:pt>
                <c:pt idx="1">
                  <c:v>882325.71999997972</c:v>
                </c:pt>
              </c:numCache>
            </c:numRef>
          </c:val>
          <c:smooth val="0"/>
          <c:extLst>
            <c:ext xmlns:c16="http://schemas.microsoft.com/office/drawing/2014/chart" uri="{C3380CC4-5D6E-409C-BE32-E72D297353CC}">
              <c16:uniqueId val="{00000003-D530-4FAE-9FB7-1F0FF7C9443F}"/>
            </c:ext>
          </c:extLst>
        </c:ser>
        <c:dLbls>
          <c:showLegendKey val="0"/>
          <c:showVal val="0"/>
          <c:showCatName val="0"/>
          <c:showSerName val="0"/>
          <c:showPercent val="0"/>
          <c:showBubbleSize val="0"/>
        </c:dLbls>
        <c:marker val="1"/>
        <c:smooth val="0"/>
        <c:axId val="591155808"/>
        <c:axId val="591149984"/>
      </c:lineChart>
      <c:catAx>
        <c:axId val="591155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149984"/>
        <c:crosses val="autoZero"/>
        <c:auto val="1"/>
        <c:lblAlgn val="ctr"/>
        <c:lblOffset val="100"/>
        <c:noMultiLvlLbl val="0"/>
      </c:catAx>
      <c:valAx>
        <c:axId val="591149984"/>
        <c:scaling>
          <c:orientation val="minMax"/>
        </c:scaling>
        <c:delete val="1"/>
        <c:axPos val="l"/>
        <c:numFmt formatCode="General" sourceLinked="1"/>
        <c:majorTickMark val="out"/>
        <c:minorTickMark val="none"/>
        <c:tickLblPos val="nextTo"/>
        <c:crossAx val="59115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Analysis'!$E$384</c:f>
              <c:strCache>
                <c:ptCount val="1"/>
                <c:pt idx="0">
                  <c:v>Total  Profit</c:v>
                </c:pt>
              </c:strCache>
            </c:strRef>
          </c:tx>
          <c:spPr>
            <a:solidFill>
              <a:srgbClr val="98BDFF"/>
            </a:solidFill>
            <a:ln>
              <a:noFill/>
            </a:ln>
          </c:spPr>
          <c:dPt>
            <c:idx val="0"/>
            <c:bubble3D val="0"/>
            <c:spPr>
              <a:solidFill>
                <a:srgbClr val="98BDFF"/>
              </a:solidFill>
              <a:ln w="19050">
                <a:noFill/>
              </a:ln>
              <a:effectLst/>
            </c:spPr>
            <c:extLst>
              <c:ext xmlns:c16="http://schemas.microsoft.com/office/drawing/2014/chart" uri="{C3380CC4-5D6E-409C-BE32-E72D297353CC}">
                <c16:uniqueId val="{00000001-BE2E-4D3D-8D73-9296ADC9A2DD}"/>
              </c:ext>
            </c:extLst>
          </c:dPt>
          <c:dPt>
            <c:idx val="1"/>
            <c:bubble3D val="0"/>
            <c:spPr>
              <a:solidFill>
                <a:srgbClr val="4B49AC"/>
              </a:solidFill>
              <a:ln w="19050">
                <a:noFill/>
              </a:ln>
              <a:effectLst/>
            </c:spPr>
            <c:extLst>
              <c:ext xmlns:c16="http://schemas.microsoft.com/office/drawing/2014/chart" uri="{C3380CC4-5D6E-409C-BE32-E72D297353CC}">
                <c16:uniqueId val="{00000003-BE2E-4D3D-8D73-9296ADC9A2DD}"/>
              </c:ext>
            </c:extLst>
          </c:dPt>
          <c:cat>
            <c:strRef>
              <c:f>'Pivot Analysis'!$D$385:$D$386</c:f>
              <c:strCache>
                <c:ptCount val="2"/>
                <c:pt idx="0">
                  <c:v>Female</c:v>
                </c:pt>
                <c:pt idx="1">
                  <c:v>Male</c:v>
                </c:pt>
              </c:strCache>
            </c:strRef>
          </c:cat>
          <c:val>
            <c:numRef>
              <c:f>'Pivot Analysis'!$E$385:$E$386</c:f>
              <c:numCache>
                <c:formatCode>General</c:formatCode>
                <c:ptCount val="2"/>
                <c:pt idx="0">
                  <c:v>199408.20999999452</c:v>
                </c:pt>
                <c:pt idx="1">
                  <c:v>203460.17999999327</c:v>
                </c:pt>
              </c:numCache>
            </c:numRef>
          </c:val>
          <c:extLst>
            <c:ext xmlns:c16="http://schemas.microsoft.com/office/drawing/2014/chart" uri="{C3380CC4-5D6E-409C-BE32-E72D297353CC}">
              <c16:uniqueId val="{00000004-BE2E-4D3D-8D73-9296ADC9A2D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Analysis'!$E$393</c:f>
              <c:strCache>
                <c:ptCount val="1"/>
                <c:pt idx="0">
                  <c:v>Total  Profit</c:v>
                </c:pt>
              </c:strCache>
            </c:strRef>
          </c:tx>
          <c:spPr>
            <a:solidFill>
              <a:srgbClr val="98BDFF"/>
            </a:solidFill>
            <a:ln>
              <a:noFill/>
            </a:ln>
          </c:spPr>
          <c:dPt>
            <c:idx val="0"/>
            <c:bubble3D val="0"/>
            <c:spPr>
              <a:solidFill>
                <a:srgbClr val="4B49AC"/>
              </a:solidFill>
              <a:ln w="19050">
                <a:noFill/>
              </a:ln>
              <a:effectLst/>
            </c:spPr>
            <c:extLst>
              <c:ext xmlns:c16="http://schemas.microsoft.com/office/drawing/2014/chart" uri="{C3380CC4-5D6E-409C-BE32-E72D297353CC}">
                <c16:uniqueId val="{00000001-BE2E-4D3D-8D73-9296ADC9A2DD}"/>
              </c:ext>
            </c:extLst>
          </c:dPt>
          <c:dPt>
            <c:idx val="1"/>
            <c:bubble3D val="0"/>
            <c:spPr>
              <a:solidFill>
                <a:srgbClr val="98BDFF"/>
              </a:solidFill>
              <a:ln w="19050">
                <a:noFill/>
              </a:ln>
              <a:effectLst/>
            </c:spPr>
            <c:extLst>
              <c:ext xmlns:c16="http://schemas.microsoft.com/office/drawing/2014/chart" uri="{C3380CC4-5D6E-409C-BE32-E72D297353CC}">
                <c16:uniqueId val="{00000003-BE2E-4D3D-8D73-9296ADC9A2DD}"/>
              </c:ext>
            </c:extLst>
          </c:dPt>
          <c:cat>
            <c:strRef>
              <c:f>'Pivot Analysis'!$D$394:$D$395</c:f>
              <c:strCache>
                <c:ptCount val="2"/>
                <c:pt idx="0">
                  <c:v>Married</c:v>
                </c:pt>
                <c:pt idx="1">
                  <c:v>Single</c:v>
                </c:pt>
              </c:strCache>
            </c:strRef>
          </c:cat>
          <c:val>
            <c:numRef>
              <c:f>'Pivot Analysis'!$E$394:$E$395</c:f>
              <c:numCache>
                <c:formatCode>General</c:formatCode>
                <c:ptCount val="2"/>
                <c:pt idx="0">
                  <c:v>201923.17999999376</c:v>
                </c:pt>
                <c:pt idx="1">
                  <c:v>200945.20999999394</c:v>
                </c:pt>
              </c:numCache>
            </c:numRef>
          </c:val>
          <c:extLst>
            <c:ext xmlns:c16="http://schemas.microsoft.com/office/drawing/2014/chart" uri="{C3380CC4-5D6E-409C-BE32-E72D297353CC}">
              <c16:uniqueId val="{00000004-BE2E-4D3D-8D73-9296ADC9A2D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Analysis'!$E$402</c:f>
              <c:strCache>
                <c:ptCount val="1"/>
                <c:pt idx="0">
                  <c:v>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Analysis'!$D$403:$D$407</c:f>
              <c:strCache>
                <c:ptCount val="5"/>
                <c:pt idx="0">
                  <c:v>Robert</c:v>
                </c:pt>
                <c:pt idx="1">
                  <c:v>  n </c:v>
                </c:pt>
                <c:pt idx="2">
                  <c:v>James</c:v>
                </c:pt>
                <c:pt idx="3">
                  <c:v>Michael</c:v>
                </c:pt>
                <c:pt idx="4">
                  <c:v>David</c:v>
                </c:pt>
              </c:strCache>
            </c:strRef>
          </c:cat>
          <c:val>
            <c:numRef>
              <c:f>'Pivot Analysis'!$E$403:$E$407</c:f>
              <c:numCache>
                <c:formatCode>[&lt;999999]0.00," k";[&lt;999999999]0.00,," M";0.00" B"</c:formatCode>
                <c:ptCount val="5"/>
                <c:pt idx="0">
                  <c:v>3829.39</c:v>
                </c:pt>
                <c:pt idx="1">
                  <c:v>3750.0600000000004</c:v>
                </c:pt>
                <c:pt idx="2">
                  <c:v>3500.3499999999995</c:v>
                </c:pt>
                <c:pt idx="3">
                  <c:v>2697.6899999999996</c:v>
                </c:pt>
                <c:pt idx="4">
                  <c:v>2605.54</c:v>
                </c:pt>
              </c:numCache>
            </c:numRef>
          </c:val>
          <c:extLst>
            <c:ext xmlns:c16="http://schemas.microsoft.com/office/drawing/2014/chart" uri="{C3380CC4-5D6E-409C-BE32-E72D297353CC}">
              <c16:uniqueId val="{00000000-542C-44E5-9CA1-272A09DB2B4E}"/>
            </c:ext>
          </c:extLst>
        </c:ser>
        <c:ser>
          <c:idx val="1"/>
          <c:order val="1"/>
          <c:tx>
            <c:strRef>
              <c:f>'Pivot Analysis'!$F$402</c:f>
              <c:strCache>
                <c:ptCount val="1"/>
                <c:pt idx="0">
                  <c:v>Duplicate</c:v>
                </c:pt>
              </c:strCache>
            </c:strRef>
          </c:tx>
          <c:spPr>
            <a:solidFill>
              <a:srgbClr val="4B49AC"/>
            </a:solidFill>
            <a:ln>
              <a:noFill/>
            </a:ln>
            <a:effectLst/>
          </c:spPr>
          <c:invertIfNegative val="0"/>
          <c:dLbls>
            <c:dLbl>
              <c:idx val="0"/>
              <c:dLblPos val="inBase"/>
              <c:showLegendKey val="0"/>
              <c:showVal val="0"/>
              <c:showCatName val="1"/>
              <c:showSerName val="0"/>
              <c:showPercent val="0"/>
              <c:showBubbleSize val="0"/>
              <c:separator>, </c:separator>
              <c:extLst>
                <c:ext xmlns:c15="http://schemas.microsoft.com/office/drawing/2012/chart" uri="{CE6537A1-D6FC-4f65-9D91-7224C49458BB}">
                  <c15:layout>
                    <c:manualLayout>
                      <c:w val="0.40570263405647999"/>
                      <c:h val="9.5228533935516904E-2"/>
                    </c:manualLayout>
                  </c15:layout>
                </c:ext>
                <c:ext xmlns:c16="http://schemas.microsoft.com/office/drawing/2014/chart" uri="{C3380CC4-5D6E-409C-BE32-E72D297353CC}">
                  <c16:uniqueId val="{00000003-6D96-4D59-A596-A3456B4F8B19}"/>
                </c:ext>
              </c:extLst>
            </c:dLbl>
            <c:dLbl>
              <c:idx val="1"/>
              <c:dLblPos val="inBase"/>
              <c:showLegendKey val="0"/>
              <c:showVal val="0"/>
              <c:showCatName val="1"/>
              <c:showSerName val="0"/>
              <c:showPercent val="0"/>
              <c:showBubbleSize val="0"/>
              <c:separator>, </c:separator>
              <c:extLst>
                <c:ext xmlns:c15="http://schemas.microsoft.com/office/drawing/2012/chart" uri="{CE6537A1-D6FC-4f65-9D91-7224C49458BB}">
                  <c15:layout>
                    <c:manualLayout>
                      <c:w val="0.37640324945457193"/>
                      <c:h val="9.5228533935516904E-2"/>
                    </c:manualLayout>
                  </c15:layout>
                </c:ext>
                <c:ext xmlns:c16="http://schemas.microsoft.com/office/drawing/2014/chart" uri="{C3380CC4-5D6E-409C-BE32-E72D297353CC}">
                  <c16:uniqueId val="{00000002-6D96-4D59-A596-A3456B4F8B19}"/>
                </c:ext>
              </c:extLst>
            </c:dLbl>
            <c:dLbl>
              <c:idx val="2"/>
              <c:dLblPos val="inBase"/>
              <c:showLegendKey val="0"/>
              <c:showVal val="0"/>
              <c:showCatName val="1"/>
              <c:showSerName val="0"/>
              <c:showPercent val="0"/>
              <c:showBubbleSize val="0"/>
              <c:separator>, </c:separator>
              <c:extLst>
                <c:ext xmlns:c15="http://schemas.microsoft.com/office/drawing/2012/chart" uri="{CE6537A1-D6FC-4f65-9D91-7224C49458BB}">
                  <c15:layout>
                    <c:manualLayout>
                      <c:w val="0.41134793908205036"/>
                      <c:h val="0.1734566256926606"/>
                    </c:manualLayout>
                  </c15:layout>
                </c:ext>
                <c:ext xmlns:c16="http://schemas.microsoft.com/office/drawing/2014/chart" uri="{C3380CC4-5D6E-409C-BE32-E72D297353CC}">
                  <c16:uniqueId val="{00000001-6D96-4D59-A596-A3456B4F8B19}"/>
                </c:ext>
              </c:extLst>
            </c:dLbl>
            <c:dLbl>
              <c:idx val="3"/>
              <c:dLblPos val="inBase"/>
              <c:showLegendKey val="0"/>
              <c:showVal val="0"/>
              <c:showCatName val="1"/>
              <c:showSerName val="0"/>
              <c:showPercent val="0"/>
              <c:showBubbleSize val="0"/>
              <c:separator>, </c:separator>
              <c:extLst>
                <c:ext xmlns:c15="http://schemas.microsoft.com/office/drawing/2012/chart" uri="{CE6537A1-D6FC-4f65-9D91-7224C49458BB}">
                  <c15:layout>
                    <c:manualLayout>
                      <c:w val="0.42596987754050647"/>
                      <c:h val="0.1734566256926606"/>
                    </c:manualLayout>
                  </c15:layout>
                </c:ext>
                <c:ext xmlns:c16="http://schemas.microsoft.com/office/drawing/2014/chart" uri="{C3380CC4-5D6E-409C-BE32-E72D297353CC}">
                  <c16:uniqueId val="{00000004-6D96-4D59-A596-A3456B4F8B19}"/>
                </c:ext>
              </c:extLst>
            </c:dLbl>
            <c:dLbl>
              <c:idx val="4"/>
              <c:dLblPos val="inBase"/>
              <c:showLegendKey val="0"/>
              <c:showVal val="0"/>
              <c:showCatName val="1"/>
              <c:showSerName val="0"/>
              <c:showPercent val="0"/>
              <c:showBubbleSize val="0"/>
              <c:separator>, </c:separator>
              <c:extLst>
                <c:ext xmlns:c15="http://schemas.microsoft.com/office/drawing/2012/chart" uri="{CE6537A1-D6FC-4f65-9D91-7224C49458BB}">
                  <c15:layout>
                    <c:manualLayout>
                      <c:w val="0.36902332927288828"/>
                      <c:h val="0.1734566256926606"/>
                    </c:manualLayout>
                  </c15:layout>
                </c:ext>
                <c:ext xmlns:c16="http://schemas.microsoft.com/office/drawing/2014/chart" uri="{C3380CC4-5D6E-409C-BE32-E72D297353CC}">
                  <c16:uniqueId val="{00000005-6D96-4D59-A596-A3456B4F8B19}"/>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1"/>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Analysis'!$D$403:$D$407</c:f>
              <c:strCache>
                <c:ptCount val="5"/>
                <c:pt idx="0">
                  <c:v>Robert</c:v>
                </c:pt>
                <c:pt idx="1">
                  <c:v>  n </c:v>
                </c:pt>
                <c:pt idx="2">
                  <c:v>James</c:v>
                </c:pt>
                <c:pt idx="3">
                  <c:v>Michael</c:v>
                </c:pt>
                <c:pt idx="4">
                  <c:v>David</c:v>
                </c:pt>
              </c:strCache>
            </c:strRef>
          </c:cat>
          <c:val>
            <c:numRef>
              <c:f>'Pivot Analysis'!$F$403:$F$407</c:f>
              <c:numCache>
                <c:formatCode>[&lt;999999]0.00," k";[&lt;999999999]0.00,," M";0.00" B"</c:formatCode>
                <c:ptCount val="5"/>
                <c:pt idx="0">
                  <c:v>3829.39</c:v>
                </c:pt>
                <c:pt idx="1">
                  <c:v>3750.0600000000004</c:v>
                </c:pt>
                <c:pt idx="2">
                  <c:v>3500.3499999999995</c:v>
                </c:pt>
                <c:pt idx="3">
                  <c:v>2697.6899999999996</c:v>
                </c:pt>
                <c:pt idx="4">
                  <c:v>2605.54</c:v>
                </c:pt>
              </c:numCache>
            </c:numRef>
          </c:val>
          <c:extLst>
            <c:ext xmlns:c16="http://schemas.microsoft.com/office/drawing/2014/chart" uri="{C3380CC4-5D6E-409C-BE32-E72D297353CC}">
              <c16:uniqueId val="{00000001-542C-44E5-9CA1-272A09DB2B4E}"/>
            </c:ext>
          </c:extLst>
        </c:ser>
        <c:dLbls>
          <c:showLegendKey val="0"/>
          <c:showVal val="0"/>
          <c:showCatName val="0"/>
          <c:showSerName val="0"/>
          <c:showPercent val="0"/>
          <c:showBubbleSize val="0"/>
        </c:dLbls>
        <c:gapWidth val="25"/>
        <c:overlap val="100"/>
        <c:axId val="660313328"/>
        <c:axId val="660318320"/>
      </c:barChart>
      <c:catAx>
        <c:axId val="660313328"/>
        <c:scaling>
          <c:orientation val="maxMin"/>
        </c:scaling>
        <c:delete val="1"/>
        <c:axPos val="l"/>
        <c:numFmt formatCode="General" sourceLinked="1"/>
        <c:majorTickMark val="none"/>
        <c:minorTickMark val="none"/>
        <c:tickLblPos val="nextTo"/>
        <c:crossAx val="660318320"/>
        <c:crosses val="autoZero"/>
        <c:auto val="1"/>
        <c:lblAlgn val="ctr"/>
        <c:lblOffset val="100"/>
        <c:noMultiLvlLbl val="0"/>
      </c:catAx>
      <c:valAx>
        <c:axId val="660318320"/>
        <c:scaling>
          <c:orientation val="minMax"/>
        </c:scaling>
        <c:delete val="1"/>
        <c:axPos val="b"/>
        <c:numFmt formatCode="[&lt;999999]0.00,&quot; k&quot;;[&lt;999999999]0.00,,&quot; M&quot;;0.00&quot; B&quot;" sourceLinked="1"/>
        <c:majorTickMark val="none"/>
        <c:minorTickMark val="none"/>
        <c:tickLblPos val="nextTo"/>
        <c:crossAx val="66031332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Analysis'!$E$410</c:f>
              <c:strCache>
                <c:ptCount val="1"/>
                <c:pt idx="0">
                  <c:v>Profit</c:v>
                </c:pt>
              </c:strCache>
            </c:strRef>
          </c:tx>
          <c:spPr>
            <a:solidFill>
              <a:srgbClr val="98BDFF"/>
            </a:solidFill>
            <a:ln>
              <a:noFill/>
            </a:ln>
          </c:spPr>
          <c:dPt>
            <c:idx val="0"/>
            <c:bubble3D val="0"/>
            <c:spPr>
              <a:solidFill>
                <a:srgbClr val="4B49AC"/>
              </a:solidFill>
              <a:ln w="19050">
                <a:noFill/>
              </a:ln>
              <a:effectLst/>
            </c:spPr>
            <c:extLst>
              <c:ext xmlns:c16="http://schemas.microsoft.com/office/drawing/2014/chart" uri="{C3380CC4-5D6E-409C-BE32-E72D297353CC}">
                <c16:uniqueId val="{00000001-A310-40F5-91B8-C95731133D80}"/>
              </c:ext>
            </c:extLst>
          </c:dPt>
          <c:dPt>
            <c:idx val="1"/>
            <c:bubble3D val="0"/>
            <c:spPr>
              <a:solidFill>
                <a:srgbClr val="98BDFF"/>
              </a:solidFill>
              <a:ln w="19050">
                <a:noFill/>
              </a:ln>
              <a:effectLst/>
            </c:spPr>
            <c:extLst>
              <c:ext xmlns:c16="http://schemas.microsoft.com/office/drawing/2014/chart" uri="{C3380CC4-5D6E-409C-BE32-E72D297353CC}">
                <c16:uniqueId val="{00000003-A310-40F5-91B8-C95731133D80}"/>
              </c:ext>
            </c:extLst>
          </c:dPt>
          <c:cat>
            <c:strRef>
              <c:f>'Pivot Analysis'!$D$411:$D$412</c:f>
              <c:strCache>
                <c:ptCount val="2"/>
                <c:pt idx="0">
                  <c:v>Top 5</c:v>
                </c:pt>
                <c:pt idx="1">
                  <c:v>other</c:v>
                </c:pt>
              </c:strCache>
            </c:strRef>
          </c:cat>
          <c:val>
            <c:numRef>
              <c:f>'Pivot Analysis'!$E$411:$E$412</c:f>
              <c:numCache>
                <c:formatCode>[&lt;999999]0.00," k";[&lt;999999999]0.00,," M";0.00" B"</c:formatCode>
                <c:ptCount val="2"/>
                <c:pt idx="0">
                  <c:v>16383.029999999999</c:v>
                </c:pt>
                <c:pt idx="1">
                  <c:v>196119.78000000017</c:v>
                </c:pt>
              </c:numCache>
            </c:numRef>
          </c:val>
          <c:extLst>
            <c:ext xmlns:c16="http://schemas.microsoft.com/office/drawing/2014/chart" uri="{C3380CC4-5D6E-409C-BE32-E72D297353CC}">
              <c16:uniqueId val="{00000004-A310-40F5-91B8-C95731133D80}"/>
            </c:ext>
          </c:extLst>
        </c:ser>
        <c:ser>
          <c:idx val="1"/>
          <c:order val="1"/>
          <c:tx>
            <c:strRef>
              <c:f>'Pivot Analysis'!$F$410</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660C-44C1-A822-9C50C6A794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660C-44C1-A822-9C50C6A794EE}"/>
              </c:ext>
            </c:extLst>
          </c:dPt>
          <c:cat>
            <c:strRef>
              <c:f>'Pivot Analysis'!$D$411:$D$412</c:f>
              <c:strCache>
                <c:ptCount val="2"/>
                <c:pt idx="0">
                  <c:v>Top 5</c:v>
                </c:pt>
                <c:pt idx="1">
                  <c:v>other</c:v>
                </c:pt>
              </c:strCache>
            </c:strRef>
          </c:cat>
          <c:val>
            <c:numRef>
              <c:f>'Pivot Analysis'!$F$411:$F$412</c:f>
              <c:numCache>
                <c:formatCode>0.00%</c:formatCode>
                <c:ptCount val="2"/>
                <c:pt idx="0">
                  <c:v>7.7095592288873666E-2</c:v>
                </c:pt>
                <c:pt idx="1">
                  <c:v>0.92290440771112636</c:v>
                </c:pt>
              </c:numCache>
            </c:numRef>
          </c:val>
          <c:extLst>
            <c:ext xmlns:c16="http://schemas.microsoft.com/office/drawing/2014/chart" uri="{C3380CC4-5D6E-409C-BE32-E72D297353CC}">
              <c16:uniqueId val="{00000005-8514-4584-9783-9FB4BD822E5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Analysis'!$E$239</c:f>
              <c:strCache>
                <c:ptCount val="1"/>
                <c:pt idx="0">
                  <c:v>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Analysis'!$D$240:$D$244</c:f>
              <c:strCache>
                <c:ptCount val="5"/>
                <c:pt idx="0">
                  <c:v>King</c:v>
                </c:pt>
                <c:pt idx="1">
                  <c:v>Toretti</c:v>
                </c:pt>
                <c:pt idx="2">
                  <c:v>Symphony</c:v>
                </c:pt>
                <c:pt idx="3">
                  <c:v>Big City</c:v>
                </c:pt>
                <c:pt idx="4">
                  <c:v>Black Tie</c:v>
                </c:pt>
              </c:strCache>
            </c:strRef>
          </c:cat>
          <c:val>
            <c:numRef>
              <c:f>'Pivot Analysis'!$E$240:$E$244</c:f>
              <c:numCache>
                <c:formatCode>[&lt;999999]0.00," k";[&lt;999999999]0.00,," M";0.00" B"</c:formatCode>
                <c:ptCount val="5"/>
                <c:pt idx="0">
                  <c:v>86.840000000000018</c:v>
                </c:pt>
                <c:pt idx="1">
                  <c:v>131.99000000000007</c:v>
                </c:pt>
                <c:pt idx="2">
                  <c:v>179.10000000000016</c:v>
                </c:pt>
                <c:pt idx="3">
                  <c:v>235.98000000000019</c:v>
                </c:pt>
                <c:pt idx="4">
                  <c:v>271.91999999999973</c:v>
                </c:pt>
              </c:numCache>
            </c:numRef>
          </c:val>
          <c:extLst>
            <c:ext xmlns:c16="http://schemas.microsoft.com/office/drawing/2014/chart" uri="{C3380CC4-5D6E-409C-BE32-E72D297353CC}">
              <c16:uniqueId val="{00000000-542C-44E5-9CA1-272A09DB2B4E}"/>
            </c:ext>
          </c:extLst>
        </c:ser>
        <c:ser>
          <c:idx val="1"/>
          <c:order val="1"/>
          <c:tx>
            <c:strRef>
              <c:f>'Pivot Analysis'!$F$239</c:f>
              <c:strCache>
                <c:ptCount val="1"/>
                <c:pt idx="0">
                  <c:v>Duplicate</c:v>
                </c:pt>
              </c:strCache>
            </c:strRef>
          </c:tx>
          <c:spPr>
            <a:solidFill>
              <a:srgbClr val="4B49AC"/>
            </a:solidFill>
            <a:ln>
              <a:noFill/>
            </a:ln>
            <a:effectLst/>
          </c:spPr>
          <c:invertIfNegative val="0"/>
          <c:dLbls>
            <c:dLbl>
              <c:idx val="2"/>
              <c:dLblPos val="inBase"/>
              <c:showLegendKey val="0"/>
              <c:showVal val="0"/>
              <c:showCatName val="1"/>
              <c:showSerName val="0"/>
              <c:showPercent val="0"/>
              <c:showBubbleSize val="0"/>
              <c:extLst>
                <c:ext xmlns:c15="http://schemas.microsoft.com/office/drawing/2012/chart" uri="{CE6537A1-D6FC-4f65-9D91-7224C49458BB}">
                  <c15:layout>
                    <c:manualLayout>
                      <c:w val="0.32339718139487172"/>
                      <c:h val="0.21283506307329034"/>
                    </c:manualLayout>
                  </c15:layout>
                </c:ext>
                <c:ext xmlns:c16="http://schemas.microsoft.com/office/drawing/2014/chart" uri="{C3380CC4-5D6E-409C-BE32-E72D297353CC}">
                  <c16:uniqueId val="{00000002-A459-4EC6-9C82-CBB274A9A87F}"/>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38929432299891947"/>
                      <c:h val="0.21283506307329034"/>
                    </c:manualLayout>
                  </c15:layout>
                </c:ext>
                <c:ext xmlns:c16="http://schemas.microsoft.com/office/drawing/2014/chart" uri="{C3380CC4-5D6E-409C-BE32-E72D297353CC}">
                  <c16:uniqueId val="{00000001-A459-4EC6-9C82-CBB274A9A87F}"/>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Analysis'!$D$240:$D$244</c:f>
              <c:strCache>
                <c:ptCount val="5"/>
                <c:pt idx="0">
                  <c:v>King</c:v>
                </c:pt>
                <c:pt idx="1">
                  <c:v>Toretti</c:v>
                </c:pt>
                <c:pt idx="2">
                  <c:v>Symphony</c:v>
                </c:pt>
                <c:pt idx="3">
                  <c:v>Big City</c:v>
                </c:pt>
                <c:pt idx="4">
                  <c:v>Black Tie</c:v>
                </c:pt>
              </c:strCache>
            </c:strRef>
          </c:cat>
          <c:val>
            <c:numRef>
              <c:f>'Pivot Analysis'!$F$240:$F$244</c:f>
              <c:numCache>
                <c:formatCode>[&lt;999999]0.00," k";[&lt;999999999]0.00,," M";0.00" B"</c:formatCode>
                <c:ptCount val="5"/>
                <c:pt idx="0">
                  <c:v>86.840000000000018</c:v>
                </c:pt>
                <c:pt idx="1">
                  <c:v>131.99000000000007</c:v>
                </c:pt>
                <c:pt idx="2">
                  <c:v>179.10000000000016</c:v>
                </c:pt>
                <c:pt idx="3">
                  <c:v>235.98000000000019</c:v>
                </c:pt>
                <c:pt idx="4">
                  <c:v>271.91999999999973</c:v>
                </c:pt>
              </c:numCache>
            </c:numRef>
          </c:val>
          <c:extLst>
            <c:ext xmlns:c16="http://schemas.microsoft.com/office/drawing/2014/chart" uri="{C3380CC4-5D6E-409C-BE32-E72D297353CC}">
              <c16:uniqueId val="{00000001-542C-44E5-9CA1-272A09DB2B4E}"/>
            </c:ext>
          </c:extLst>
        </c:ser>
        <c:dLbls>
          <c:showLegendKey val="0"/>
          <c:showVal val="0"/>
          <c:showCatName val="0"/>
          <c:showSerName val="0"/>
          <c:showPercent val="0"/>
          <c:showBubbleSize val="0"/>
        </c:dLbls>
        <c:gapWidth val="25"/>
        <c:overlap val="100"/>
        <c:axId val="660313328"/>
        <c:axId val="660318320"/>
      </c:barChart>
      <c:catAx>
        <c:axId val="660313328"/>
        <c:scaling>
          <c:orientation val="minMax"/>
        </c:scaling>
        <c:delete val="1"/>
        <c:axPos val="l"/>
        <c:numFmt formatCode="General" sourceLinked="1"/>
        <c:majorTickMark val="out"/>
        <c:minorTickMark val="none"/>
        <c:tickLblPos val="nextTo"/>
        <c:crossAx val="660318320"/>
        <c:crosses val="autoZero"/>
        <c:auto val="1"/>
        <c:lblAlgn val="ctr"/>
        <c:lblOffset val="100"/>
        <c:noMultiLvlLbl val="0"/>
      </c:catAx>
      <c:valAx>
        <c:axId val="660318320"/>
        <c:scaling>
          <c:orientation val="minMax"/>
        </c:scaling>
        <c:delete val="1"/>
        <c:axPos val="t"/>
        <c:numFmt formatCode="[&lt;999999]0.00,&quot; k&quot;;[&lt;999999999]0.00,,&quot; M&quot;;0.00&quot; B&quot;" sourceLinked="1"/>
        <c:majorTickMark val="out"/>
        <c:minorTickMark val="none"/>
        <c:tickLblPos val="nextTo"/>
        <c:crossAx val="66031332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Analysis'!$I$122</c:f>
              <c:strCache>
                <c:ptCount val="1"/>
                <c:pt idx="0">
                  <c:v>Profit</c:v>
                </c:pt>
              </c:strCache>
            </c:strRef>
          </c:tx>
          <c:spPr>
            <a:solidFill>
              <a:srgbClr val="98BDFF"/>
            </a:solidFill>
            <a:ln>
              <a:noFill/>
            </a:ln>
          </c:spPr>
          <c:dPt>
            <c:idx val="0"/>
            <c:bubble3D val="0"/>
            <c:spPr>
              <a:solidFill>
                <a:srgbClr val="4B49AC"/>
              </a:solidFill>
              <a:ln w="19050">
                <a:noFill/>
              </a:ln>
              <a:effectLst/>
            </c:spPr>
            <c:extLst>
              <c:ext xmlns:c16="http://schemas.microsoft.com/office/drawing/2014/chart" uri="{C3380CC4-5D6E-409C-BE32-E72D297353CC}">
                <c16:uniqueId val="{00000001-A310-40F5-91B8-C95731133D80}"/>
              </c:ext>
            </c:extLst>
          </c:dPt>
          <c:dPt>
            <c:idx val="1"/>
            <c:bubble3D val="0"/>
            <c:spPr>
              <a:solidFill>
                <a:srgbClr val="98BDFF"/>
              </a:solidFill>
              <a:ln w="19050">
                <a:noFill/>
              </a:ln>
              <a:effectLst/>
            </c:spPr>
            <c:extLst>
              <c:ext xmlns:c16="http://schemas.microsoft.com/office/drawing/2014/chart" uri="{C3380CC4-5D6E-409C-BE32-E72D297353CC}">
                <c16:uniqueId val="{00000003-A310-40F5-91B8-C95731133D80}"/>
              </c:ext>
            </c:extLst>
          </c:dPt>
          <c:cat>
            <c:strRef>
              <c:f>'Pivot Analysis'!$H$123:$H$124</c:f>
              <c:strCache>
                <c:ptCount val="2"/>
                <c:pt idx="0">
                  <c:v>Top 5</c:v>
                </c:pt>
                <c:pt idx="1">
                  <c:v>other</c:v>
                </c:pt>
              </c:strCache>
            </c:strRef>
          </c:cat>
          <c:val>
            <c:numRef>
              <c:f>'Pivot Analysis'!$I$123:$I$124</c:f>
              <c:numCache>
                <c:formatCode>[&lt;999999]0.00," k";[&lt;999999999]0.00,," M";0.00" B"</c:formatCode>
                <c:ptCount val="2"/>
                <c:pt idx="0">
                  <c:v>56999.529999999737</c:v>
                </c:pt>
                <c:pt idx="1">
                  <c:v>345868.86000000051</c:v>
                </c:pt>
              </c:numCache>
            </c:numRef>
          </c:val>
          <c:extLst>
            <c:ext xmlns:c16="http://schemas.microsoft.com/office/drawing/2014/chart" uri="{C3380CC4-5D6E-409C-BE32-E72D297353CC}">
              <c16:uniqueId val="{00000004-A310-40F5-91B8-C95731133D8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Analysis'!$E$122</c:f>
              <c:strCache>
                <c:ptCount val="1"/>
                <c:pt idx="0">
                  <c:v>Profit</c:v>
                </c:pt>
              </c:strCache>
            </c:strRef>
          </c:tx>
          <c:spPr>
            <a:solidFill>
              <a:schemeClr val="bg1">
                <a:lumMod val="85000"/>
              </a:schemeClr>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31182127612840393"/>
                      <c:h val="0.16162697842994703"/>
                    </c:manualLayout>
                  </c15:layout>
                </c:ext>
                <c:ext xmlns:c16="http://schemas.microsoft.com/office/drawing/2014/chart" uri="{C3380CC4-5D6E-409C-BE32-E72D297353CC}">
                  <c16:uniqueId val="{00000006-542C-44E5-9CA1-272A09DB2B4E}"/>
                </c:ext>
              </c:extLst>
            </c:dLbl>
            <c:dLbl>
              <c:idx val="1"/>
              <c:layout>
                <c:manualLayout>
                  <c:x val="-0.48148887920864691"/>
                  <c:y val="-1.2976063701423199E-2"/>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0.2405793635330003"/>
                      <c:h val="0.16162697842994703"/>
                    </c:manualLayout>
                  </c15:layout>
                </c:ext>
                <c:ext xmlns:c16="http://schemas.microsoft.com/office/drawing/2014/chart" uri="{C3380CC4-5D6E-409C-BE32-E72D297353CC}">
                  <c16:uniqueId val="{00000005-542C-44E5-9CA1-272A09DB2B4E}"/>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31725230166882079"/>
                      <c:h val="0.16162721500746263"/>
                    </c:manualLayout>
                  </c15:layout>
                </c:ext>
                <c:ext xmlns:c16="http://schemas.microsoft.com/office/drawing/2014/chart" uri="{C3380CC4-5D6E-409C-BE32-E72D297353CC}">
                  <c16:uniqueId val="{00000004-542C-44E5-9CA1-272A09DB2B4E}"/>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32635041079052313"/>
                      <c:h val="0.16317375167890588"/>
                    </c:manualLayout>
                  </c15:layout>
                </c:ext>
                <c:ext xmlns:c16="http://schemas.microsoft.com/office/drawing/2014/chart" uri="{C3380CC4-5D6E-409C-BE32-E72D297353CC}">
                  <c16:uniqueId val="{00000003-542C-44E5-9CA1-272A09DB2B4E}"/>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31548320282886338"/>
                      <c:h val="0.16162721500746263"/>
                    </c:manualLayout>
                  </c15:layout>
                </c:ext>
                <c:ext xmlns:c16="http://schemas.microsoft.com/office/drawing/2014/chart" uri="{C3380CC4-5D6E-409C-BE32-E72D297353CC}">
                  <c16:uniqueId val="{00000007-542C-44E5-9CA1-272A09DB2B4E}"/>
                </c:ext>
              </c:extLst>
            </c:dLbl>
            <c:spPr>
              <a:noFill/>
              <a:ln>
                <a:noFill/>
              </a:ln>
              <a:effectLst/>
            </c:spPr>
            <c:txPr>
              <a:bodyPr rot="0" spcFirstLastPara="1" vertOverflow="ellipsis" horzOverflow="clip" vert="horz" wrap="square" lIns="0" tIns="19050" rIns="0" bIns="19050" anchor="ctr" anchorCtr="0">
                <a:spAutoFit/>
              </a:bodyPr>
              <a:lstStyle/>
              <a:p>
                <a:pPr>
                  <a:defRPr sz="105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Analysis'!$D$123:$D$127</c:f>
              <c:strCache>
                <c:ptCount val="5"/>
                <c:pt idx="0">
                  <c:v>Hermanos</c:v>
                </c:pt>
                <c:pt idx="1">
                  <c:v>Tell Tale</c:v>
                </c:pt>
                <c:pt idx="2">
                  <c:v>Ebony</c:v>
                </c:pt>
                <c:pt idx="3">
                  <c:v>Tri-State</c:v>
                </c:pt>
                <c:pt idx="4">
                  <c:v>High Top</c:v>
                </c:pt>
              </c:strCache>
            </c:strRef>
          </c:cat>
          <c:val>
            <c:numRef>
              <c:f>'Pivot Analysis'!$E$123:$E$127</c:f>
              <c:numCache>
                <c:formatCode>[&lt;999999]0.00," k";[&lt;999999999]0.00,," M";0.00" B"</c:formatCode>
                <c:ptCount val="5"/>
                <c:pt idx="0">
                  <c:v>12729.390000000009</c:v>
                </c:pt>
                <c:pt idx="1">
                  <c:v>11428.689999999933</c:v>
                </c:pt>
                <c:pt idx="2">
                  <c:v>11232.959999999899</c:v>
                </c:pt>
                <c:pt idx="3">
                  <c:v>10976.089999999978</c:v>
                </c:pt>
                <c:pt idx="4">
                  <c:v>10632.399999999921</c:v>
                </c:pt>
              </c:numCache>
            </c:numRef>
          </c:val>
          <c:extLst>
            <c:ext xmlns:c16="http://schemas.microsoft.com/office/drawing/2014/chart" uri="{C3380CC4-5D6E-409C-BE32-E72D297353CC}">
              <c16:uniqueId val="{00000000-542C-44E5-9CA1-272A09DB2B4E}"/>
            </c:ext>
          </c:extLst>
        </c:ser>
        <c:ser>
          <c:idx val="1"/>
          <c:order val="1"/>
          <c:tx>
            <c:strRef>
              <c:f>'Pivot Analysis'!$F$122</c:f>
              <c:strCache>
                <c:ptCount val="1"/>
                <c:pt idx="0">
                  <c:v>Duplicate</c:v>
                </c:pt>
              </c:strCache>
            </c:strRef>
          </c:tx>
          <c:spPr>
            <a:solidFill>
              <a:srgbClr val="4B49A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Analysis'!$D$123:$D$127</c:f>
              <c:strCache>
                <c:ptCount val="5"/>
                <c:pt idx="0">
                  <c:v>Hermanos</c:v>
                </c:pt>
                <c:pt idx="1">
                  <c:v>Tell Tale</c:v>
                </c:pt>
                <c:pt idx="2">
                  <c:v>Ebony</c:v>
                </c:pt>
                <c:pt idx="3">
                  <c:v>Tri-State</c:v>
                </c:pt>
                <c:pt idx="4">
                  <c:v>High Top</c:v>
                </c:pt>
              </c:strCache>
            </c:strRef>
          </c:cat>
          <c:val>
            <c:numRef>
              <c:f>'Pivot Analysis'!$F$123:$F$127</c:f>
              <c:numCache>
                <c:formatCode>[&lt;999999]0.00," k";[&lt;999999999]0.00,," M";0.00" B"</c:formatCode>
                <c:ptCount val="5"/>
                <c:pt idx="0">
                  <c:v>12729.390000000009</c:v>
                </c:pt>
                <c:pt idx="1">
                  <c:v>11428.689999999933</c:v>
                </c:pt>
                <c:pt idx="2">
                  <c:v>11232.959999999899</c:v>
                </c:pt>
                <c:pt idx="3">
                  <c:v>10976.089999999978</c:v>
                </c:pt>
                <c:pt idx="4">
                  <c:v>10632.399999999921</c:v>
                </c:pt>
              </c:numCache>
            </c:numRef>
          </c:val>
          <c:extLst>
            <c:ext xmlns:c16="http://schemas.microsoft.com/office/drawing/2014/chart" uri="{C3380CC4-5D6E-409C-BE32-E72D297353CC}">
              <c16:uniqueId val="{00000001-542C-44E5-9CA1-272A09DB2B4E}"/>
            </c:ext>
          </c:extLst>
        </c:ser>
        <c:dLbls>
          <c:showLegendKey val="0"/>
          <c:showVal val="0"/>
          <c:showCatName val="0"/>
          <c:showSerName val="0"/>
          <c:showPercent val="0"/>
          <c:showBubbleSize val="0"/>
        </c:dLbls>
        <c:gapWidth val="25"/>
        <c:overlap val="100"/>
        <c:axId val="660313328"/>
        <c:axId val="660318320"/>
      </c:barChart>
      <c:catAx>
        <c:axId val="660313328"/>
        <c:scaling>
          <c:orientation val="maxMin"/>
        </c:scaling>
        <c:delete val="1"/>
        <c:axPos val="l"/>
        <c:numFmt formatCode="General" sourceLinked="1"/>
        <c:majorTickMark val="none"/>
        <c:minorTickMark val="none"/>
        <c:tickLblPos val="nextTo"/>
        <c:crossAx val="660318320"/>
        <c:crosses val="autoZero"/>
        <c:auto val="1"/>
        <c:lblAlgn val="ctr"/>
        <c:lblOffset val="100"/>
        <c:noMultiLvlLbl val="0"/>
      </c:catAx>
      <c:valAx>
        <c:axId val="660318320"/>
        <c:scaling>
          <c:orientation val="minMax"/>
        </c:scaling>
        <c:delete val="1"/>
        <c:axPos val="b"/>
        <c:numFmt formatCode="[&lt;999999]0.00,&quot; k&quot;;[&lt;999999999]0.00,,&quot; M&quot;;0.00&quot; B&quot;" sourceLinked="1"/>
        <c:majorTickMark val="none"/>
        <c:minorTickMark val="none"/>
        <c:tickLblPos val="nextTo"/>
        <c:crossAx val="66031332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Analysis'!$I$122</c:f>
              <c:strCache>
                <c:ptCount val="1"/>
                <c:pt idx="0">
                  <c:v>Profit</c:v>
                </c:pt>
              </c:strCache>
            </c:strRef>
          </c:tx>
          <c:spPr>
            <a:solidFill>
              <a:srgbClr val="98BDFF"/>
            </a:solidFill>
            <a:ln>
              <a:noFill/>
            </a:ln>
          </c:spPr>
          <c:dPt>
            <c:idx val="0"/>
            <c:bubble3D val="0"/>
            <c:spPr>
              <a:solidFill>
                <a:srgbClr val="4B49AC"/>
              </a:solidFill>
              <a:ln w="19050">
                <a:noFill/>
              </a:ln>
              <a:effectLst/>
            </c:spPr>
            <c:extLst>
              <c:ext xmlns:c16="http://schemas.microsoft.com/office/drawing/2014/chart" uri="{C3380CC4-5D6E-409C-BE32-E72D297353CC}">
                <c16:uniqueId val="{00000001-A310-40F5-91B8-C95731133D80}"/>
              </c:ext>
            </c:extLst>
          </c:dPt>
          <c:dPt>
            <c:idx val="1"/>
            <c:bubble3D val="0"/>
            <c:spPr>
              <a:solidFill>
                <a:srgbClr val="98BDFF"/>
              </a:solidFill>
              <a:ln w="19050">
                <a:noFill/>
              </a:ln>
              <a:effectLst/>
            </c:spPr>
            <c:extLst>
              <c:ext xmlns:c16="http://schemas.microsoft.com/office/drawing/2014/chart" uri="{C3380CC4-5D6E-409C-BE32-E72D297353CC}">
                <c16:uniqueId val="{00000003-A310-40F5-91B8-C95731133D80}"/>
              </c:ext>
            </c:extLst>
          </c:dPt>
          <c:cat>
            <c:strRef>
              <c:f>'Pivot Analysis'!$H$123:$H$124</c:f>
              <c:strCache>
                <c:ptCount val="2"/>
                <c:pt idx="0">
                  <c:v>Top 5</c:v>
                </c:pt>
                <c:pt idx="1">
                  <c:v>other</c:v>
                </c:pt>
              </c:strCache>
            </c:strRef>
          </c:cat>
          <c:val>
            <c:numRef>
              <c:f>'Pivot Analysis'!$I$123:$I$124</c:f>
              <c:numCache>
                <c:formatCode>[&lt;999999]0.00," k";[&lt;999999999]0.00,," M";0.00" B"</c:formatCode>
                <c:ptCount val="2"/>
                <c:pt idx="0">
                  <c:v>56999.529999999737</c:v>
                </c:pt>
                <c:pt idx="1">
                  <c:v>345868.86000000051</c:v>
                </c:pt>
              </c:numCache>
            </c:numRef>
          </c:val>
          <c:extLst>
            <c:ext xmlns:c16="http://schemas.microsoft.com/office/drawing/2014/chart" uri="{C3380CC4-5D6E-409C-BE32-E72D297353CC}">
              <c16:uniqueId val="{00000004-A310-40F5-91B8-C95731133D8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Analysis'!$E$355</c:f>
              <c:strCache>
                <c:ptCount val="1"/>
                <c:pt idx="0">
                  <c:v>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Analysis'!$D$356:$D$360</c:f>
              <c:strCache>
                <c:ptCount val="5"/>
                <c:pt idx="0">
                  <c:v>Store 15</c:v>
                </c:pt>
                <c:pt idx="1">
                  <c:v>Store 11</c:v>
                </c:pt>
                <c:pt idx="2">
                  <c:v>Store 24</c:v>
                </c:pt>
                <c:pt idx="3">
                  <c:v>Store 7</c:v>
                </c:pt>
                <c:pt idx="4">
                  <c:v>Store 3</c:v>
                </c:pt>
              </c:strCache>
            </c:strRef>
          </c:cat>
          <c:val>
            <c:numRef>
              <c:f>'Pivot Analysis'!$E$356:$E$360</c:f>
              <c:numCache>
                <c:formatCode>[&lt;999999]0.00," k";[&lt;999999999]0.00,," M";0.00" B"</c:formatCode>
                <c:ptCount val="5"/>
                <c:pt idx="0">
                  <c:v>69148.470000000147</c:v>
                </c:pt>
                <c:pt idx="1">
                  <c:v>68869.510000000198</c:v>
                </c:pt>
                <c:pt idx="2">
                  <c:v>66459.560000000114</c:v>
                </c:pt>
                <c:pt idx="3">
                  <c:v>66424.490000000122</c:v>
                </c:pt>
                <c:pt idx="4">
                  <c:v>66055.009999999922</c:v>
                </c:pt>
              </c:numCache>
            </c:numRef>
          </c:val>
          <c:extLst>
            <c:ext xmlns:c16="http://schemas.microsoft.com/office/drawing/2014/chart" uri="{C3380CC4-5D6E-409C-BE32-E72D297353CC}">
              <c16:uniqueId val="{00000005-5754-4DC6-858B-B7BC1957634D}"/>
            </c:ext>
          </c:extLst>
        </c:ser>
        <c:ser>
          <c:idx val="1"/>
          <c:order val="1"/>
          <c:tx>
            <c:strRef>
              <c:f>'Pivot Analysis'!$F$355</c:f>
              <c:strCache>
                <c:ptCount val="1"/>
                <c:pt idx="0">
                  <c:v>Duplicate</c:v>
                </c:pt>
              </c:strCache>
            </c:strRef>
          </c:tx>
          <c:spPr>
            <a:solidFill>
              <a:srgbClr val="4B49AC"/>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31135568325650964"/>
                      <c:h val="0.18521790131132904"/>
                    </c:manualLayout>
                  </c15:layout>
                </c:ext>
                <c:ext xmlns:c16="http://schemas.microsoft.com/office/drawing/2014/chart" uri="{C3380CC4-5D6E-409C-BE32-E72D297353CC}">
                  <c16:uniqueId val="{00000001-AD7F-43A7-A82F-F56CFF14E123}"/>
                </c:ext>
              </c:extLst>
            </c:dLbl>
            <c:dLbl>
              <c:idx val="1"/>
              <c:dLblPos val="inBase"/>
              <c:showLegendKey val="0"/>
              <c:showVal val="0"/>
              <c:showCatName val="1"/>
              <c:showSerName val="0"/>
              <c:showPercent val="0"/>
              <c:showBubbleSize val="0"/>
              <c:extLst>
                <c:ext xmlns:c15="http://schemas.microsoft.com/office/drawing/2012/chart" uri="{CE6537A1-D6FC-4f65-9D91-7224C49458BB}">
                  <c15:layout>
                    <c:manualLayout>
                      <c:w val="0.26837506176349152"/>
                      <c:h val="0.18521790131132904"/>
                    </c:manualLayout>
                  </c15:layout>
                </c:ext>
                <c:ext xmlns:c16="http://schemas.microsoft.com/office/drawing/2014/chart" uri="{C3380CC4-5D6E-409C-BE32-E72D297353CC}">
                  <c16:uniqueId val="{00000002-AD7F-43A7-A82F-F56CFF14E123}"/>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30354102480323369"/>
                      <c:h val="0.18521790131132904"/>
                    </c:manualLayout>
                  </c15:layout>
                </c:ext>
                <c:ext xmlns:c16="http://schemas.microsoft.com/office/drawing/2014/chart" uri="{C3380CC4-5D6E-409C-BE32-E72D297353CC}">
                  <c16:uniqueId val="{00000003-AD7F-43A7-A82F-F56CFF14E123}"/>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28791170789668158"/>
                      <c:h val="0.18521790131132904"/>
                    </c:manualLayout>
                  </c15:layout>
                </c:ext>
                <c:ext xmlns:c16="http://schemas.microsoft.com/office/drawing/2014/chart" uri="{C3380CC4-5D6E-409C-BE32-E72D297353CC}">
                  <c16:uniqueId val="{00000004-AD7F-43A7-A82F-F56CFF14E123}"/>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3621897288313517"/>
                      <c:h val="0.10168553164260839"/>
                    </c:manualLayout>
                  </c15:layout>
                </c:ext>
                <c:ext xmlns:c16="http://schemas.microsoft.com/office/drawing/2014/chart" uri="{C3380CC4-5D6E-409C-BE32-E72D297353CC}">
                  <c16:uniqueId val="{00000005-AD7F-43A7-A82F-F56CFF14E12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Analysis'!$D$356:$D$360</c:f>
              <c:strCache>
                <c:ptCount val="5"/>
                <c:pt idx="0">
                  <c:v>Store 15</c:v>
                </c:pt>
                <c:pt idx="1">
                  <c:v>Store 11</c:v>
                </c:pt>
                <c:pt idx="2">
                  <c:v>Store 24</c:v>
                </c:pt>
                <c:pt idx="3">
                  <c:v>Store 7</c:v>
                </c:pt>
                <c:pt idx="4">
                  <c:v>Store 3</c:v>
                </c:pt>
              </c:strCache>
            </c:strRef>
          </c:cat>
          <c:val>
            <c:numRef>
              <c:f>'Pivot Analysis'!$F$356:$F$360</c:f>
              <c:numCache>
                <c:formatCode>[&lt;999999]0.00," k";[&lt;999999999]0.00,," M";0.00" B"</c:formatCode>
                <c:ptCount val="5"/>
                <c:pt idx="0">
                  <c:v>69148.470000000147</c:v>
                </c:pt>
                <c:pt idx="1">
                  <c:v>68869.510000000198</c:v>
                </c:pt>
                <c:pt idx="2">
                  <c:v>66459.560000000114</c:v>
                </c:pt>
                <c:pt idx="3">
                  <c:v>66424.490000000122</c:v>
                </c:pt>
                <c:pt idx="4">
                  <c:v>66055.009999999922</c:v>
                </c:pt>
              </c:numCache>
            </c:numRef>
          </c:val>
          <c:extLst>
            <c:ext xmlns:c16="http://schemas.microsoft.com/office/drawing/2014/chart" uri="{C3380CC4-5D6E-409C-BE32-E72D297353CC}">
              <c16:uniqueId val="{00000006-5754-4DC6-858B-B7BC1957634D}"/>
            </c:ext>
          </c:extLst>
        </c:ser>
        <c:dLbls>
          <c:showLegendKey val="0"/>
          <c:showVal val="0"/>
          <c:showCatName val="0"/>
          <c:showSerName val="0"/>
          <c:showPercent val="0"/>
          <c:showBubbleSize val="0"/>
        </c:dLbls>
        <c:gapWidth val="25"/>
        <c:overlap val="100"/>
        <c:axId val="660313328"/>
        <c:axId val="660318320"/>
      </c:barChart>
      <c:catAx>
        <c:axId val="660313328"/>
        <c:scaling>
          <c:orientation val="maxMin"/>
        </c:scaling>
        <c:delete val="1"/>
        <c:axPos val="l"/>
        <c:numFmt formatCode="General" sourceLinked="1"/>
        <c:majorTickMark val="none"/>
        <c:minorTickMark val="none"/>
        <c:tickLblPos val="nextTo"/>
        <c:crossAx val="660318320"/>
        <c:crosses val="autoZero"/>
        <c:auto val="1"/>
        <c:lblAlgn val="ctr"/>
        <c:lblOffset val="100"/>
        <c:noMultiLvlLbl val="0"/>
      </c:catAx>
      <c:valAx>
        <c:axId val="660318320"/>
        <c:scaling>
          <c:orientation val="minMax"/>
        </c:scaling>
        <c:delete val="1"/>
        <c:axPos val="b"/>
        <c:numFmt formatCode="[&lt;999999]0.00,&quot; k&quot;;[&lt;999999999]0.00,,&quot; M&quot;;0.00&quot; B&quot;" sourceLinked="1"/>
        <c:majorTickMark val="none"/>
        <c:minorTickMark val="none"/>
        <c:tickLblPos val="nextTo"/>
        <c:crossAx val="66031332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Analysis'!$E$363</c:f>
              <c:strCache>
                <c:ptCount val="1"/>
                <c:pt idx="0">
                  <c:v>Profit</c:v>
                </c:pt>
              </c:strCache>
            </c:strRef>
          </c:tx>
          <c:spPr>
            <a:solidFill>
              <a:srgbClr val="98BDFF"/>
            </a:solidFill>
            <a:ln>
              <a:noFill/>
            </a:ln>
          </c:spPr>
          <c:dPt>
            <c:idx val="0"/>
            <c:bubble3D val="0"/>
            <c:spPr>
              <a:solidFill>
                <a:srgbClr val="98BDFF"/>
              </a:solidFill>
              <a:ln w="19050">
                <a:noFill/>
              </a:ln>
              <a:effectLst/>
            </c:spPr>
            <c:extLst>
              <c:ext xmlns:c16="http://schemas.microsoft.com/office/drawing/2014/chart" uri="{C3380CC4-5D6E-409C-BE32-E72D297353CC}">
                <c16:uniqueId val="{00000001-5616-4724-A006-218D92E44C10}"/>
              </c:ext>
            </c:extLst>
          </c:dPt>
          <c:dPt>
            <c:idx val="1"/>
            <c:bubble3D val="0"/>
            <c:spPr>
              <a:solidFill>
                <a:srgbClr val="4B49AC"/>
              </a:solidFill>
              <a:ln w="19050">
                <a:noFill/>
              </a:ln>
              <a:effectLst/>
            </c:spPr>
            <c:extLst>
              <c:ext xmlns:c16="http://schemas.microsoft.com/office/drawing/2014/chart" uri="{C3380CC4-5D6E-409C-BE32-E72D297353CC}">
                <c16:uniqueId val="{00000003-5616-4724-A006-218D92E44C10}"/>
              </c:ext>
            </c:extLst>
          </c:dPt>
          <c:cat>
            <c:strRef>
              <c:f>'Pivot Analysis'!$D$364:$D$365</c:f>
              <c:strCache>
                <c:ptCount val="2"/>
                <c:pt idx="0">
                  <c:v>Top 5</c:v>
                </c:pt>
                <c:pt idx="1">
                  <c:v>other</c:v>
                </c:pt>
              </c:strCache>
            </c:strRef>
          </c:cat>
          <c:val>
            <c:numRef>
              <c:f>'Pivot Analysis'!$E$364:$E$365</c:f>
              <c:numCache>
                <c:formatCode>[&lt;999999]0.00," k";[&lt;999999999]0.00,," M";0.00" B"</c:formatCode>
                <c:ptCount val="2"/>
                <c:pt idx="0">
                  <c:v>336957.0400000005</c:v>
                </c:pt>
                <c:pt idx="1">
                  <c:v>65911.35000000018</c:v>
                </c:pt>
              </c:numCache>
            </c:numRef>
          </c:val>
          <c:extLst>
            <c:ext xmlns:c16="http://schemas.microsoft.com/office/drawing/2014/chart" uri="{C3380CC4-5D6E-409C-BE32-E72D297353CC}">
              <c16:uniqueId val="{00000004-5616-4724-A006-218D92E44C10}"/>
            </c:ext>
          </c:extLst>
        </c:ser>
        <c:ser>
          <c:idx val="1"/>
          <c:order val="1"/>
          <c:tx>
            <c:strRef>
              <c:f>'Pivot Analysis'!$F$363</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A64D-4167-B487-46C6CD9835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A64D-4167-B487-46C6CD9835C8}"/>
              </c:ext>
            </c:extLst>
          </c:dPt>
          <c:cat>
            <c:strRef>
              <c:f>'Pivot Analysis'!$D$364:$D$365</c:f>
              <c:strCache>
                <c:ptCount val="2"/>
                <c:pt idx="0">
                  <c:v>Top 5</c:v>
                </c:pt>
                <c:pt idx="1">
                  <c:v>other</c:v>
                </c:pt>
              </c:strCache>
            </c:strRef>
          </c:cat>
          <c:val>
            <c:numRef>
              <c:f>'Pivot Analysis'!$F$364:$F$365</c:f>
              <c:numCache>
                <c:formatCode>0.00%</c:formatCode>
                <c:ptCount val="2"/>
                <c:pt idx="0">
                  <c:v>0.83639483355842315</c:v>
                </c:pt>
                <c:pt idx="1">
                  <c:v>0.16360516644157677</c:v>
                </c:pt>
              </c:numCache>
            </c:numRef>
          </c:val>
          <c:extLst>
            <c:ext xmlns:c16="http://schemas.microsoft.com/office/drawing/2014/chart" uri="{C3380CC4-5D6E-409C-BE32-E72D297353CC}">
              <c16:uniqueId val="{00000006-5616-4724-A006-218D92E44C1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Pivot Analysis'!$B$7"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image" Target="../media/image13.gif"/><Relationship Id="rId3" Type="http://schemas.openxmlformats.org/officeDocument/2006/relationships/chart" Target="../charts/chart4.xml"/><Relationship Id="rId7"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chart" Target="../charts/chart3.xml"/><Relationship Id="rId16" Type="http://schemas.openxmlformats.org/officeDocument/2006/relationships/image" Target="../media/image11.png"/><Relationship Id="rId20" Type="http://schemas.openxmlformats.org/officeDocument/2006/relationships/image" Target="../media/image15.gif"/><Relationship Id="rId1" Type="http://schemas.openxmlformats.org/officeDocument/2006/relationships/chart" Target="../charts/chart2.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hyperlink" Target="#'Dashboard-2'!A1"/><Relationship Id="rId15" Type="http://schemas.openxmlformats.org/officeDocument/2006/relationships/image" Target="../media/image10.svg"/><Relationship Id="rId10" Type="http://schemas.openxmlformats.org/officeDocument/2006/relationships/image" Target="../media/image5.png"/><Relationship Id="rId19" Type="http://schemas.openxmlformats.org/officeDocument/2006/relationships/image" Target="../media/image14.gif"/><Relationship Id="rId4" Type="http://schemas.openxmlformats.org/officeDocument/2006/relationships/chart" Target="../charts/chart5.xml"/><Relationship Id="rId9" Type="http://schemas.openxmlformats.org/officeDocument/2006/relationships/image" Target="../media/image4.pn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hyperlink" Target="#'DASHBOARD-1'!A1"/><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0</xdr:colOff>
      <xdr:row>157</xdr:row>
      <xdr:rowOff>0</xdr:rowOff>
    </xdr:from>
    <xdr:to>
      <xdr:col>6</xdr:col>
      <xdr:colOff>293200</xdr:colOff>
      <xdr:row>166</xdr:row>
      <xdr:rowOff>58609</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126206</xdr:colOff>
      <xdr:row>13</xdr:row>
      <xdr:rowOff>178275</xdr:rowOff>
    </xdr:from>
    <xdr:to>
      <xdr:col>9</xdr:col>
      <xdr:colOff>99183</xdr:colOff>
      <xdr:row>23</xdr:row>
      <xdr:rowOff>169956</xdr:rowOff>
    </xdr:to>
    <xdr:grpSp>
      <xdr:nvGrpSpPr>
        <xdr:cNvPr id="50" name="Group 49">
          <a:extLst>
            <a:ext uri="{FF2B5EF4-FFF2-40B4-BE49-F238E27FC236}">
              <a16:creationId xmlns:a16="http://schemas.microsoft.com/office/drawing/2014/main" id="{00000000-0008-0000-0200-000032000000}"/>
            </a:ext>
          </a:extLst>
        </xdr:cNvPr>
        <xdr:cNvGrpSpPr/>
      </xdr:nvGrpSpPr>
      <xdr:grpSpPr>
        <a:xfrm>
          <a:off x="126206" y="2572225"/>
          <a:ext cx="5459377" cy="1833181"/>
          <a:chOff x="156088" y="2323726"/>
          <a:chExt cx="5486271" cy="1859328"/>
        </a:xfrm>
      </xdr:grpSpPr>
      <xdr:sp macro="" textlink="">
        <xdr:nvSpPr>
          <xdr:cNvPr id="179" name="Rectangle: Rounded Corners 178">
            <a:extLst>
              <a:ext uri="{FF2B5EF4-FFF2-40B4-BE49-F238E27FC236}">
                <a16:creationId xmlns:a16="http://schemas.microsoft.com/office/drawing/2014/main" id="{00000000-0008-0000-0200-0000B3000000}"/>
              </a:ext>
            </a:extLst>
          </xdr:cNvPr>
          <xdr:cNvSpPr>
            <a:spLocks/>
          </xdr:cNvSpPr>
        </xdr:nvSpPr>
        <xdr:spPr>
          <a:xfrm>
            <a:off x="306211" y="2323726"/>
            <a:ext cx="5254370" cy="1859328"/>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xdr:graphicFrame macro="">
        <xdr:nvGraphicFramePr>
          <xdr:cNvPr id="65" name="Chart 64">
            <a:extLst>
              <a:ext uri="{FF2B5EF4-FFF2-40B4-BE49-F238E27FC236}">
                <a16:creationId xmlns:a16="http://schemas.microsoft.com/office/drawing/2014/main" id="{00000000-0008-0000-0200-000041000000}"/>
              </a:ext>
            </a:extLst>
          </xdr:cNvPr>
          <xdr:cNvGraphicFramePr>
            <a:graphicFrameLocks/>
          </xdr:cNvGraphicFramePr>
        </xdr:nvGraphicFramePr>
        <xdr:xfrm>
          <a:off x="156088" y="2681940"/>
          <a:ext cx="5486271" cy="1392977"/>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46" name="Group 45">
            <a:extLst>
              <a:ext uri="{FF2B5EF4-FFF2-40B4-BE49-F238E27FC236}">
                <a16:creationId xmlns:a16="http://schemas.microsoft.com/office/drawing/2014/main" id="{00000000-0008-0000-0200-00002E000000}"/>
              </a:ext>
            </a:extLst>
          </xdr:cNvPr>
          <xdr:cNvGrpSpPr/>
        </xdr:nvGrpSpPr>
        <xdr:grpSpPr>
          <a:xfrm>
            <a:off x="413349" y="2413701"/>
            <a:ext cx="2072285" cy="269071"/>
            <a:chOff x="422934" y="2448940"/>
            <a:chExt cx="2056498" cy="264560"/>
          </a:xfrm>
        </xdr:grpSpPr>
        <xdr:grpSp>
          <xdr:nvGrpSpPr>
            <xdr:cNvPr id="44" name="Group 43">
              <a:extLst>
                <a:ext uri="{FF2B5EF4-FFF2-40B4-BE49-F238E27FC236}">
                  <a16:creationId xmlns:a16="http://schemas.microsoft.com/office/drawing/2014/main" id="{00000000-0008-0000-0200-00002C000000}"/>
                </a:ext>
              </a:extLst>
            </xdr:cNvPr>
            <xdr:cNvGrpSpPr/>
          </xdr:nvGrpSpPr>
          <xdr:grpSpPr>
            <a:xfrm>
              <a:off x="422934" y="2448940"/>
              <a:ext cx="606627" cy="264560"/>
              <a:chOff x="422934" y="2391824"/>
              <a:chExt cx="606627" cy="264560"/>
            </a:xfrm>
          </xdr:grpSpPr>
          <xdr:sp macro="" textlink="">
            <xdr:nvSpPr>
              <xdr:cNvPr id="67" name="Rectangle: Rounded Corners 66">
                <a:extLst>
                  <a:ext uri="{FF2B5EF4-FFF2-40B4-BE49-F238E27FC236}">
                    <a16:creationId xmlns:a16="http://schemas.microsoft.com/office/drawing/2014/main" id="{00000000-0008-0000-0200-000043000000}"/>
                  </a:ext>
                </a:extLst>
              </xdr:cNvPr>
              <xdr:cNvSpPr>
                <a:spLocks/>
              </xdr:cNvSpPr>
            </xdr:nvSpPr>
            <xdr:spPr>
              <a:xfrm>
                <a:off x="430388" y="2421121"/>
                <a:ext cx="591718" cy="205966"/>
              </a:xfrm>
              <a:prstGeom prst="roundRect">
                <a:avLst>
                  <a:gd name="adj" fmla="val 10740"/>
                </a:avLst>
              </a:prstGeom>
              <a:solidFill>
                <a:srgbClr val="4B49AC"/>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sp macro="" textlink="'Pivot Analysis'!D81">
            <xdr:nvSpPr>
              <xdr:cNvPr id="79" name="TextBox 78">
                <a:extLst>
                  <a:ext uri="{FF2B5EF4-FFF2-40B4-BE49-F238E27FC236}">
                    <a16:creationId xmlns:a16="http://schemas.microsoft.com/office/drawing/2014/main" id="{00000000-0008-0000-0200-00004F000000}"/>
                  </a:ext>
                </a:extLst>
              </xdr:cNvPr>
              <xdr:cNvSpPr txBox="1"/>
            </xdr:nvSpPr>
            <xdr:spPr>
              <a:xfrm>
                <a:off x="422934" y="2391824"/>
                <a:ext cx="6066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75C3051E-5070-4FB4-9A1B-60742EE76589}" type="TxLink">
                  <a:rPr lang="en-US" sz="1100" b="0" i="0" u="none" strike="noStrike">
                    <a:solidFill>
                      <a:schemeClr val="bg1"/>
                    </a:solidFill>
                    <a:latin typeface="Calibri"/>
                    <a:cs typeface="Calibri"/>
                  </a:rPr>
                  <a:pPr algn="ctr"/>
                  <a:t>In 1998</a:t>
                </a:fld>
                <a:endParaRPr lang="en-US" sz="1200" b="1">
                  <a:solidFill>
                    <a:schemeClr val="bg1"/>
                  </a:solidFill>
                  <a:latin typeface="Arial" panose="020B0604020202020204" pitchFamily="34" charset="0"/>
                  <a:cs typeface="Arial" panose="020B0604020202020204" pitchFamily="34" charset="0"/>
                </a:endParaRPr>
              </a:p>
            </xdr:txBody>
          </xdr:sp>
        </xdr:grpSp>
        <xdr:grpSp>
          <xdr:nvGrpSpPr>
            <xdr:cNvPr id="26" name="Group 25">
              <a:extLst>
                <a:ext uri="{FF2B5EF4-FFF2-40B4-BE49-F238E27FC236}">
                  <a16:creationId xmlns:a16="http://schemas.microsoft.com/office/drawing/2014/main" id="{00000000-0008-0000-0200-00001A000000}"/>
                </a:ext>
              </a:extLst>
            </xdr:cNvPr>
            <xdr:cNvGrpSpPr/>
          </xdr:nvGrpSpPr>
          <xdr:grpSpPr>
            <a:xfrm>
              <a:off x="1020295" y="2454398"/>
              <a:ext cx="406606" cy="248851"/>
              <a:chOff x="992038" y="2477574"/>
              <a:chExt cx="406606" cy="248851"/>
            </a:xfrm>
          </xdr:grpSpPr>
          <xdr:sp macro="" textlink="">
            <xdr:nvSpPr>
              <xdr:cNvPr id="73" name="Rectangle: Rounded Corners 72">
                <a:extLst>
                  <a:ext uri="{FF2B5EF4-FFF2-40B4-BE49-F238E27FC236}">
                    <a16:creationId xmlns:a16="http://schemas.microsoft.com/office/drawing/2014/main" id="{00000000-0008-0000-0200-000049000000}"/>
                  </a:ext>
                </a:extLst>
              </xdr:cNvPr>
              <xdr:cNvSpPr>
                <a:spLocks/>
              </xdr:cNvSpPr>
            </xdr:nvSpPr>
            <xdr:spPr>
              <a:xfrm>
                <a:off x="1035929" y="2499016"/>
                <a:ext cx="318824" cy="205966"/>
              </a:xfrm>
              <a:prstGeom prst="roundRect">
                <a:avLst>
                  <a:gd name="adj" fmla="val 1074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sp macro="" textlink="'Pivot Analysis'!F77">
            <xdr:nvSpPr>
              <xdr:cNvPr id="96" name="TextBox 95">
                <a:extLst>
                  <a:ext uri="{FF2B5EF4-FFF2-40B4-BE49-F238E27FC236}">
                    <a16:creationId xmlns:a16="http://schemas.microsoft.com/office/drawing/2014/main" id="{00000000-0008-0000-0200-000060000000}"/>
                  </a:ext>
                </a:extLst>
              </xdr:cNvPr>
              <xdr:cNvSpPr txBox="1"/>
            </xdr:nvSpPr>
            <xdr:spPr>
              <a:xfrm>
                <a:off x="992038" y="2477574"/>
                <a:ext cx="40660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6E5D819-D556-4830-8A33-E15B7A9E3996}" type="TxLink">
                  <a:rPr lang="en-US" sz="1000" b="0" i="0" u="none" strike="noStrike">
                    <a:solidFill>
                      <a:srgbClr val="000000"/>
                    </a:solidFill>
                    <a:latin typeface="Calibri"/>
                    <a:cs typeface="Calibri"/>
                  </a:rPr>
                  <a:pPr algn="ctr"/>
                  <a:t>Dec</a:t>
                </a:fld>
                <a:endParaRPr lang="en-US" sz="1200" b="1">
                  <a:solidFill>
                    <a:schemeClr val="tx1"/>
                  </a:solidFill>
                  <a:latin typeface="Arial" panose="020B0604020202020204" pitchFamily="34" charset="0"/>
                  <a:cs typeface="Arial" panose="020B0604020202020204" pitchFamily="34" charset="0"/>
                </a:endParaRPr>
              </a:p>
            </xdr:txBody>
          </xdr:sp>
        </xdr:grpSp>
        <xdr:grpSp>
          <xdr:nvGrpSpPr>
            <xdr:cNvPr id="27" name="Group 26">
              <a:extLst>
                <a:ext uri="{FF2B5EF4-FFF2-40B4-BE49-F238E27FC236}">
                  <a16:creationId xmlns:a16="http://schemas.microsoft.com/office/drawing/2014/main" id="{00000000-0008-0000-0200-00001B000000}"/>
                </a:ext>
              </a:extLst>
            </xdr:cNvPr>
            <xdr:cNvGrpSpPr/>
          </xdr:nvGrpSpPr>
          <xdr:grpSpPr>
            <a:xfrm>
              <a:off x="1433207" y="2456795"/>
              <a:ext cx="364379" cy="247390"/>
              <a:chOff x="1419187" y="2463503"/>
              <a:chExt cx="364379" cy="247390"/>
            </a:xfrm>
          </xdr:grpSpPr>
          <xdr:sp macro="" textlink="">
            <xdr:nvSpPr>
              <xdr:cNvPr id="76" name="Rectangle: Rounded Corners 75">
                <a:extLst>
                  <a:ext uri="{FF2B5EF4-FFF2-40B4-BE49-F238E27FC236}">
                    <a16:creationId xmlns:a16="http://schemas.microsoft.com/office/drawing/2014/main" id="{00000000-0008-0000-0200-00004C000000}"/>
                  </a:ext>
                </a:extLst>
              </xdr:cNvPr>
              <xdr:cNvSpPr>
                <a:spLocks/>
              </xdr:cNvSpPr>
            </xdr:nvSpPr>
            <xdr:spPr>
              <a:xfrm>
                <a:off x="1440944" y="2484945"/>
                <a:ext cx="320864" cy="205966"/>
              </a:xfrm>
              <a:prstGeom prst="roundRect">
                <a:avLst>
                  <a:gd name="adj" fmla="val 1074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sp macro="" textlink="'Pivot Analysis'!F78">
            <xdr:nvSpPr>
              <xdr:cNvPr id="98" name="TextBox 97">
                <a:extLst>
                  <a:ext uri="{FF2B5EF4-FFF2-40B4-BE49-F238E27FC236}">
                    <a16:creationId xmlns:a16="http://schemas.microsoft.com/office/drawing/2014/main" id="{00000000-0008-0000-0200-000062000000}"/>
                  </a:ext>
                </a:extLst>
              </xdr:cNvPr>
              <xdr:cNvSpPr txBox="1"/>
            </xdr:nvSpPr>
            <xdr:spPr>
              <a:xfrm>
                <a:off x="1419187" y="2463503"/>
                <a:ext cx="364379" cy="247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4CF022DE-D9CD-44B3-BAD5-1066BB076EFA}" type="TxLink">
                  <a:rPr lang="en-US" sz="1000" b="0" i="0" u="none" strike="noStrike">
                    <a:solidFill>
                      <a:srgbClr val="000000"/>
                    </a:solidFill>
                    <a:latin typeface="Calibri"/>
                    <a:cs typeface="Calibri"/>
                  </a:rPr>
                  <a:pPr algn="ctr"/>
                  <a:t>Nov</a:t>
                </a:fld>
                <a:endParaRPr lang="en-US" sz="1000"/>
              </a:p>
            </xdr:txBody>
          </xdr:sp>
        </xdr:grpSp>
        <xdr:grpSp>
          <xdr:nvGrpSpPr>
            <xdr:cNvPr id="29" name="Group 28">
              <a:extLst>
                <a:ext uri="{FF2B5EF4-FFF2-40B4-BE49-F238E27FC236}">
                  <a16:creationId xmlns:a16="http://schemas.microsoft.com/office/drawing/2014/main" id="{00000000-0008-0000-0200-00001D000000}"/>
                </a:ext>
              </a:extLst>
            </xdr:cNvPr>
            <xdr:cNvGrpSpPr/>
          </xdr:nvGrpSpPr>
          <xdr:grpSpPr>
            <a:xfrm>
              <a:off x="1796703" y="2461316"/>
              <a:ext cx="310024" cy="239809"/>
              <a:chOff x="1800873" y="2519324"/>
              <a:chExt cx="310024" cy="239809"/>
            </a:xfrm>
          </xdr:grpSpPr>
          <xdr:sp macro="" textlink="">
            <xdr:nvSpPr>
              <xdr:cNvPr id="99" name="Rectangle: Rounded Corners 98">
                <a:extLst>
                  <a:ext uri="{FF2B5EF4-FFF2-40B4-BE49-F238E27FC236}">
                    <a16:creationId xmlns:a16="http://schemas.microsoft.com/office/drawing/2014/main" id="{00000000-0008-0000-0200-000063000000}"/>
                  </a:ext>
                </a:extLst>
              </xdr:cNvPr>
              <xdr:cNvSpPr>
                <a:spLocks/>
              </xdr:cNvSpPr>
            </xdr:nvSpPr>
            <xdr:spPr>
              <a:xfrm>
                <a:off x="1800873" y="2536245"/>
                <a:ext cx="310024" cy="205966"/>
              </a:xfrm>
              <a:prstGeom prst="roundRect">
                <a:avLst>
                  <a:gd name="adj" fmla="val 1074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sp macro="" textlink="'Pivot Analysis'!F79">
            <xdr:nvSpPr>
              <xdr:cNvPr id="100" name="TextBox 99">
                <a:extLst>
                  <a:ext uri="{FF2B5EF4-FFF2-40B4-BE49-F238E27FC236}">
                    <a16:creationId xmlns:a16="http://schemas.microsoft.com/office/drawing/2014/main" id="{00000000-0008-0000-0200-000064000000}"/>
                  </a:ext>
                </a:extLst>
              </xdr:cNvPr>
              <xdr:cNvSpPr txBox="1"/>
            </xdr:nvSpPr>
            <xdr:spPr>
              <a:xfrm>
                <a:off x="1820784" y="2519324"/>
                <a:ext cx="270202"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000" b="0">
                    <a:solidFill>
                      <a:schemeClr val="tx1"/>
                    </a:solidFill>
                    <a:latin typeface="Arial" panose="020B0604020202020204" pitchFamily="34" charset="0"/>
                    <a:cs typeface="Arial" panose="020B0604020202020204" pitchFamily="34" charset="0"/>
                  </a:rPr>
                  <a:t>&amp;</a:t>
                </a:r>
                <a:endParaRPr lang="en-US" sz="1200" b="0">
                  <a:solidFill>
                    <a:schemeClr val="tx1"/>
                  </a:solidFill>
                  <a:latin typeface="Arial" panose="020B0604020202020204" pitchFamily="34" charset="0"/>
                  <a:cs typeface="Arial" panose="020B0604020202020204" pitchFamily="34" charset="0"/>
                </a:endParaRPr>
              </a:p>
            </xdr:txBody>
          </xdr:sp>
        </xdr:grpSp>
        <xdr:grpSp>
          <xdr:nvGrpSpPr>
            <xdr:cNvPr id="42" name="Group 41">
              <a:extLst>
                <a:ext uri="{FF2B5EF4-FFF2-40B4-BE49-F238E27FC236}">
                  <a16:creationId xmlns:a16="http://schemas.microsoft.com/office/drawing/2014/main" id="{00000000-0008-0000-0200-00002A000000}"/>
                </a:ext>
              </a:extLst>
            </xdr:cNvPr>
            <xdr:cNvGrpSpPr/>
          </xdr:nvGrpSpPr>
          <xdr:grpSpPr>
            <a:xfrm>
              <a:off x="2104649" y="2456795"/>
              <a:ext cx="374783" cy="248851"/>
              <a:chOff x="2104649" y="2473410"/>
              <a:chExt cx="374783" cy="248851"/>
            </a:xfrm>
          </xdr:grpSpPr>
          <xdr:sp macro="" textlink="">
            <xdr:nvSpPr>
              <xdr:cNvPr id="83" name="Rectangle: Rounded Corners 82">
                <a:extLst>
                  <a:ext uri="{FF2B5EF4-FFF2-40B4-BE49-F238E27FC236}">
                    <a16:creationId xmlns:a16="http://schemas.microsoft.com/office/drawing/2014/main" id="{00000000-0008-0000-0200-000053000000}"/>
                  </a:ext>
                </a:extLst>
              </xdr:cNvPr>
              <xdr:cNvSpPr>
                <a:spLocks/>
              </xdr:cNvSpPr>
            </xdr:nvSpPr>
            <xdr:spPr>
              <a:xfrm>
                <a:off x="2137652" y="2495235"/>
                <a:ext cx="308776" cy="205201"/>
              </a:xfrm>
              <a:prstGeom prst="roundRect">
                <a:avLst>
                  <a:gd name="adj" fmla="val 1074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sp macro="" textlink="'Pivot Analysis'!F79">
            <xdr:nvSpPr>
              <xdr:cNvPr id="101" name="TextBox 100">
                <a:extLst>
                  <a:ext uri="{FF2B5EF4-FFF2-40B4-BE49-F238E27FC236}">
                    <a16:creationId xmlns:a16="http://schemas.microsoft.com/office/drawing/2014/main" id="{00000000-0008-0000-0200-000065000000}"/>
                  </a:ext>
                </a:extLst>
              </xdr:cNvPr>
              <xdr:cNvSpPr txBox="1"/>
            </xdr:nvSpPr>
            <xdr:spPr>
              <a:xfrm>
                <a:off x="2104649" y="2473410"/>
                <a:ext cx="37478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19AC400A-3871-4596-87A8-086F226DD276}" type="TxLink">
                  <a:rPr lang="en-US" sz="1000" b="0" i="0" u="none" strike="noStrike">
                    <a:solidFill>
                      <a:srgbClr val="000000"/>
                    </a:solidFill>
                    <a:latin typeface="Calibri"/>
                    <a:cs typeface="Calibri"/>
                  </a:rPr>
                  <a:pPr algn="ctr"/>
                  <a:t>Nov</a:t>
                </a:fld>
                <a:endParaRPr lang="en-US" sz="1200" b="1">
                  <a:solidFill>
                    <a:schemeClr val="tx1"/>
                  </a:solidFill>
                  <a:latin typeface="Arial" panose="020B0604020202020204" pitchFamily="34" charset="0"/>
                  <a:cs typeface="Arial" panose="020B0604020202020204" pitchFamily="34" charset="0"/>
                </a:endParaRPr>
              </a:p>
            </xdr:txBody>
          </xdr:sp>
        </xdr:grpSp>
      </xdr:grpSp>
      <xdr:sp macro="" textlink="'Pivot Analysis'!F79">
        <xdr:nvSpPr>
          <xdr:cNvPr id="102" name="TextBox 101">
            <a:extLst>
              <a:ext uri="{FF2B5EF4-FFF2-40B4-BE49-F238E27FC236}">
                <a16:creationId xmlns:a16="http://schemas.microsoft.com/office/drawing/2014/main" id="{00000000-0008-0000-0200-000066000000}"/>
              </a:ext>
            </a:extLst>
          </xdr:cNvPr>
          <xdr:cNvSpPr txBox="1"/>
        </xdr:nvSpPr>
        <xdr:spPr>
          <a:xfrm>
            <a:off x="2482707" y="2398175"/>
            <a:ext cx="1957716" cy="280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Roboto" panose="02000000000000000000" pitchFamily="2" charset="0"/>
                <a:ea typeface="Roboto" panose="02000000000000000000" pitchFamily="2" charset="0"/>
                <a:cs typeface="Arial" panose="020B0604020202020204" pitchFamily="34" charset="0"/>
              </a:rPr>
              <a:t>Collective</a:t>
            </a:r>
            <a:r>
              <a:rPr lang="en-US" sz="1200" b="0" baseline="0">
                <a:solidFill>
                  <a:schemeClr val="tx1"/>
                </a:solidFill>
                <a:latin typeface="Roboto" panose="02000000000000000000" pitchFamily="2" charset="0"/>
                <a:ea typeface="Roboto" panose="02000000000000000000" pitchFamily="2" charset="0"/>
                <a:cs typeface="Arial" panose="020B0604020202020204" pitchFamily="34" charset="0"/>
              </a:rPr>
              <a:t>ly</a:t>
            </a:r>
            <a:r>
              <a:rPr lang="en-US" sz="1200" b="0" baseline="0">
                <a:solidFill>
                  <a:schemeClr val="tx1"/>
                </a:solidFill>
                <a:latin typeface="Arial" panose="020B0604020202020204" pitchFamily="34" charset="0"/>
                <a:cs typeface="Arial" panose="020B0604020202020204" pitchFamily="34" charset="0"/>
              </a:rPr>
              <a:t> Accounted for</a:t>
            </a:r>
            <a:endParaRPr lang="en-US" sz="1200" b="0">
              <a:solidFill>
                <a:schemeClr val="tx1"/>
              </a:solidFill>
              <a:latin typeface="Arial" panose="020B0604020202020204" pitchFamily="34" charset="0"/>
              <a:cs typeface="Arial" panose="020B0604020202020204" pitchFamily="34" charset="0"/>
            </a:endParaRPr>
          </a:p>
        </xdr:txBody>
      </xdr:sp>
      <xdr:sp macro="" textlink="'Pivot Analysis'!E81">
        <xdr:nvSpPr>
          <xdr:cNvPr id="103" name="TextBox 102">
            <a:extLst>
              <a:ext uri="{FF2B5EF4-FFF2-40B4-BE49-F238E27FC236}">
                <a16:creationId xmlns:a16="http://schemas.microsoft.com/office/drawing/2014/main" id="{00000000-0008-0000-0200-000067000000}"/>
              </a:ext>
            </a:extLst>
          </xdr:cNvPr>
          <xdr:cNvSpPr txBox="1"/>
        </xdr:nvSpPr>
        <xdr:spPr>
          <a:xfrm>
            <a:off x="4334975" y="2353964"/>
            <a:ext cx="968587" cy="361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911AB2FF-F2BE-4B53-BEF1-047C3FD2A6AC}" type="TxLink">
              <a:rPr lang="en-US" sz="1800" b="1" i="0" u="none" strike="noStrike">
                <a:solidFill>
                  <a:srgbClr val="4B49AC"/>
                </a:solidFill>
                <a:latin typeface="Arial" panose="020B0604020202020204" pitchFamily="34" charset="0"/>
                <a:cs typeface="Arial" panose="020B0604020202020204" pitchFamily="34" charset="0"/>
              </a:rPr>
              <a:pPr algn="ctr"/>
              <a:t>27.73%</a:t>
            </a:fld>
            <a:endParaRPr lang="en-US" sz="4800" b="1">
              <a:solidFill>
                <a:srgbClr val="4B49AC"/>
              </a:solidFill>
              <a:latin typeface="Arial" panose="020B0604020202020204" pitchFamily="34" charset="0"/>
              <a:cs typeface="Arial" panose="020B0604020202020204" pitchFamily="34" charset="0"/>
            </a:endParaRPr>
          </a:p>
        </xdr:txBody>
      </xdr:sp>
      <xdr:sp macro="" textlink="'Pivot Analysis'!F79">
        <xdr:nvSpPr>
          <xdr:cNvPr id="104" name="TextBox 103">
            <a:extLst>
              <a:ext uri="{FF2B5EF4-FFF2-40B4-BE49-F238E27FC236}">
                <a16:creationId xmlns:a16="http://schemas.microsoft.com/office/drawing/2014/main" id="{00000000-0008-0000-0200-000068000000}"/>
              </a:ext>
            </a:extLst>
          </xdr:cNvPr>
          <xdr:cNvSpPr txBox="1"/>
        </xdr:nvSpPr>
        <xdr:spPr>
          <a:xfrm>
            <a:off x="4486546" y="2628373"/>
            <a:ext cx="1024756" cy="256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050" b="0">
                <a:solidFill>
                  <a:schemeClr val="tx1"/>
                </a:solidFill>
                <a:latin typeface="Roboto" panose="02000000000000000000" pitchFamily="2" charset="0"/>
                <a:ea typeface="Roboto" panose="02000000000000000000" pitchFamily="2" charset="0"/>
                <a:cs typeface="Arial" panose="020B0604020202020204" pitchFamily="34" charset="0"/>
              </a:rPr>
              <a:t>of</a:t>
            </a:r>
            <a:r>
              <a:rPr lang="en-US" sz="1050" b="0" baseline="0">
                <a:solidFill>
                  <a:schemeClr val="tx1"/>
                </a:solidFill>
                <a:latin typeface="Roboto" panose="02000000000000000000" pitchFamily="2" charset="0"/>
                <a:ea typeface="Roboto" panose="02000000000000000000" pitchFamily="2" charset="0"/>
                <a:cs typeface="Arial" panose="020B0604020202020204" pitchFamily="34" charset="0"/>
              </a:rPr>
              <a:t> Total </a:t>
            </a:r>
            <a:r>
              <a:rPr lang="en-US" sz="1050" b="1" baseline="0">
                <a:solidFill>
                  <a:schemeClr val="tx1"/>
                </a:solidFill>
                <a:latin typeface="Roboto" panose="02000000000000000000" pitchFamily="2" charset="0"/>
                <a:ea typeface="Roboto" panose="02000000000000000000" pitchFamily="2" charset="0"/>
                <a:cs typeface="Arial" panose="020B0604020202020204" pitchFamily="34" charset="0"/>
              </a:rPr>
              <a:t>Profit</a:t>
            </a:r>
            <a:endParaRPr lang="en-US" sz="1050" b="1">
              <a:solidFill>
                <a:schemeClr val="tx1"/>
              </a:solidFill>
              <a:latin typeface="Roboto" panose="02000000000000000000" pitchFamily="2" charset="0"/>
              <a:ea typeface="Roboto" panose="02000000000000000000" pitchFamily="2" charset="0"/>
              <a:cs typeface="Arial" panose="020B0604020202020204" pitchFamily="34" charset="0"/>
            </a:endParaRPr>
          </a:p>
        </xdr:txBody>
      </xdr:sp>
    </xdr:grpSp>
    <xdr:clientData/>
  </xdr:twoCellAnchor>
  <xdr:twoCellAnchor>
    <xdr:from>
      <xdr:col>16</xdr:col>
      <xdr:colOff>274184</xdr:colOff>
      <xdr:row>14</xdr:row>
      <xdr:rowOff>22619</xdr:rowOff>
    </xdr:from>
    <xdr:to>
      <xdr:col>19</xdr:col>
      <xdr:colOff>328706</xdr:colOff>
      <xdr:row>24</xdr:row>
      <xdr:rowOff>41729</xdr:rowOff>
    </xdr:to>
    <xdr:grpSp>
      <xdr:nvGrpSpPr>
        <xdr:cNvPr id="58" name="Group 57">
          <a:extLst>
            <a:ext uri="{FF2B5EF4-FFF2-40B4-BE49-F238E27FC236}">
              <a16:creationId xmlns:a16="http://schemas.microsoft.com/office/drawing/2014/main" id="{00000000-0008-0000-0200-00003A000000}"/>
            </a:ext>
          </a:extLst>
        </xdr:cNvPr>
        <xdr:cNvGrpSpPr/>
      </xdr:nvGrpSpPr>
      <xdr:grpSpPr>
        <a:xfrm>
          <a:off x="10027784" y="2600719"/>
          <a:ext cx="1883322" cy="1860610"/>
          <a:chOff x="5675421" y="2316641"/>
          <a:chExt cx="1770212" cy="1886757"/>
        </a:xfrm>
      </xdr:grpSpPr>
      <xdr:sp macro="" textlink="">
        <xdr:nvSpPr>
          <xdr:cNvPr id="105" name="Rectangle: Rounded Corners 104">
            <a:extLst>
              <a:ext uri="{FF2B5EF4-FFF2-40B4-BE49-F238E27FC236}">
                <a16:creationId xmlns:a16="http://schemas.microsoft.com/office/drawing/2014/main" id="{00000000-0008-0000-0200-000069000000}"/>
              </a:ext>
            </a:extLst>
          </xdr:cNvPr>
          <xdr:cNvSpPr>
            <a:spLocks/>
          </xdr:cNvSpPr>
        </xdr:nvSpPr>
        <xdr:spPr>
          <a:xfrm>
            <a:off x="5675421" y="2316641"/>
            <a:ext cx="1770212" cy="1886757"/>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mc:AlternateContent xmlns:mc="http://schemas.openxmlformats.org/markup-compatibility/2006" xmlns:a14="http://schemas.microsoft.com/office/drawing/2010/main">
        <mc:Choice Requires="a14">
          <xdr:graphicFrame macro="">
            <xdr:nvGraphicFramePr>
              <xdr:cNvPr id="64" name="Month Name">
                <a:extLst>
                  <a:ext uri="{FF2B5EF4-FFF2-40B4-BE49-F238E27FC236}">
                    <a16:creationId xmlns:a16="http://schemas.microsoft.com/office/drawing/2014/main" id="{00000000-0008-0000-0200-000040000000}"/>
                  </a:ext>
                </a:extLst>
              </xdr:cNvPr>
              <xdr:cNvGraphicFramePr/>
            </xdr:nvGraphicFramePr>
            <xdr:xfrm>
              <a:off x="5722844" y="2510491"/>
              <a:ext cx="1717115" cy="1576668"/>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0126289" y="2831175"/>
                <a:ext cx="1835527" cy="1576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9</xdr:col>
      <xdr:colOff>172776</xdr:colOff>
      <xdr:row>14</xdr:row>
      <xdr:rowOff>6451</xdr:rowOff>
    </xdr:from>
    <xdr:to>
      <xdr:col>16</xdr:col>
      <xdr:colOff>175593</xdr:colOff>
      <xdr:row>24</xdr:row>
      <xdr:rowOff>169</xdr:rowOff>
    </xdr:to>
    <xdr:grpSp>
      <xdr:nvGrpSpPr>
        <xdr:cNvPr id="23" name="Group 22">
          <a:extLst>
            <a:ext uri="{FF2B5EF4-FFF2-40B4-BE49-F238E27FC236}">
              <a16:creationId xmlns:a16="http://schemas.microsoft.com/office/drawing/2014/main" id="{00000000-0008-0000-0200-000017000000}"/>
            </a:ext>
          </a:extLst>
        </xdr:cNvPr>
        <xdr:cNvGrpSpPr/>
      </xdr:nvGrpSpPr>
      <xdr:grpSpPr>
        <a:xfrm>
          <a:off x="5659176" y="2584551"/>
          <a:ext cx="4270017" cy="1835218"/>
          <a:chOff x="7491355" y="2275914"/>
          <a:chExt cx="4254557" cy="1813854"/>
        </a:xfrm>
      </xdr:grpSpPr>
      <xdr:sp macro="" textlink="">
        <xdr:nvSpPr>
          <xdr:cNvPr id="186" name="Rectangle: Rounded Corners 185">
            <a:extLst>
              <a:ext uri="{FF2B5EF4-FFF2-40B4-BE49-F238E27FC236}">
                <a16:creationId xmlns:a16="http://schemas.microsoft.com/office/drawing/2014/main" id="{00000000-0008-0000-0200-0000BA000000}"/>
              </a:ext>
            </a:extLst>
          </xdr:cNvPr>
          <xdr:cNvSpPr>
            <a:spLocks/>
          </xdr:cNvSpPr>
        </xdr:nvSpPr>
        <xdr:spPr>
          <a:xfrm>
            <a:off x="7491355" y="2275914"/>
            <a:ext cx="4217962" cy="1813854"/>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xdr:graphicFrame macro="">
        <xdr:nvGraphicFramePr>
          <xdr:cNvPr id="106" name="Chart 105">
            <a:extLst>
              <a:ext uri="{FF2B5EF4-FFF2-40B4-BE49-F238E27FC236}">
                <a16:creationId xmlns:a16="http://schemas.microsoft.com/office/drawing/2014/main" id="{00000000-0008-0000-0200-00006A000000}"/>
              </a:ext>
            </a:extLst>
          </xdr:cNvPr>
          <xdr:cNvGraphicFramePr>
            <a:graphicFrameLocks/>
          </xdr:cNvGraphicFramePr>
        </xdr:nvGraphicFramePr>
        <xdr:xfrm>
          <a:off x="7680504" y="2814326"/>
          <a:ext cx="4065408" cy="1267416"/>
        </xdr:xfrm>
        <a:graphic>
          <a:graphicData uri="http://schemas.openxmlformats.org/drawingml/2006/chart">
            <c:chart xmlns:c="http://schemas.openxmlformats.org/drawingml/2006/chart" xmlns:r="http://schemas.openxmlformats.org/officeDocument/2006/relationships" r:id="rId2"/>
          </a:graphicData>
        </a:graphic>
      </xdr:graphicFrame>
      <xdr:sp macro="" textlink="'Pivot Analysis'!F79">
        <xdr:nvSpPr>
          <xdr:cNvPr id="108" name="TextBox 107">
            <a:extLst>
              <a:ext uri="{FF2B5EF4-FFF2-40B4-BE49-F238E27FC236}">
                <a16:creationId xmlns:a16="http://schemas.microsoft.com/office/drawing/2014/main" id="{00000000-0008-0000-0200-00006C000000}"/>
              </a:ext>
            </a:extLst>
          </xdr:cNvPr>
          <xdr:cNvSpPr txBox="1"/>
        </xdr:nvSpPr>
        <xdr:spPr>
          <a:xfrm>
            <a:off x="7541627" y="2343608"/>
            <a:ext cx="2779848" cy="2729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baseline="0">
                <a:solidFill>
                  <a:schemeClr val="tx1"/>
                </a:solidFill>
                <a:latin typeface="Roboto" panose="02000000000000000000" pitchFamily="2" charset="0"/>
                <a:ea typeface="Roboto" panose="02000000000000000000" pitchFamily="2" charset="0"/>
                <a:cs typeface="Arial" panose="020B0604020202020204" pitchFamily="34" charset="0"/>
              </a:rPr>
              <a:t>The Highlighted Weekday Contributed </a:t>
            </a:r>
          </a:p>
        </xdr:txBody>
      </xdr:sp>
      <xdr:sp macro="" textlink="'Pivot Analysis'!F101">
        <xdr:nvSpPr>
          <xdr:cNvPr id="109" name="TextBox 108">
            <a:extLst>
              <a:ext uri="{FF2B5EF4-FFF2-40B4-BE49-F238E27FC236}">
                <a16:creationId xmlns:a16="http://schemas.microsoft.com/office/drawing/2014/main" id="{00000000-0008-0000-0200-00006D000000}"/>
              </a:ext>
            </a:extLst>
          </xdr:cNvPr>
          <xdr:cNvSpPr txBox="1"/>
        </xdr:nvSpPr>
        <xdr:spPr>
          <a:xfrm>
            <a:off x="10154863" y="2299397"/>
            <a:ext cx="967509"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74C83250-4FB5-49BA-A639-A93478F99981}" type="TxLink">
              <a:rPr lang="en-US" sz="1800" b="1" i="0" u="none" strike="noStrike">
                <a:solidFill>
                  <a:srgbClr val="4B49AC"/>
                </a:solidFill>
                <a:latin typeface="Arial" panose="020B0604020202020204" pitchFamily="34" charset="0"/>
                <a:cs typeface="Arial" panose="020B0604020202020204" pitchFamily="34" charset="0"/>
              </a:rPr>
              <a:pPr algn="ctr"/>
              <a:t>62.13%</a:t>
            </a:fld>
            <a:endParaRPr lang="en-US" sz="3200" b="1">
              <a:solidFill>
                <a:srgbClr val="4B49AC"/>
              </a:solidFill>
              <a:latin typeface="Arial" panose="020B0604020202020204" pitchFamily="34" charset="0"/>
              <a:cs typeface="Arial" panose="020B0604020202020204" pitchFamily="34" charset="0"/>
            </a:endParaRPr>
          </a:p>
        </xdr:txBody>
      </xdr:sp>
      <xdr:sp macro="" textlink="'Pivot Analysis'!F79">
        <xdr:nvSpPr>
          <xdr:cNvPr id="112" name="TextBox 111">
            <a:extLst>
              <a:ext uri="{FF2B5EF4-FFF2-40B4-BE49-F238E27FC236}">
                <a16:creationId xmlns:a16="http://schemas.microsoft.com/office/drawing/2014/main" id="{00000000-0008-0000-0200-000070000000}"/>
              </a:ext>
            </a:extLst>
          </xdr:cNvPr>
          <xdr:cNvSpPr txBox="1"/>
        </xdr:nvSpPr>
        <xdr:spPr>
          <a:xfrm>
            <a:off x="10295592" y="2548128"/>
            <a:ext cx="1134764" cy="2729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Roboto" panose="02000000000000000000" pitchFamily="2" charset="0"/>
                <a:ea typeface="Roboto" panose="02000000000000000000" pitchFamily="2" charset="0"/>
                <a:cs typeface="Arial" panose="020B0604020202020204" pitchFamily="34" charset="0"/>
              </a:rPr>
              <a:t>of</a:t>
            </a:r>
            <a:r>
              <a:rPr lang="en-US" sz="1200" b="0" baseline="0">
                <a:solidFill>
                  <a:schemeClr val="tx1"/>
                </a:solidFill>
                <a:latin typeface="Roboto" panose="02000000000000000000" pitchFamily="2" charset="0"/>
                <a:ea typeface="Roboto" panose="02000000000000000000" pitchFamily="2" charset="0"/>
                <a:cs typeface="Arial" panose="020B0604020202020204" pitchFamily="34" charset="0"/>
              </a:rPr>
              <a:t> Total </a:t>
            </a:r>
            <a:r>
              <a:rPr lang="en-US" sz="1200" b="1" baseline="0">
                <a:solidFill>
                  <a:schemeClr val="tx1"/>
                </a:solidFill>
                <a:latin typeface="Roboto" panose="02000000000000000000" pitchFamily="2" charset="0"/>
                <a:ea typeface="Roboto" panose="02000000000000000000" pitchFamily="2" charset="0"/>
                <a:cs typeface="Arial" panose="020B0604020202020204" pitchFamily="34" charset="0"/>
              </a:rPr>
              <a:t>Profit</a:t>
            </a:r>
            <a:endParaRPr lang="en-US" sz="1200" b="1">
              <a:solidFill>
                <a:schemeClr val="tx1"/>
              </a:solidFill>
              <a:latin typeface="Roboto" panose="02000000000000000000" pitchFamily="2" charset="0"/>
              <a:ea typeface="Roboto" panose="02000000000000000000" pitchFamily="2" charset="0"/>
              <a:cs typeface="Arial" panose="020B0604020202020204" pitchFamily="34" charset="0"/>
            </a:endParaRPr>
          </a:p>
        </xdr:txBody>
      </xdr:sp>
    </xdr:grpSp>
    <xdr:clientData/>
  </xdr:twoCellAnchor>
  <xdr:twoCellAnchor>
    <xdr:from>
      <xdr:col>0</xdr:col>
      <xdr:colOff>285749</xdr:colOff>
      <xdr:row>24</xdr:row>
      <xdr:rowOff>135535</xdr:rowOff>
    </xdr:from>
    <xdr:to>
      <xdr:col>5</xdr:col>
      <xdr:colOff>472721</xdr:colOff>
      <xdr:row>35</xdr:row>
      <xdr:rowOff>37019</xdr:rowOff>
    </xdr:to>
    <xdr:grpSp>
      <xdr:nvGrpSpPr>
        <xdr:cNvPr id="68" name="Group 67">
          <a:extLst>
            <a:ext uri="{FF2B5EF4-FFF2-40B4-BE49-F238E27FC236}">
              <a16:creationId xmlns:a16="http://schemas.microsoft.com/office/drawing/2014/main" id="{00000000-0008-0000-0200-000044000000}"/>
            </a:ext>
          </a:extLst>
        </xdr:cNvPr>
        <xdr:cNvGrpSpPr/>
      </xdr:nvGrpSpPr>
      <xdr:grpSpPr>
        <a:xfrm>
          <a:off x="285749" y="4555135"/>
          <a:ext cx="3234972" cy="1927134"/>
          <a:chOff x="285750" y="4214657"/>
          <a:chExt cx="3249913" cy="1955896"/>
        </a:xfrm>
      </xdr:grpSpPr>
      <xdr:sp macro="" textlink="">
        <xdr:nvSpPr>
          <xdr:cNvPr id="187" name="Rectangle: Rounded Corners 186">
            <a:extLst>
              <a:ext uri="{FF2B5EF4-FFF2-40B4-BE49-F238E27FC236}">
                <a16:creationId xmlns:a16="http://schemas.microsoft.com/office/drawing/2014/main" id="{00000000-0008-0000-0200-0000BB000000}"/>
              </a:ext>
            </a:extLst>
          </xdr:cNvPr>
          <xdr:cNvSpPr>
            <a:spLocks/>
          </xdr:cNvSpPr>
        </xdr:nvSpPr>
        <xdr:spPr>
          <a:xfrm>
            <a:off x="285750" y="4308288"/>
            <a:ext cx="3249913" cy="1859327"/>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xdr:graphicFrame macro="">
        <xdr:nvGraphicFramePr>
          <xdr:cNvPr id="113" name="Chart 112">
            <a:extLst>
              <a:ext uri="{FF2B5EF4-FFF2-40B4-BE49-F238E27FC236}">
                <a16:creationId xmlns:a16="http://schemas.microsoft.com/office/drawing/2014/main" id="{00000000-0008-0000-0200-000071000000}"/>
              </a:ext>
            </a:extLst>
          </xdr:cNvPr>
          <xdr:cNvGraphicFramePr>
            <a:graphicFrameLocks/>
          </xdr:cNvGraphicFramePr>
        </xdr:nvGraphicFramePr>
        <xdr:xfrm>
          <a:off x="309304" y="4214657"/>
          <a:ext cx="2436243" cy="1955896"/>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5" name="Oval 4">
            <a:extLst>
              <a:ext uri="{FF2B5EF4-FFF2-40B4-BE49-F238E27FC236}">
                <a16:creationId xmlns:a16="http://schemas.microsoft.com/office/drawing/2014/main" id="{00000000-0008-0000-0200-000005000000}"/>
              </a:ext>
            </a:extLst>
          </xdr:cNvPr>
          <xdr:cNvSpPr/>
        </xdr:nvSpPr>
        <xdr:spPr>
          <a:xfrm>
            <a:off x="974235" y="4799319"/>
            <a:ext cx="843786" cy="833494"/>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A110">
        <xdr:nvSpPr>
          <xdr:cNvPr id="116" name="TextBox 115">
            <a:extLst>
              <a:ext uri="{FF2B5EF4-FFF2-40B4-BE49-F238E27FC236}">
                <a16:creationId xmlns:a16="http://schemas.microsoft.com/office/drawing/2014/main" id="{00000000-0008-0000-0200-000074000000}"/>
              </a:ext>
            </a:extLst>
          </xdr:cNvPr>
          <xdr:cNvSpPr txBox="1"/>
        </xdr:nvSpPr>
        <xdr:spPr>
          <a:xfrm>
            <a:off x="2158758" y="4371613"/>
            <a:ext cx="1341448" cy="267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7AF60675-9804-4737-95A4-CD6960A572FE}" type="TxLink">
              <a:rPr lang="en-US" sz="1100" b="0" i="0" u="none" strike="noStrike">
                <a:solidFill>
                  <a:srgbClr val="000000"/>
                </a:solidFill>
                <a:latin typeface="Calibri"/>
                <a:cs typeface="Calibri"/>
              </a:rPr>
              <a:pPr algn="ctr"/>
              <a:t>WEEKDAY makes up</a:t>
            </a:fld>
            <a:endParaRPr lang="en-US" sz="1100" b="0" i="0" u="none" strike="noStrike">
              <a:solidFill>
                <a:schemeClr val="tx1"/>
              </a:solidFill>
              <a:latin typeface="Arial" panose="020B0604020202020204" pitchFamily="34" charset="0"/>
              <a:cs typeface="Arial" panose="020B0604020202020204" pitchFamily="34" charset="0"/>
            </a:endParaRPr>
          </a:p>
        </xdr:txBody>
      </xdr:sp>
      <xdr:sp macro="" textlink="'Pivot Analysis'!A109">
        <xdr:nvSpPr>
          <xdr:cNvPr id="117" name="TextBox 116">
            <a:extLst>
              <a:ext uri="{FF2B5EF4-FFF2-40B4-BE49-F238E27FC236}">
                <a16:creationId xmlns:a16="http://schemas.microsoft.com/office/drawing/2014/main" id="{00000000-0008-0000-0200-000075000000}"/>
              </a:ext>
            </a:extLst>
          </xdr:cNvPr>
          <xdr:cNvSpPr txBox="1"/>
        </xdr:nvSpPr>
        <xdr:spPr>
          <a:xfrm>
            <a:off x="2487914" y="4640192"/>
            <a:ext cx="840017" cy="361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D7B3474A-1A9C-4441-B717-40C0EEA00A41}" type="TxLink">
              <a:rPr lang="en-US" sz="1800" b="1" i="0" u="none" strike="noStrike">
                <a:solidFill>
                  <a:srgbClr val="4B49AC"/>
                </a:solidFill>
                <a:latin typeface="Arial" panose="020B0604020202020204" pitchFamily="34" charset="0"/>
                <a:cs typeface="Arial" panose="020B0604020202020204" pitchFamily="34" charset="0"/>
              </a:rPr>
              <a:pPr algn="ctr"/>
              <a:t>77.4%</a:t>
            </a:fld>
            <a:endParaRPr lang="en-US" sz="1800" b="1">
              <a:solidFill>
                <a:srgbClr val="4B49AC"/>
              </a:solidFill>
              <a:latin typeface="Arial" panose="020B0604020202020204" pitchFamily="34" charset="0"/>
              <a:cs typeface="Arial" panose="020B0604020202020204" pitchFamily="34" charset="0"/>
            </a:endParaRPr>
          </a:p>
        </xdr:txBody>
      </xdr:sp>
      <xdr:sp macro="" textlink="'Pivot Analysis'!F79">
        <xdr:nvSpPr>
          <xdr:cNvPr id="118" name="TextBox 117">
            <a:extLst>
              <a:ext uri="{FF2B5EF4-FFF2-40B4-BE49-F238E27FC236}">
                <a16:creationId xmlns:a16="http://schemas.microsoft.com/office/drawing/2014/main" id="{00000000-0008-0000-0200-000076000000}"/>
              </a:ext>
            </a:extLst>
          </xdr:cNvPr>
          <xdr:cNvSpPr txBox="1"/>
        </xdr:nvSpPr>
        <xdr:spPr>
          <a:xfrm>
            <a:off x="2296979" y="4950942"/>
            <a:ext cx="1144393" cy="280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Roboto" panose="02000000000000000000" pitchFamily="2" charset="0"/>
                <a:ea typeface="Roboto" panose="02000000000000000000" pitchFamily="2" charset="0"/>
                <a:cs typeface="Arial" panose="020B0604020202020204" pitchFamily="34" charset="0"/>
              </a:rPr>
              <a:t>of</a:t>
            </a:r>
            <a:r>
              <a:rPr lang="en-US" sz="1200" b="0" baseline="0">
                <a:solidFill>
                  <a:schemeClr val="tx1"/>
                </a:solidFill>
                <a:latin typeface="Roboto" panose="02000000000000000000" pitchFamily="2" charset="0"/>
                <a:ea typeface="Roboto" panose="02000000000000000000" pitchFamily="2" charset="0"/>
                <a:cs typeface="Arial" panose="020B0604020202020204" pitchFamily="34" charset="0"/>
              </a:rPr>
              <a:t> Total </a:t>
            </a:r>
            <a:r>
              <a:rPr lang="en-US" sz="1200" b="1" baseline="0">
                <a:solidFill>
                  <a:schemeClr val="tx1"/>
                </a:solidFill>
                <a:latin typeface="Roboto" panose="02000000000000000000" pitchFamily="2" charset="0"/>
                <a:ea typeface="Roboto" panose="02000000000000000000" pitchFamily="2" charset="0"/>
                <a:cs typeface="Arial" panose="020B0604020202020204" pitchFamily="34" charset="0"/>
              </a:rPr>
              <a:t>Profit</a:t>
            </a:r>
            <a:endParaRPr lang="en-US" sz="1200" b="1">
              <a:solidFill>
                <a:schemeClr val="tx1"/>
              </a:solidFill>
              <a:latin typeface="Roboto" panose="02000000000000000000" pitchFamily="2" charset="0"/>
              <a:ea typeface="Roboto" panose="02000000000000000000" pitchFamily="2" charset="0"/>
              <a:cs typeface="Arial" panose="020B0604020202020204" pitchFamily="34" charset="0"/>
            </a:endParaRPr>
          </a:p>
        </xdr:txBody>
      </xdr:sp>
    </xdr:grpSp>
    <xdr:clientData/>
  </xdr:twoCellAnchor>
  <xdr:twoCellAnchor>
    <xdr:from>
      <xdr:col>9</xdr:col>
      <xdr:colOff>317296</xdr:colOff>
      <xdr:row>25</xdr:row>
      <xdr:rowOff>52132</xdr:rowOff>
    </xdr:from>
    <xdr:to>
      <xdr:col>11</xdr:col>
      <xdr:colOff>226693</xdr:colOff>
      <xdr:row>35</xdr:row>
      <xdr:rowOff>53188</xdr:rowOff>
    </xdr:to>
    <xdr:grpSp>
      <xdr:nvGrpSpPr>
        <xdr:cNvPr id="86" name="Group 85">
          <a:extLst>
            <a:ext uri="{FF2B5EF4-FFF2-40B4-BE49-F238E27FC236}">
              <a16:creationId xmlns:a16="http://schemas.microsoft.com/office/drawing/2014/main" id="{00000000-0008-0000-0200-000056000000}"/>
            </a:ext>
          </a:extLst>
        </xdr:cNvPr>
        <xdr:cNvGrpSpPr/>
      </xdr:nvGrpSpPr>
      <xdr:grpSpPr>
        <a:xfrm>
          <a:off x="5803696" y="4655882"/>
          <a:ext cx="1128597" cy="1842556"/>
          <a:chOff x="8551609" y="4289996"/>
          <a:chExt cx="1132562" cy="1857210"/>
        </a:xfrm>
      </xdr:grpSpPr>
      <xdr:sp macro="" textlink="">
        <xdr:nvSpPr>
          <xdr:cNvPr id="148" name="Rectangle: Rounded Corners 147">
            <a:extLst>
              <a:ext uri="{FF2B5EF4-FFF2-40B4-BE49-F238E27FC236}">
                <a16:creationId xmlns:a16="http://schemas.microsoft.com/office/drawing/2014/main" id="{00000000-0008-0000-0200-000094000000}"/>
              </a:ext>
            </a:extLst>
          </xdr:cNvPr>
          <xdr:cNvSpPr>
            <a:spLocks/>
          </xdr:cNvSpPr>
        </xdr:nvSpPr>
        <xdr:spPr>
          <a:xfrm>
            <a:off x="8551609" y="4289996"/>
            <a:ext cx="1132562" cy="1857210"/>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mc:AlternateContent xmlns:mc="http://schemas.openxmlformats.org/markup-compatibility/2006" xmlns:a14="http://schemas.microsoft.com/office/drawing/2010/main">
        <mc:Choice Requires="a14">
          <xdr:graphicFrame macro="">
            <xdr:nvGraphicFramePr>
              <xdr:cNvPr id="149" name="Customer Country">
                <a:extLst>
                  <a:ext uri="{FF2B5EF4-FFF2-40B4-BE49-F238E27FC236}">
                    <a16:creationId xmlns:a16="http://schemas.microsoft.com/office/drawing/2014/main" id="{00000000-0008-0000-0200-000095000000}"/>
                  </a:ext>
                </a:extLst>
              </xdr:cNvPr>
              <xdr:cNvGraphicFramePr/>
            </xdr:nvGraphicFramePr>
            <xdr:xfrm>
              <a:off x="8645194" y="4478782"/>
              <a:ext cx="991578" cy="1498262"/>
            </xdr:xfrm>
            <a:graphic>
              <a:graphicData uri="http://schemas.microsoft.com/office/drawing/2010/slicer">
                <sle:slicer xmlns:sle="http://schemas.microsoft.com/office/drawing/2010/slicer" name="Customer Country"/>
              </a:graphicData>
            </a:graphic>
          </xdr:graphicFrame>
        </mc:Choice>
        <mc:Fallback xmlns="">
          <xdr:sp macro="" textlink="">
            <xdr:nvSpPr>
              <xdr:cNvPr id="0" name=""/>
              <xdr:cNvSpPr>
                <a:spLocks noTextEdit="1"/>
              </xdr:cNvSpPr>
            </xdr:nvSpPr>
            <xdr:spPr>
              <a:xfrm>
                <a:off x="5924341" y="4911204"/>
                <a:ext cx="993340" cy="15075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582706</xdr:colOff>
      <xdr:row>25</xdr:row>
      <xdr:rowOff>35351</xdr:rowOff>
    </xdr:from>
    <xdr:to>
      <xdr:col>9</xdr:col>
      <xdr:colOff>179533</xdr:colOff>
      <xdr:row>35</xdr:row>
      <xdr:rowOff>40085</xdr:rowOff>
    </xdr:to>
    <xdr:grpSp>
      <xdr:nvGrpSpPr>
        <xdr:cNvPr id="88" name="Group 87">
          <a:extLst>
            <a:ext uri="{FF2B5EF4-FFF2-40B4-BE49-F238E27FC236}">
              <a16:creationId xmlns:a16="http://schemas.microsoft.com/office/drawing/2014/main" id="{00000000-0008-0000-0200-000058000000}"/>
            </a:ext>
          </a:extLst>
        </xdr:cNvPr>
        <xdr:cNvGrpSpPr/>
      </xdr:nvGrpSpPr>
      <xdr:grpSpPr>
        <a:xfrm>
          <a:off x="3630706" y="4639101"/>
          <a:ext cx="2035227" cy="1846234"/>
          <a:chOff x="9769232" y="4281938"/>
          <a:chExt cx="2041147" cy="1860888"/>
        </a:xfrm>
      </xdr:grpSpPr>
      <xdr:sp macro="" textlink="">
        <xdr:nvSpPr>
          <xdr:cNvPr id="150" name="Rectangle: Rounded Corners 149">
            <a:extLst>
              <a:ext uri="{FF2B5EF4-FFF2-40B4-BE49-F238E27FC236}">
                <a16:creationId xmlns:a16="http://schemas.microsoft.com/office/drawing/2014/main" id="{00000000-0008-0000-0200-000096000000}"/>
              </a:ext>
            </a:extLst>
          </xdr:cNvPr>
          <xdr:cNvSpPr>
            <a:spLocks/>
          </xdr:cNvSpPr>
        </xdr:nvSpPr>
        <xdr:spPr>
          <a:xfrm>
            <a:off x="9769232" y="4281938"/>
            <a:ext cx="2041147" cy="1860888"/>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mc:AlternateContent xmlns:mc="http://schemas.openxmlformats.org/markup-compatibility/2006" xmlns:a14="http://schemas.microsoft.com/office/drawing/2010/main">
        <mc:Choice Requires="a14">
          <xdr:graphicFrame macro="">
            <xdr:nvGraphicFramePr>
              <xdr:cNvPr id="152" name="Store Type">
                <a:extLst>
                  <a:ext uri="{FF2B5EF4-FFF2-40B4-BE49-F238E27FC236}">
                    <a16:creationId xmlns:a16="http://schemas.microsoft.com/office/drawing/2014/main" id="{00000000-0008-0000-0200-000098000000}"/>
                  </a:ext>
                </a:extLst>
              </xdr:cNvPr>
              <xdr:cNvGraphicFramePr/>
            </xdr:nvGraphicFramePr>
            <xdr:xfrm>
              <a:off x="9894261" y="4445202"/>
              <a:ext cx="1840490" cy="1658057"/>
            </xdr:xfrm>
            <a:graphic>
              <a:graphicData uri="http://schemas.microsoft.com/office/drawing/2010/slicer">
                <sle:slicer xmlns:sle="http://schemas.microsoft.com/office/drawing/2010/slicer" name="Store Type"/>
              </a:graphicData>
            </a:graphic>
          </xdr:graphicFrame>
        </mc:Choice>
        <mc:Fallback xmlns="">
          <xdr:sp macro="" textlink="">
            <xdr:nvSpPr>
              <xdr:cNvPr id="0" name=""/>
              <xdr:cNvSpPr>
                <a:spLocks noTextEdit="1"/>
              </xdr:cNvSpPr>
            </xdr:nvSpPr>
            <xdr:spPr>
              <a:xfrm>
                <a:off x="3771046" y="4868741"/>
                <a:ext cx="1845930" cy="1668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14</xdr:col>
      <xdr:colOff>82903</xdr:colOff>
      <xdr:row>2</xdr:row>
      <xdr:rowOff>147172</xdr:rowOff>
    </xdr:from>
    <xdr:to>
      <xdr:col>19</xdr:col>
      <xdr:colOff>266701</xdr:colOff>
      <xdr:row>12</xdr:row>
      <xdr:rowOff>128122</xdr:rowOff>
    </xdr:to>
    <xdr:grpSp>
      <xdr:nvGrpSpPr>
        <xdr:cNvPr id="18" name="Group 17">
          <a:extLst>
            <a:ext uri="{FF2B5EF4-FFF2-40B4-BE49-F238E27FC236}">
              <a16:creationId xmlns:a16="http://schemas.microsoft.com/office/drawing/2014/main" id="{00000000-0008-0000-0200-000012000000}"/>
            </a:ext>
          </a:extLst>
        </xdr:cNvPr>
        <xdr:cNvGrpSpPr/>
      </xdr:nvGrpSpPr>
      <xdr:grpSpPr>
        <a:xfrm>
          <a:off x="8617303" y="515472"/>
          <a:ext cx="3231798" cy="1822450"/>
          <a:chOff x="8503780" y="325315"/>
          <a:chExt cx="3236882" cy="1837104"/>
        </a:xfrm>
      </xdr:grpSpPr>
      <xdr:sp macro="" textlink="">
        <xdr:nvSpPr>
          <xdr:cNvPr id="178" name="Rectangle: Rounded Corners 177">
            <a:extLst>
              <a:ext uri="{FF2B5EF4-FFF2-40B4-BE49-F238E27FC236}">
                <a16:creationId xmlns:a16="http://schemas.microsoft.com/office/drawing/2014/main" id="{00000000-0008-0000-0200-0000B2000000}"/>
              </a:ext>
            </a:extLst>
          </xdr:cNvPr>
          <xdr:cNvSpPr>
            <a:spLocks/>
          </xdr:cNvSpPr>
        </xdr:nvSpPr>
        <xdr:spPr>
          <a:xfrm>
            <a:off x="8630627" y="325315"/>
            <a:ext cx="3110035" cy="1837104"/>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mc:AlternateContent xmlns:mc="http://schemas.openxmlformats.org/markup-compatibility/2006">
        <mc:Choice xmlns:a14="http://schemas.microsoft.com/office/drawing/2010/main" Requires="a14">
          <xdr:sp macro="" textlink="">
            <xdr:nvSpPr>
              <xdr:cNvPr id="3073" name="Option Butto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8884627" y="344365"/>
                <a:ext cx="948104" cy="225181"/>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Revenue</a:t>
                </a:r>
              </a:p>
            </xdr:txBody>
          </xdr:sp>
        </mc:Choice>
        <mc:Fallback/>
      </mc:AlternateContent>
      <mc:AlternateContent xmlns:mc="http://schemas.openxmlformats.org/markup-compatibility/2006">
        <mc:Choice xmlns:a14="http://schemas.microsoft.com/office/drawing/2010/main" Requires="a14">
          <xdr:sp macro="" textlink="">
            <xdr:nvSpPr>
              <xdr:cNvPr id="3074" name="Option Button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9800981" y="344365"/>
                <a:ext cx="934427" cy="225181"/>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Profit</a:t>
                </a:r>
              </a:p>
            </xdr:txBody>
          </xdr:sp>
        </mc:Choice>
        <mc:Fallback/>
      </mc:AlternateContent>
      <mc:AlternateContent xmlns:mc="http://schemas.openxmlformats.org/markup-compatibility/2006">
        <mc:Choice xmlns:a14="http://schemas.microsoft.com/office/drawing/2010/main" Requires="a14">
          <xdr:sp macro="" textlink="">
            <xdr:nvSpPr>
              <xdr:cNvPr id="3075" name="Option Button 3" hidden="1">
                <a:extLst>
                  <a:ext uri="{63B3BB69-23CF-44E3-9099-C40C66FF867C}">
                    <a14:compatExt spid="_x0000_s3075"/>
                  </a:ext>
                  <a:ext uri="{FF2B5EF4-FFF2-40B4-BE49-F238E27FC236}">
                    <a16:creationId xmlns:a16="http://schemas.microsoft.com/office/drawing/2014/main" id="{00000000-0008-0000-0200-0000030C0000}"/>
                  </a:ext>
                </a:extLst>
              </xdr:cNvPr>
              <xdr:cNvSpPr/>
            </xdr:nvSpPr>
            <xdr:spPr bwMode="auto">
              <a:xfrm>
                <a:off x="10697308" y="344365"/>
                <a:ext cx="948104" cy="225181"/>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Transaction</a:t>
                </a:r>
              </a:p>
            </xdr:txBody>
          </xdr:sp>
        </mc:Choice>
        <mc:Fallback/>
      </mc:AlternateContent>
      <mc:AlternateContent xmlns:mc="http://schemas.openxmlformats.org/markup-compatibility/2006" xmlns:a14="http://schemas.microsoft.com/office/drawing/2010/main">
        <mc:Choice Requires="a14">
          <xdr:graphicFrame macro="">
            <xdr:nvGraphicFramePr>
              <xdr:cNvPr id="53" name="year">
                <a:extLst>
                  <a:ext uri="{FF2B5EF4-FFF2-40B4-BE49-F238E27FC236}">
                    <a16:creationId xmlns:a16="http://schemas.microsoft.com/office/drawing/2014/main" id="{00000000-0008-0000-0200-000035000000}"/>
                  </a:ext>
                </a:extLst>
              </xdr:cNvPr>
              <xdr:cNvGraphicFramePr/>
            </xdr:nvGraphicFramePr>
            <xdr:xfrm>
              <a:off x="9421674" y="1807396"/>
              <a:ext cx="1485128" cy="346432"/>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05783" y="1958333"/>
                <a:ext cx="1478633" cy="3385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Pivot Analysis'!B20">
        <xdr:nvSpPr>
          <xdr:cNvPr id="54" name="TextBox 53">
            <a:extLst>
              <a:ext uri="{FF2B5EF4-FFF2-40B4-BE49-F238E27FC236}">
                <a16:creationId xmlns:a16="http://schemas.microsoft.com/office/drawing/2014/main" id="{00000000-0008-0000-0200-000036000000}"/>
              </a:ext>
            </a:extLst>
          </xdr:cNvPr>
          <xdr:cNvSpPr txBox="1"/>
        </xdr:nvSpPr>
        <xdr:spPr>
          <a:xfrm>
            <a:off x="8637550" y="465876"/>
            <a:ext cx="884068" cy="3771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9C36B90A-1B12-4669-8916-3B1E8D34020A}" type="TxLink">
              <a:rPr lang="en-US" sz="1800" b="1" i="0" u="none" strike="noStrike">
                <a:solidFill>
                  <a:srgbClr val="4B49AC"/>
                </a:solidFill>
                <a:latin typeface="Calibri"/>
                <a:cs typeface="Calibri"/>
              </a:rPr>
              <a:pPr algn="ctr"/>
              <a:t>67.97%</a:t>
            </a:fld>
            <a:endParaRPr lang="en-US" sz="4800" b="1">
              <a:solidFill>
                <a:srgbClr val="4B49AC"/>
              </a:solidFill>
              <a:latin typeface="Arial" panose="020B0604020202020204" pitchFamily="34" charset="0"/>
              <a:cs typeface="Arial" panose="020B0604020202020204" pitchFamily="34" charset="0"/>
            </a:endParaRPr>
          </a:p>
        </xdr:txBody>
      </xdr:sp>
      <xdr:sp macro="" textlink="'Pivot Analysis'!D19">
        <xdr:nvSpPr>
          <xdr:cNvPr id="55" name="TextBox 54">
            <a:extLst>
              <a:ext uri="{FF2B5EF4-FFF2-40B4-BE49-F238E27FC236}">
                <a16:creationId xmlns:a16="http://schemas.microsoft.com/office/drawing/2014/main" id="{00000000-0008-0000-0200-000037000000}"/>
              </a:ext>
            </a:extLst>
          </xdr:cNvPr>
          <xdr:cNvSpPr txBox="1"/>
        </xdr:nvSpPr>
        <xdr:spPr>
          <a:xfrm>
            <a:off x="8555516" y="748570"/>
            <a:ext cx="3038768" cy="278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8619A4AE-00E5-4F9C-83AB-5DA5DD4AAE57}" type="TxLink">
              <a:rPr lang="en-US" sz="1200" b="0" i="0" u="none" strike="noStrike">
                <a:solidFill>
                  <a:srgbClr val="000000"/>
                </a:solidFill>
                <a:latin typeface="Roboto" panose="02000000000000000000" pitchFamily="2" charset="0"/>
                <a:ea typeface="Roboto" panose="02000000000000000000" pitchFamily="2" charset="0"/>
                <a:cs typeface="Calibri"/>
              </a:rPr>
              <a:pPr algn="ctr"/>
              <a:t>of Revenue came from highlighted years</a:t>
            </a:fld>
            <a:endParaRPr lang="en-US" sz="3600" b="1">
              <a:solidFill>
                <a:srgbClr val="4DC1F5"/>
              </a:solidFill>
              <a:latin typeface="Roboto" panose="02000000000000000000" pitchFamily="2" charset="0"/>
              <a:ea typeface="Roboto" panose="02000000000000000000" pitchFamily="2" charset="0"/>
              <a:cs typeface="Arial" panose="020B0604020202020204" pitchFamily="34" charset="0"/>
            </a:endParaRPr>
          </a:p>
        </xdr:txBody>
      </xdr:sp>
      <xdr:sp macro="" textlink="'Pivot Analysis'!C14">
        <xdr:nvSpPr>
          <xdr:cNvPr id="56" name="TextBox 55">
            <a:extLst>
              <a:ext uri="{FF2B5EF4-FFF2-40B4-BE49-F238E27FC236}">
                <a16:creationId xmlns:a16="http://schemas.microsoft.com/office/drawing/2014/main" id="{00000000-0008-0000-0200-000038000000}"/>
              </a:ext>
            </a:extLst>
          </xdr:cNvPr>
          <xdr:cNvSpPr txBox="1"/>
        </xdr:nvSpPr>
        <xdr:spPr>
          <a:xfrm>
            <a:off x="8554670" y="946504"/>
            <a:ext cx="8523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44B959CC-D024-450D-B6A8-1CB8E5939C97}" type="TxLink">
              <a:rPr lang="en-US" sz="1200" b="0" i="0" u="none" strike="noStrike">
                <a:solidFill>
                  <a:srgbClr val="000000"/>
                </a:solidFill>
                <a:latin typeface="Calibri"/>
                <a:cs typeface="Calibri"/>
              </a:rPr>
              <a:pPr algn="ctr"/>
              <a:t>882.33 k</a:t>
            </a:fld>
            <a:endParaRPr lang="en-US" sz="3600" b="1">
              <a:solidFill>
                <a:srgbClr val="4DC1F5"/>
              </a:solidFill>
              <a:latin typeface="Arial" panose="020B0604020202020204" pitchFamily="34" charset="0"/>
              <a:cs typeface="Arial" panose="020B0604020202020204" pitchFamily="34" charset="0"/>
            </a:endParaRPr>
          </a:p>
        </xdr:txBody>
      </xdr:sp>
      <xdr:sp macro="" textlink="'Pivot Analysis'!C13">
        <xdr:nvSpPr>
          <xdr:cNvPr id="57" name="TextBox 56">
            <a:extLst>
              <a:ext uri="{FF2B5EF4-FFF2-40B4-BE49-F238E27FC236}">
                <a16:creationId xmlns:a16="http://schemas.microsoft.com/office/drawing/2014/main" id="{00000000-0008-0000-0200-000039000000}"/>
              </a:ext>
            </a:extLst>
          </xdr:cNvPr>
          <xdr:cNvSpPr txBox="1"/>
        </xdr:nvSpPr>
        <xdr:spPr>
          <a:xfrm>
            <a:off x="8503780" y="1151875"/>
            <a:ext cx="996194" cy="278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8970AF6D-4D92-4D83-9B62-98664E660838}" type="TxLink">
              <a:rPr lang="en-US" sz="1200" b="0" i="0" u="none" strike="noStrike">
                <a:solidFill>
                  <a:srgbClr val="000000"/>
                </a:solidFill>
                <a:latin typeface="Roboto" panose="02000000000000000000" pitchFamily="2" charset="0"/>
                <a:ea typeface="Roboto" panose="02000000000000000000" pitchFamily="2" charset="0"/>
                <a:cs typeface="Calibri"/>
              </a:rPr>
              <a:pPr algn="ctr"/>
              <a:t>Revenue</a:t>
            </a:fld>
            <a:endParaRPr lang="en-US" sz="3600" b="1">
              <a:solidFill>
                <a:srgbClr val="4DC1F5"/>
              </a:solidFill>
              <a:latin typeface="Roboto" panose="02000000000000000000" pitchFamily="2" charset="0"/>
              <a:ea typeface="Roboto" panose="02000000000000000000" pitchFamily="2" charset="0"/>
              <a:cs typeface="Arial" panose="020B0604020202020204" pitchFamily="34" charset="0"/>
            </a:endParaRPr>
          </a:p>
        </xdr:txBody>
      </xdr:sp>
      <xdr:graphicFrame macro="">
        <xdr:nvGraphicFramePr>
          <xdr:cNvPr id="52" name="Chart 51">
            <a:extLst>
              <a:ext uri="{FF2B5EF4-FFF2-40B4-BE49-F238E27FC236}">
                <a16:creationId xmlns:a16="http://schemas.microsoft.com/office/drawing/2014/main" id="{00000000-0008-0000-0200-000034000000}"/>
              </a:ext>
            </a:extLst>
          </xdr:cNvPr>
          <xdr:cNvGraphicFramePr>
            <a:graphicFrameLocks/>
          </xdr:cNvGraphicFramePr>
        </xdr:nvGraphicFramePr>
        <xdr:xfrm>
          <a:off x="9349154" y="882162"/>
          <a:ext cx="2219082" cy="99155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oneCellAnchor>
    <xdr:from>
      <xdr:col>10</xdr:col>
      <xdr:colOff>593795</xdr:colOff>
      <xdr:row>0</xdr:row>
      <xdr:rowOff>73044</xdr:rowOff>
    </xdr:from>
    <xdr:ext cx="965175" cy="345435"/>
    <xdr:sp macro="[0]!Clear" textlink="'Pivot Analysis'!F5">
      <xdr:nvSpPr>
        <xdr:cNvPr id="110" name="TextBox 109">
          <a:extLst>
            <a:ext uri="{FF2B5EF4-FFF2-40B4-BE49-F238E27FC236}">
              <a16:creationId xmlns:a16="http://schemas.microsoft.com/office/drawing/2014/main" id="{00000000-0008-0000-0200-00006E000000}"/>
            </a:ext>
          </a:extLst>
        </xdr:cNvPr>
        <xdr:cNvSpPr txBox="1"/>
      </xdr:nvSpPr>
      <xdr:spPr>
        <a:xfrm>
          <a:off x="6681036" y="73044"/>
          <a:ext cx="965175" cy="345435"/>
        </a:xfrm>
        <a:prstGeom prst="rect">
          <a:avLst/>
        </a:prstGeom>
        <a:solidFill>
          <a:srgbClr val="4B49AC"/>
        </a:solidFill>
        <a:effectLst>
          <a:outerShdw blurRad="50800" dist="38100" dir="54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solidFill>
                <a:schemeClr val="bg1"/>
              </a:solidFill>
              <a:latin typeface="Roboto" panose="02000000000000000000" pitchFamily="2" charset="0"/>
              <a:ea typeface="Roboto" panose="02000000000000000000" pitchFamily="2" charset="0"/>
              <a:cs typeface="Arial" panose="020B0604020202020204" pitchFamily="34" charset="0"/>
            </a:rPr>
            <a:t>Clear</a:t>
          </a:r>
          <a:r>
            <a:rPr lang="en-US" sz="1200" b="1" baseline="0">
              <a:solidFill>
                <a:schemeClr val="bg1"/>
              </a:solidFill>
              <a:latin typeface="Roboto" panose="02000000000000000000" pitchFamily="2" charset="0"/>
              <a:ea typeface="Roboto" panose="02000000000000000000" pitchFamily="2" charset="0"/>
              <a:cs typeface="Arial" panose="020B0604020202020204" pitchFamily="34" charset="0"/>
            </a:rPr>
            <a:t> Filter</a:t>
          </a:r>
          <a:endParaRPr lang="en-US" sz="1200" b="1">
            <a:solidFill>
              <a:schemeClr val="bg1"/>
            </a:solidFill>
            <a:latin typeface="Roboto" panose="02000000000000000000" pitchFamily="2" charset="0"/>
            <a:ea typeface="Roboto" panose="02000000000000000000" pitchFamily="2" charset="0"/>
            <a:cs typeface="Arial" panose="020B0604020202020204" pitchFamily="34" charset="0"/>
          </a:endParaRPr>
        </a:p>
      </xdr:txBody>
    </xdr:sp>
    <xdr:clientData/>
  </xdr:oneCellAnchor>
  <xdr:oneCellAnchor>
    <xdr:from>
      <xdr:col>8</xdr:col>
      <xdr:colOff>293585</xdr:colOff>
      <xdr:row>0</xdr:row>
      <xdr:rowOff>84481</xdr:rowOff>
    </xdr:from>
    <xdr:ext cx="1372408" cy="347331"/>
    <xdr:sp macro="" textlink="'Pivot Analysis'!D5">
      <xdr:nvSpPr>
        <xdr:cNvPr id="111" name="TextBox 110">
          <a:hlinkClick xmlns:r="http://schemas.openxmlformats.org/officeDocument/2006/relationships" r:id="rId5" tooltip="Next Dashboard"/>
          <a:extLst>
            <a:ext uri="{FF2B5EF4-FFF2-40B4-BE49-F238E27FC236}">
              <a16:creationId xmlns:a16="http://schemas.microsoft.com/office/drawing/2014/main" id="{00000000-0008-0000-0200-00006F000000}"/>
            </a:ext>
          </a:extLst>
        </xdr:cNvPr>
        <xdr:cNvSpPr txBox="1"/>
      </xdr:nvSpPr>
      <xdr:spPr>
        <a:xfrm>
          <a:off x="5163378" y="84481"/>
          <a:ext cx="1372408" cy="347331"/>
        </a:xfrm>
        <a:prstGeom prst="rect">
          <a:avLst/>
        </a:prstGeom>
        <a:solidFill>
          <a:schemeClr val="tx1"/>
        </a:solidFill>
        <a:effectLst>
          <a:outerShdw blurRad="50800" dist="38100" dir="54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solidFill>
                <a:schemeClr val="bg1"/>
              </a:solidFill>
              <a:latin typeface="Roboto" panose="02000000000000000000" pitchFamily="2" charset="0"/>
              <a:ea typeface="Roboto" panose="02000000000000000000" pitchFamily="2" charset="0"/>
              <a:cs typeface="Arial" panose="020B0604020202020204" pitchFamily="34" charset="0"/>
            </a:rPr>
            <a:t>Detail</a:t>
          </a:r>
          <a:r>
            <a:rPr lang="en-US" sz="1200" b="1" baseline="0">
              <a:solidFill>
                <a:schemeClr val="bg1"/>
              </a:solidFill>
              <a:latin typeface="Roboto" panose="02000000000000000000" pitchFamily="2" charset="0"/>
              <a:ea typeface="Roboto" panose="02000000000000000000" pitchFamily="2" charset="0"/>
              <a:cs typeface="Arial" panose="020B0604020202020204" pitchFamily="34" charset="0"/>
            </a:rPr>
            <a:t> Dashboard</a:t>
          </a:r>
          <a:endParaRPr lang="en-US" sz="1200" b="1">
            <a:solidFill>
              <a:schemeClr val="bg1"/>
            </a:solidFill>
            <a:latin typeface="Roboto" panose="02000000000000000000" pitchFamily="2" charset="0"/>
            <a:ea typeface="Roboto" panose="02000000000000000000" pitchFamily="2" charset="0"/>
            <a:cs typeface="Arial" panose="020B0604020202020204" pitchFamily="34" charset="0"/>
          </a:endParaRPr>
        </a:p>
      </xdr:txBody>
    </xdr:sp>
    <xdr:clientData/>
  </xdr:oneCellAnchor>
  <xdr:oneCellAnchor>
    <xdr:from>
      <xdr:col>6</xdr:col>
      <xdr:colOff>40194</xdr:colOff>
      <xdr:row>0</xdr:row>
      <xdr:rowOff>90517</xdr:rowOff>
    </xdr:from>
    <xdr:ext cx="1248294" cy="347331"/>
    <xdr:sp macro="" textlink="'Pivot Analysis'!D5">
      <xdr:nvSpPr>
        <xdr:cNvPr id="114" name="TextBox 113">
          <a:extLst>
            <a:ext uri="{FF2B5EF4-FFF2-40B4-BE49-F238E27FC236}">
              <a16:creationId xmlns:a16="http://schemas.microsoft.com/office/drawing/2014/main" id="{00000000-0008-0000-0200-000072000000}"/>
            </a:ext>
          </a:extLst>
        </xdr:cNvPr>
        <xdr:cNvSpPr txBox="1"/>
      </xdr:nvSpPr>
      <xdr:spPr>
        <a:xfrm>
          <a:off x="3692539" y="90517"/>
          <a:ext cx="1248294" cy="347331"/>
        </a:xfrm>
        <a:prstGeom prst="rect">
          <a:avLst/>
        </a:prstGeom>
        <a:solidFill>
          <a:schemeClr val="tx1"/>
        </a:solidFill>
        <a:effectLst>
          <a:outerShdw blurRad="50800" dist="38100" dir="54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solidFill>
                <a:schemeClr val="bg1"/>
              </a:solidFill>
              <a:latin typeface="Roboto" panose="02000000000000000000" pitchFamily="2" charset="0"/>
              <a:ea typeface="Roboto" panose="02000000000000000000" pitchFamily="2" charset="0"/>
              <a:cs typeface="Arial" panose="020B0604020202020204" pitchFamily="34" charset="0"/>
            </a:rPr>
            <a:t>Time</a:t>
          </a:r>
          <a:r>
            <a:rPr lang="en-US" sz="1200" b="1" baseline="0">
              <a:solidFill>
                <a:schemeClr val="bg1"/>
              </a:solidFill>
              <a:latin typeface="Roboto" panose="02000000000000000000" pitchFamily="2" charset="0"/>
              <a:ea typeface="Roboto" panose="02000000000000000000" pitchFamily="2" charset="0"/>
              <a:cs typeface="Arial" panose="020B0604020202020204" pitchFamily="34" charset="0"/>
            </a:rPr>
            <a:t> Analysis</a:t>
          </a:r>
          <a:endParaRPr lang="en-US" sz="1200" b="1">
            <a:solidFill>
              <a:schemeClr val="bg1"/>
            </a:solidFill>
            <a:latin typeface="Roboto" panose="02000000000000000000" pitchFamily="2" charset="0"/>
            <a:ea typeface="Roboto" panose="02000000000000000000" pitchFamily="2" charset="0"/>
            <a:cs typeface="Arial" panose="020B0604020202020204" pitchFamily="34" charset="0"/>
          </a:endParaRPr>
        </a:p>
      </xdr:txBody>
    </xdr:sp>
    <xdr:clientData/>
  </xdr:oneCellAnchor>
  <xdr:twoCellAnchor>
    <xdr:from>
      <xdr:col>0</xdr:col>
      <xdr:colOff>138821</xdr:colOff>
      <xdr:row>2</xdr:row>
      <xdr:rowOff>162113</xdr:rowOff>
    </xdr:from>
    <xdr:to>
      <xdr:col>14</xdr:col>
      <xdr:colOff>101502</xdr:colOff>
      <xdr:row>12</xdr:row>
      <xdr:rowOff>153793</xdr:rowOff>
    </xdr:to>
    <xdr:grpSp>
      <xdr:nvGrpSpPr>
        <xdr:cNvPr id="17" name="Group 16">
          <a:extLst>
            <a:ext uri="{FF2B5EF4-FFF2-40B4-BE49-F238E27FC236}">
              <a16:creationId xmlns:a16="http://schemas.microsoft.com/office/drawing/2014/main" id="{00000000-0008-0000-0200-000011000000}"/>
            </a:ext>
          </a:extLst>
        </xdr:cNvPr>
        <xdr:cNvGrpSpPr/>
      </xdr:nvGrpSpPr>
      <xdr:grpSpPr>
        <a:xfrm>
          <a:off x="138821" y="530413"/>
          <a:ext cx="8497081" cy="1833180"/>
          <a:chOff x="38296" y="324426"/>
          <a:chExt cx="8529369" cy="1838952"/>
        </a:xfrm>
      </xdr:grpSpPr>
      <xdr:sp macro="" textlink="">
        <xdr:nvSpPr>
          <xdr:cNvPr id="4" name="Rectangle: Rounded Corners 3">
            <a:extLst>
              <a:ext uri="{FF2B5EF4-FFF2-40B4-BE49-F238E27FC236}">
                <a16:creationId xmlns:a16="http://schemas.microsoft.com/office/drawing/2014/main" id="{00000000-0008-0000-0200-000004000000}"/>
              </a:ext>
            </a:extLst>
          </xdr:cNvPr>
          <xdr:cNvSpPr>
            <a:spLocks/>
          </xdr:cNvSpPr>
        </xdr:nvSpPr>
        <xdr:spPr>
          <a:xfrm>
            <a:off x="299860" y="324426"/>
            <a:ext cx="7462140" cy="1838952"/>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sp macro="" textlink="">
        <xdr:nvSpPr>
          <xdr:cNvPr id="170" name="Rectangle: Rounded Corners 169">
            <a:extLst>
              <a:ext uri="{FF2B5EF4-FFF2-40B4-BE49-F238E27FC236}">
                <a16:creationId xmlns:a16="http://schemas.microsoft.com/office/drawing/2014/main" id="{00000000-0008-0000-0200-0000AA000000}"/>
              </a:ext>
            </a:extLst>
          </xdr:cNvPr>
          <xdr:cNvSpPr>
            <a:spLocks/>
          </xdr:cNvSpPr>
        </xdr:nvSpPr>
        <xdr:spPr>
          <a:xfrm>
            <a:off x="7382408" y="687531"/>
            <a:ext cx="1185257" cy="1331190"/>
          </a:xfrm>
          <a:prstGeom prst="roundRect">
            <a:avLst>
              <a:gd name="adj" fmla="val 10740"/>
            </a:avLst>
          </a:prstGeom>
          <a:solidFill>
            <a:srgbClr val="4B49AC"/>
          </a:solidFill>
          <a:ln>
            <a:noFill/>
          </a:ln>
          <a:effectLst>
            <a:outerShdw blurRad="127000" dist="101600" dir="2700000" algn="tl" rotWithShape="0">
              <a:srgbClr val="26244F">
                <a:alpha val="20000"/>
              </a:srgb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12" name="Rectangle: Rounded Corners 11">
            <a:extLst>
              <a:ext uri="{FF2B5EF4-FFF2-40B4-BE49-F238E27FC236}">
                <a16:creationId xmlns:a16="http://schemas.microsoft.com/office/drawing/2014/main" id="{00000000-0008-0000-0200-00000C000000}"/>
              </a:ext>
            </a:extLst>
          </xdr:cNvPr>
          <xdr:cNvSpPr>
            <a:spLocks/>
          </xdr:cNvSpPr>
        </xdr:nvSpPr>
        <xdr:spPr>
          <a:xfrm>
            <a:off x="38296" y="727837"/>
            <a:ext cx="1158746" cy="1278185"/>
          </a:xfrm>
          <a:prstGeom prst="roundRect">
            <a:avLst>
              <a:gd name="adj" fmla="val 10740"/>
            </a:avLst>
          </a:prstGeom>
          <a:solidFill>
            <a:srgbClr val="4B49AC"/>
          </a:solidFill>
          <a:ln>
            <a:noFill/>
          </a:ln>
          <a:effectLst>
            <a:outerShdw blurRad="127000" dist="101600" dir="2700000" algn="tl" rotWithShape="0">
              <a:srgbClr val="26244F">
                <a:alpha val="20000"/>
              </a:srgb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19" name="Rectangle: Rounded Corners 18">
            <a:extLst>
              <a:ext uri="{FF2B5EF4-FFF2-40B4-BE49-F238E27FC236}">
                <a16:creationId xmlns:a16="http://schemas.microsoft.com/office/drawing/2014/main" id="{00000000-0008-0000-0200-000013000000}"/>
              </a:ext>
            </a:extLst>
          </xdr:cNvPr>
          <xdr:cNvSpPr>
            <a:spLocks/>
          </xdr:cNvSpPr>
        </xdr:nvSpPr>
        <xdr:spPr>
          <a:xfrm>
            <a:off x="2965854" y="727837"/>
            <a:ext cx="1161055" cy="1278185"/>
          </a:xfrm>
          <a:prstGeom prst="roundRect">
            <a:avLst>
              <a:gd name="adj" fmla="val 10740"/>
            </a:avLst>
          </a:prstGeom>
          <a:solidFill>
            <a:srgbClr val="98BDFF"/>
          </a:solidFill>
          <a:ln>
            <a:noFill/>
          </a:ln>
          <a:effectLst>
            <a:outerShdw blurRad="127000" dist="101600" dir="2700000" algn="tl" rotWithShape="0">
              <a:srgbClr val="4271A1">
                <a:alpha val="20000"/>
              </a:srgb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20" name="Rectangle: Rounded Corners 19">
            <a:extLst>
              <a:ext uri="{FF2B5EF4-FFF2-40B4-BE49-F238E27FC236}">
                <a16:creationId xmlns:a16="http://schemas.microsoft.com/office/drawing/2014/main" id="{00000000-0008-0000-0200-000014000000}"/>
              </a:ext>
            </a:extLst>
          </xdr:cNvPr>
          <xdr:cNvSpPr>
            <a:spLocks/>
          </xdr:cNvSpPr>
        </xdr:nvSpPr>
        <xdr:spPr>
          <a:xfrm>
            <a:off x="4428958" y="687531"/>
            <a:ext cx="1185259" cy="1286741"/>
          </a:xfrm>
          <a:prstGeom prst="roundRect">
            <a:avLst>
              <a:gd name="adj" fmla="val 10740"/>
            </a:avLst>
          </a:prstGeom>
          <a:solidFill>
            <a:srgbClr val="98BDFF"/>
          </a:solidFill>
          <a:ln>
            <a:noFill/>
          </a:ln>
          <a:effectLst>
            <a:outerShdw blurRad="127000" dist="101600" dir="2700000" algn="tl" rotWithShape="0">
              <a:srgbClr val="4271A1">
                <a:alpha val="20000"/>
              </a:srgb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21" name="Rectangle: Rounded Corners 20">
            <a:extLst>
              <a:ext uri="{FF2B5EF4-FFF2-40B4-BE49-F238E27FC236}">
                <a16:creationId xmlns:a16="http://schemas.microsoft.com/office/drawing/2014/main" id="{00000000-0008-0000-0200-000015000000}"/>
              </a:ext>
            </a:extLst>
          </xdr:cNvPr>
          <xdr:cNvSpPr>
            <a:spLocks/>
          </xdr:cNvSpPr>
        </xdr:nvSpPr>
        <xdr:spPr>
          <a:xfrm>
            <a:off x="5949513" y="687531"/>
            <a:ext cx="1185257" cy="1286741"/>
          </a:xfrm>
          <a:prstGeom prst="roundRect">
            <a:avLst>
              <a:gd name="adj" fmla="val 10740"/>
            </a:avLst>
          </a:prstGeom>
          <a:solidFill>
            <a:srgbClr val="98BDFF"/>
          </a:solidFill>
          <a:ln>
            <a:noFill/>
          </a:ln>
          <a:effectLst>
            <a:outerShdw blurRad="127000" dist="101600" dir="2700000" algn="tl" rotWithShape="0">
              <a:srgbClr val="4271A1">
                <a:alpha val="20000"/>
              </a:srgb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22" name="Rectangle: Rounded Corners 21">
            <a:extLst>
              <a:ext uri="{FF2B5EF4-FFF2-40B4-BE49-F238E27FC236}">
                <a16:creationId xmlns:a16="http://schemas.microsoft.com/office/drawing/2014/main" id="{00000000-0008-0000-0200-000016000000}"/>
              </a:ext>
            </a:extLst>
          </xdr:cNvPr>
          <xdr:cNvSpPr>
            <a:spLocks/>
          </xdr:cNvSpPr>
        </xdr:nvSpPr>
        <xdr:spPr>
          <a:xfrm>
            <a:off x="1487217" y="727837"/>
            <a:ext cx="1161054" cy="1278185"/>
          </a:xfrm>
          <a:prstGeom prst="roundRect">
            <a:avLst>
              <a:gd name="adj" fmla="val 10740"/>
            </a:avLst>
          </a:prstGeom>
          <a:solidFill>
            <a:srgbClr val="98BDFF"/>
          </a:solidFill>
          <a:ln>
            <a:noFill/>
          </a:ln>
          <a:effectLst>
            <a:outerShdw blurRad="127000" dist="101600" dir="2700000" algn="tl" rotWithShape="0">
              <a:srgbClr val="4271A1">
                <a:alpha val="20000"/>
              </a:srgb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30" name="TextBox 29">
            <a:extLst>
              <a:ext uri="{FF2B5EF4-FFF2-40B4-BE49-F238E27FC236}">
                <a16:creationId xmlns:a16="http://schemas.microsoft.com/office/drawing/2014/main" id="{00000000-0008-0000-0200-00001E000000}"/>
              </a:ext>
            </a:extLst>
          </xdr:cNvPr>
          <xdr:cNvSpPr txBox="1"/>
        </xdr:nvSpPr>
        <xdr:spPr>
          <a:xfrm>
            <a:off x="41943" y="862874"/>
            <a:ext cx="1151454" cy="246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b="1">
                <a:solidFill>
                  <a:schemeClr val="bg1"/>
                </a:solidFill>
                <a:latin typeface="Roboto" panose="02000000000000000000" pitchFamily="2" charset="0"/>
                <a:ea typeface="Roboto" panose="02000000000000000000" pitchFamily="2" charset="0"/>
              </a:rPr>
              <a:t>Quantity</a:t>
            </a:r>
            <a:r>
              <a:rPr lang="en-US" sz="1000" b="1" baseline="0">
                <a:solidFill>
                  <a:schemeClr val="bg1"/>
                </a:solidFill>
                <a:latin typeface="Roboto" panose="02000000000000000000" pitchFamily="2" charset="0"/>
                <a:ea typeface="Roboto" panose="02000000000000000000" pitchFamily="2" charset="0"/>
              </a:rPr>
              <a:t> Sold</a:t>
            </a:r>
          </a:p>
        </xdr:txBody>
      </xdr:sp>
      <xdr:sp macro="" textlink="">
        <xdr:nvSpPr>
          <xdr:cNvPr id="31" name="TextBox 30">
            <a:extLst>
              <a:ext uri="{FF2B5EF4-FFF2-40B4-BE49-F238E27FC236}">
                <a16:creationId xmlns:a16="http://schemas.microsoft.com/office/drawing/2014/main" id="{00000000-0008-0000-0200-00001F000000}"/>
              </a:ext>
            </a:extLst>
          </xdr:cNvPr>
          <xdr:cNvSpPr txBox="1"/>
        </xdr:nvSpPr>
        <xdr:spPr>
          <a:xfrm>
            <a:off x="1592735" y="1022592"/>
            <a:ext cx="982769" cy="246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b="1">
                <a:solidFill>
                  <a:schemeClr val="tx1"/>
                </a:solidFill>
                <a:latin typeface="Roboto" panose="02000000000000000000" pitchFamily="2" charset="0"/>
                <a:ea typeface="Roboto" panose="02000000000000000000" pitchFamily="2" charset="0"/>
              </a:rPr>
              <a:t>Total COGS</a:t>
            </a:r>
            <a:endParaRPr lang="en-US" sz="1000" b="1">
              <a:solidFill>
                <a:schemeClr val="bg1"/>
              </a:solidFill>
              <a:latin typeface="Roboto" panose="02000000000000000000" pitchFamily="2" charset="0"/>
              <a:ea typeface="Roboto" panose="02000000000000000000" pitchFamily="2" charset="0"/>
            </a:endParaRPr>
          </a:p>
        </xdr:txBody>
      </xdr:sp>
      <xdr:sp macro="" textlink="">
        <xdr:nvSpPr>
          <xdr:cNvPr id="32" name="TextBox 31">
            <a:extLst>
              <a:ext uri="{FF2B5EF4-FFF2-40B4-BE49-F238E27FC236}">
                <a16:creationId xmlns:a16="http://schemas.microsoft.com/office/drawing/2014/main" id="{00000000-0008-0000-0200-000020000000}"/>
              </a:ext>
            </a:extLst>
          </xdr:cNvPr>
          <xdr:cNvSpPr txBox="1"/>
        </xdr:nvSpPr>
        <xdr:spPr>
          <a:xfrm>
            <a:off x="2973041" y="1022592"/>
            <a:ext cx="1197706" cy="246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b="1">
                <a:solidFill>
                  <a:schemeClr val="tx1"/>
                </a:solidFill>
                <a:latin typeface="Roboto" panose="02000000000000000000" pitchFamily="2" charset="0"/>
                <a:ea typeface="Roboto" panose="02000000000000000000" pitchFamily="2" charset="0"/>
              </a:rPr>
              <a:t>Total</a:t>
            </a:r>
            <a:r>
              <a:rPr lang="en-US" sz="1000" b="1" baseline="0">
                <a:solidFill>
                  <a:schemeClr val="tx1"/>
                </a:solidFill>
                <a:latin typeface="Roboto" panose="02000000000000000000" pitchFamily="2" charset="0"/>
                <a:ea typeface="Roboto" panose="02000000000000000000" pitchFamily="2" charset="0"/>
              </a:rPr>
              <a:t> Revenue</a:t>
            </a:r>
            <a:endParaRPr lang="en-US" sz="1000" b="1">
              <a:solidFill>
                <a:schemeClr val="tx1"/>
              </a:solidFill>
              <a:latin typeface="Roboto" panose="02000000000000000000" pitchFamily="2" charset="0"/>
              <a:ea typeface="Roboto" panose="02000000000000000000" pitchFamily="2" charset="0"/>
            </a:endParaRPr>
          </a:p>
        </xdr:txBody>
      </xdr:sp>
      <xdr:sp macro="" textlink="">
        <xdr:nvSpPr>
          <xdr:cNvPr id="33" name="TextBox 32">
            <a:extLst>
              <a:ext uri="{FF2B5EF4-FFF2-40B4-BE49-F238E27FC236}">
                <a16:creationId xmlns:a16="http://schemas.microsoft.com/office/drawing/2014/main" id="{00000000-0008-0000-0200-000021000000}"/>
              </a:ext>
            </a:extLst>
          </xdr:cNvPr>
          <xdr:cNvSpPr txBox="1"/>
        </xdr:nvSpPr>
        <xdr:spPr>
          <a:xfrm>
            <a:off x="4545173" y="1022592"/>
            <a:ext cx="985840" cy="246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b="1">
                <a:solidFill>
                  <a:schemeClr val="tx1"/>
                </a:solidFill>
                <a:latin typeface="Roboto" panose="02000000000000000000" pitchFamily="2" charset="0"/>
                <a:ea typeface="Roboto" panose="02000000000000000000" pitchFamily="2" charset="0"/>
              </a:rPr>
              <a:t>Total</a:t>
            </a:r>
            <a:r>
              <a:rPr lang="en-US" sz="1000" b="1" baseline="0">
                <a:solidFill>
                  <a:schemeClr val="tx1"/>
                </a:solidFill>
                <a:latin typeface="Roboto" panose="02000000000000000000" pitchFamily="2" charset="0"/>
                <a:ea typeface="Roboto" panose="02000000000000000000" pitchFamily="2" charset="0"/>
              </a:rPr>
              <a:t> Profit</a:t>
            </a:r>
            <a:endParaRPr lang="en-US" sz="1000" b="1">
              <a:solidFill>
                <a:schemeClr val="bg1"/>
              </a:solidFill>
              <a:latin typeface="Roboto" panose="02000000000000000000" pitchFamily="2" charset="0"/>
              <a:ea typeface="Roboto" panose="02000000000000000000" pitchFamily="2" charset="0"/>
            </a:endParaRPr>
          </a:p>
        </xdr:txBody>
      </xdr:sp>
      <xdr:sp macro="" textlink="">
        <xdr:nvSpPr>
          <xdr:cNvPr id="34" name="TextBox 33">
            <a:extLst>
              <a:ext uri="{FF2B5EF4-FFF2-40B4-BE49-F238E27FC236}">
                <a16:creationId xmlns:a16="http://schemas.microsoft.com/office/drawing/2014/main" id="{00000000-0008-0000-0200-000022000000}"/>
              </a:ext>
            </a:extLst>
          </xdr:cNvPr>
          <xdr:cNvSpPr txBox="1"/>
        </xdr:nvSpPr>
        <xdr:spPr>
          <a:xfrm>
            <a:off x="5858834" y="1022592"/>
            <a:ext cx="1284817" cy="246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b="1">
                <a:solidFill>
                  <a:schemeClr val="tx1"/>
                </a:solidFill>
                <a:latin typeface="Roboto" panose="02000000000000000000" pitchFamily="2" charset="0"/>
                <a:ea typeface="Roboto" panose="02000000000000000000" pitchFamily="2" charset="0"/>
              </a:rPr>
              <a:t> Profit Margin</a:t>
            </a:r>
            <a:endParaRPr lang="en-US" sz="1000" b="1">
              <a:solidFill>
                <a:schemeClr val="bg1"/>
              </a:solidFill>
              <a:latin typeface="Roboto" panose="02000000000000000000" pitchFamily="2" charset="0"/>
              <a:ea typeface="Roboto" panose="02000000000000000000" pitchFamily="2" charset="0"/>
            </a:endParaRPr>
          </a:p>
        </xdr:txBody>
      </xdr:sp>
      <xdr:sp macro="" textlink="">
        <xdr:nvSpPr>
          <xdr:cNvPr id="35" name="TextBox 34">
            <a:extLst>
              <a:ext uri="{FF2B5EF4-FFF2-40B4-BE49-F238E27FC236}">
                <a16:creationId xmlns:a16="http://schemas.microsoft.com/office/drawing/2014/main" id="{00000000-0008-0000-0200-000023000000}"/>
              </a:ext>
            </a:extLst>
          </xdr:cNvPr>
          <xdr:cNvSpPr txBox="1"/>
        </xdr:nvSpPr>
        <xdr:spPr>
          <a:xfrm>
            <a:off x="7467261" y="820019"/>
            <a:ext cx="1015550" cy="246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b="1">
                <a:solidFill>
                  <a:schemeClr val="bg1"/>
                </a:solidFill>
                <a:latin typeface="Roboto" panose="02000000000000000000" pitchFamily="2" charset="0"/>
                <a:ea typeface="Roboto" panose="02000000000000000000" pitchFamily="2" charset="0"/>
              </a:rPr>
              <a:t>Transaction</a:t>
            </a:r>
          </a:p>
        </xdr:txBody>
      </xdr:sp>
      <xdr:sp macro="" textlink="'Pivot Analysis'!B5">
        <xdr:nvSpPr>
          <xdr:cNvPr id="36" name="TextBox 35">
            <a:extLst>
              <a:ext uri="{FF2B5EF4-FFF2-40B4-BE49-F238E27FC236}">
                <a16:creationId xmlns:a16="http://schemas.microsoft.com/office/drawing/2014/main" id="{00000000-0008-0000-0200-000024000000}"/>
              </a:ext>
            </a:extLst>
          </xdr:cNvPr>
          <xdr:cNvSpPr txBox="1"/>
        </xdr:nvSpPr>
        <xdr:spPr>
          <a:xfrm>
            <a:off x="1531774" y="1237637"/>
            <a:ext cx="1130826"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D4902F8B-EF99-47D3-81B9-C24F6764E914}" type="TxLink">
              <a:rPr lang="en-US" sz="1600" b="1" i="0" u="none" strike="noStrike">
                <a:solidFill>
                  <a:srgbClr val="000000"/>
                </a:solidFill>
                <a:latin typeface="Arial" panose="020B0604020202020204" pitchFamily="34" charset="0"/>
                <a:cs typeface="Arial" panose="020B0604020202020204" pitchFamily="34" charset="0"/>
              </a:rPr>
              <a:pPr algn="ctr"/>
              <a:t>22.20 k</a:t>
            </a:fld>
            <a:endParaRPr lang="en-US" sz="2000" b="1">
              <a:solidFill>
                <a:schemeClr val="tx1"/>
              </a:solidFill>
              <a:latin typeface="Arial" panose="020B0604020202020204" pitchFamily="34" charset="0"/>
              <a:cs typeface="Arial" panose="020B0604020202020204" pitchFamily="34" charset="0"/>
            </a:endParaRPr>
          </a:p>
        </xdr:txBody>
      </xdr:sp>
      <xdr:sp macro="" textlink="'Pivot Analysis'!F5">
        <xdr:nvSpPr>
          <xdr:cNvPr id="37" name="TextBox 36">
            <a:extLst>
              <a:ext uri="{FF2B5EF4-FFF2-40B4-BE49-F238E27FC236}">
                <a16:creationId xmlns:a16="http://schemas.microsoft.com/office/drawing/2014/main" id="{00000000-0008-0000-0200-000025000000}"/>
              </a:ext>
            </a:extLst>
          </xdr:cNvPr>
          <xdr:cNvSpPr txBox="1"/>
        </xdr:nvSpPr>
        <xdr:spPr>
          <a:xfrm>
            <a:off x="2978660" y="1237637"/>
            <a:ext cx="113082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8B8864E8-53A0-4971-B747-584D468A6317}" type="TxLink">
              <a:rPr lang="en-US" sz="1600" b="1" i="0" u="none" strike="noStrike">
                <a:solidFill>
                  <a:srgbClr val="000000"/>
                </a:solidFill>
                <a:latin typeface="Arial" panose="020B0604020202020204" pitchFamily="34" charset="0"/>
                <a:cs typeface="Arial" panose="020B0604020202020204" pitchFamily="34" charset="0"/>
              </a:rPr>
              <a:pPr algn="ctr"/>
              <a:t>54.88 k</a:t>
            </a:fld>
            <a:endParaRPr lang="en-US" sz="2000" b="1">
              <a:solidFill>
                <a:schemeClr val="tx1"/>
              </a:solidFill>
              <a:latin typeface="Arial" panose="020B0604020202020204" pitchFamily="34" charset="0"/>
              <a:cs typeface="Arial" panose="020B0604020202020204" pitchFamily="34" charset="0"/>
            </a:endParaRPr>
          </a:p>
        </xdr:txBody>
      </xdr:sp>
      <xdr:sp macro="" textlink="'Pivot Analysis'!D5">
        <xdr:nvSpPr>
          <xdr:cNvPr id="38" name="TextBox 37">
            <a:extLst>
              <a:ext uri="{FF2B5EF4-FFF2-40B4-BE49-F238E27FC236}">
                <a16:creationId xmlns:a16="http://schemas.microsoft.com/office/drawing/2014/main" id="{00000000-0008-0000-0200-000026000000}"/>
              </a:ext>
            </a:extLst>
          </xdr:cNvPr>
          <xdr:cNvSpPr txBox="1"/>
        </xdr:nvSpPr>
        <xdr:spPr>
          <a:xfrm>
            <a:off x="4472916" y="1237637"/>
            <a:ext cx="1130826"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9E6BA40-978F-41C5-9FC0-22C5F10B3087}" type="TxLink">
              <a:rPr lang="en-US" sz="1600" b="1" i="0" u="none" strike="noStrike">
                <a:solidFill>
                  <a:srgbClr val="000000"/>
                </a:solidFill>
                <a:latin typeface="Arial" panose="020B0604020202020204" pitchFamily="34" charset="0"/>
                <a:cs typeface="Arial" panose="020B0604020202020204" pitchFamily="34" charset="0"/>
              </a:rPr>
              <a:pPr algn="ctr"/>
              <a:t>32.69 k</a:t>
            </a:fld>
            <a:endParaRPr lang="en-US" sz="2000" b="1">
              <a:solidFill>
                <a:schemeClr val="tx1"/>
              </a:solidFill>
              <a:latin typeface="Arial" panose="020B0604020202020204" pitchFamily="34" charset="0"/>
              <a:cs typeface="Arial" panose="020B0604020202020204" pitchFamily="34" charset="0"/>
            </a:endParaRPr>
          </a:p>
        </xdr:txBody>
      </xdr:sp>
      <xdr:sp macro="" textlink="'Pivot Analysis'!E5">
        <xdr:nvSpPr>
          <xdr:cNvPr id="39" name="TextBox 38">
            <a:extLst>
              <a:ext uri="{FF2B5EF4-FFF2-40B4-BE49-F238E27FC236}">
                <a16:creationId xmlns:a16="http://schemas.microsoft.com/office/drawing/2014/main" id="{00000000-0008-0000-0200-000027000000}"/>
              </a:ext>
            </a:extLst>
          </xdr:cNvPr>
          <xdr:cNvSpPr txBox="1"/>
        </xdr:nvSpPr>
        <xdr:spPr>
          <a:xfrm>
            <a:off x="6269647" y="1237637"/>
            <a:ext cx="624136"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73278A9-C59B-46FC-ABE4-5B83E2532353}" type="TxLink">
              <a:rPr lang="en-US" sz="1600" b="1" i="0" u="none" strike="noStrike">
                <a:solidFill>
                  <a:srgbClr val="000000"/>
                </a:solidFill>
                <a:latin typeface="Arial" panose="020B0604020202020204" pitchFamily="34" charset="0"/>
                <a:cs typeface="Arial" panose="020B0604020202020204" pitchFamily="34" charset="0"/>
              </a:rPr>
              <a:pPr algn="ctr"/>
              <a:t>60%</a:t>
            </a:fld>
            <a:endParaRPr lang="en-US" sz="2000" b="1">
              <a:solidFill>
                <a:schemeClr val="tx1"/>
              </a:solidFill>
              <a:latin typeface="Arial" panose="020B0604020202020204" pitchFamily="34" charset="0"/>
              <a:cs typeface="Arial" panose="020B0604020202020204" pitchFamily="34" charset="0"/>
            </a:endParaRPr>
          </a:p>
        </xdr:txBody>
      </xdr:sp>
      <xdr:sp macro="" textlink="'Pivot Analysis'!C5">
        <xdr:nvSpPr>
          <xdr:cNvPr id="40" name="TextBox 39">
            <a:extLst>
              <a:ext uri="{FF2B5EF4-FFF2-40B4-BE49-F238E27FC236}">
                <a16:creationId xmlns:a16="http://schemas.microsoft.com/office/drawing/2014/main" id="{00000000-0008-0000-0200-000028000000}"/>
              </a:ext>
            </a:extLst>
          </xdr:cNvPr>
          <xdr:cNvSpPr txBox="1"/>
        </xdr:nvSpPr>
        <xdr:spPr>
          <a:xfrm>
            <a:off x="7454337" y="1026997"/>
            <a:ext cx="1041399"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F2C5AF00-248C-49DA-A679-7EFC4B202F58}" type="TxLink">
              <a:rPr lang="en-US" sz="1600" b="1" i="0" u="none" strike="noStrike">
                <a:solidFill>
                  <a:schemeClr val="bg1"/>
                </a:solidFill>
                <a:latin typeface="Arial" panose="020B0604020202020204" pitchFamily="34" charset="0"/>
                <a:cs typeface="Arial" panose="020B0604020202020204" pitchFamily="34" charset="0"/>
              </a:rPr>
              <a:pPr algn="ctr"/>
              <a:t>8.27 k</a:t>
            </a:fld>
            <a:endParaRPr lang="en-US" sz="2000" b="1">
              <a:solidFill>
                <a:schemeClr val="bg1"/>
              </a:solidFill>
              <a:latin typeface="Arial" panose="020B0604020202020204" pitchFamily="34" charset="0"/>
              <a:cs typeface="Arial" panose="020B0604020202020204" pitchFamily="34" charset="0"/>
            </a:endParaRPr>
          </a:p>
        </xdr:txBody>
      </xdr:sp>
      <xdr:sp macro="" textlink="'Pivot Analysis'!G5">
        <xdr:nvSpPr>
          <xdr:cNvPr id="43" name="TextBox 42">
            <a:extLst>
              <a:ext uri="{FF2B5EF4-FFF2-40B4-BE49-F238E27FC236}">
                <a16:creationId xmlns:a16="http://schemas.microsoft.com/office/drawing/2014/main" id="{00000000-0008-0000-0200-00002B000000}"/>
              </a:ext>
            </a:extLst>
          </xdr:cNvPr>
          <xdr:cNvSpPr txBox="1"/>
        </xdr:nvSpPr>
        <xdr:spPr>
          <a:xfrm>
            <a:off x="95991" y="1088963"/>
            <a:ext cx="1043356"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BC7036A9-71B6-4C6C-8731-44CD6ADDAD9E}" type="TxLink">
              <a:rPr lang="en-US" sz="1600" b="1" i="0" u="none" strike="noStrike" baseline="0">
                <a:solidFill>
                  <a:schemeClr val="bg1"/>
                </a:solidFill>
                <a:latin typeface="Arial" panose="020B0604020202020204" pitchFamily="34" charset="0"/>
                <a:cs typeface="Arial" panose="020B0604020202020204" pitchFamily="34" charset="0"/>
              </a:rPr>
              <a:pPr algn="ctr"/>
              <a:t>26.03 k</a:t>
            </a:fld>
            <a:endParaRPr lang="en-US" sz="2000" b="1" baseline="0">
              <a:solidFill>
                <a:schemeClr val="bg1"/>
              </a:solidFill>
              <a:latin typeface="Arial" panose="020B0604020202020204" pitchFamily="34" charset="0"/>
              <a:cs typeface="Arial" panose="020B0604020202020204" pitchFamily="34" charset="0"/>
            </a:endParaRPr>
          </a:p>
        </xdr:txBody>
      </xdr:sp>
      <xdr:sp macro="" textlink="">
        <xdr:nvSpPr>
          <xdr:cNvPr id="41" name="Rectangle: Rounded Corners 40">
            <a:extLst>
              <a:ext uri="{FF2B5EF4-FFF2-40B4-BE49-F238E27FC236}">
                <a16:creationId xmlns:a16="http://schemas.microsoft.com/office/drawing/2014/main" id="{00000000-0008-0000-0200-000029000000}"/>
              </a:ext>
            </a:extLst>
          </xdr:cNvPr>
          <xdr:cNvSpPr>
            <a:spLocks/>
          </xdr:cNvSpPr>
        </xdr:nvSpPr>
        <xdr:spPr>
          <a:xfrm>
            <a:off x="1755581" y="1614399"/>
            <a:ext cx="629106" cy="204236"/>
          </a:xfrm>
          <a:prstGeom prst="roundRect">
            <a:avLst>
              <a:gd name="adj" fmla="val 1074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47" name="Rectangle: Rounded Corners 46">
            <a:extLst>
              <a:ext uri="{FF2B5EF4-FFF2-40B4-BE49-F238E27FC236}">
                <a16:creationId xmlns:a16="http://schemas.microsoft.com/office/drawing/2014/main" id="{00000000-0008-0000-0200-00002F000000}"/>
              </a:ext>
            </a:extLst>
          </xdr:cNvPr>
          <xdr:cNvSpPr>
            <a:spLocks/>
          </xdr:cNvSpPr>
        </xdr:nvSpPr>
        <xdr:spPr>
          <a:xfrm>
            <a:off x="3212241" y="1614399"/>
            <a:ext cx="629107" cy="204236"/>
          </a:xfrm>
          <a:prstGeom prst="roundRect">
            <a:avLst>
              <a:gd name="adj" fmla="val 1074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48" name="Rectangle: Rounded Corners 47">
            <a:extLst>
              <a:ext uri="{FF2B5EF4-FFF2-40B4-BE49-F238E27FC236}">
                <a16:creationId xmlns:a16="http://schemas.microsoft.com/office/drawing/2014/main" id="{00000000-0008-0000-0200-000030000000}"/>
              </a:ext>
            </a:extLst>
          </xdr:cNvPr>
          <xdr:cNvSpPr>
            <a:spLocks/>
          </xdr:cNvSpPr>
        </xdr:nvSpPr>
        <xdr:spPr>
          <a:xfrm>
            <a:off x="4714407" y="1614399"/>
            <a:ext cx="629106" cy="204236"/>
          </a:xfrm>
          <a:prstGeom prst="roundRect">
            <a:avLst>
              <a:gd name="adj" fmla="val 1074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49" name="Rectangle: Rounded Corners 48">
            <a:extLst>
              <a:ext uri="{FF2B5EF4-FFF2-40B4-BE49-F238E27FC236}">
                <a16:creationId xmlns:a16="http://schemas.microsoft.com/office/drawing/2014/main" id="{00000000-0008-0000-0200-000031000000}"/>
              </a:ext>
            </a:extLst>
          </xdr:cNvPr>
          <xdr:cNvSpPr>
            <a:spLocks/>
          </xdr:cNvSpPr>
        </xdr:nvSpPr>
        <xdr:spPr>
          <a:xfrm>
            <a:off x="6222355" y="1614399"/>
            <a:ext cx="629106" cy="204236"/>
          </a:xfrm>
          <a:prstGeom prst="roundRect">
            <a:avLst>
              <a:gd name="adj" fmla="val 1074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Pivot Analysis'!F58">
        <xdr:nvSpPr>
          <xdr:cNvPr id="51" name="TextBox 50">
            <a:extLst>
              <a:ext uri="{FF2B5EF4-FFF2-40B4-BE49-F238E27FC236}">
                <a16:creationId xmlns:a16="http://schemas.microsoft.com/office/drawing/2014/main" id="{00000000-0008-0000-0200-000033000000}"/>
              </a:ext>
            </a:extLst>
          </xdr:cNvPr>
          <xdr:cNvSpPr txBox="1"/>
        </xdr:nvSpPr>
        <xdr:spPr>
          <a:xfrm>
            <a:off x="4750208" y="1582940"/>
            <a:ext cx="616312"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955B506-E5D6-4C8B-B611-72AB723FBA1D}" type="TxLink">
              <a:rPr lang="en-US" sz="1100" b="0" i="0" u="none" strike="noStrike">
                <a:solidFill>
                  <a:srgbClr val="000000"/>
                </a:solidFill>
                <a:latin typeface="Calibri"/>
                <a:cs typeface="Calibri"/>
              </a:rPr>
              <a:pPr algn="ctr"/>
              <a:t>0.08%</a:t>
            </a:fld>
            <a:endParaRPr lang="en-US" sz="1600" b="1">
              <a:solidFill>
                <a:schemeClr val="tx1"/>
              </a:solidFill>
              <a:latin typeface="Arial" panose="020B0604020202020204" pitchFamily="34" charset="0"/>
              <a:cs typeface="Arial" panose="020B0604020202020204" pitchFamily="34" charset="0"/>
            </a:endParaRPr>
          </a:p>
        </xdr:txBody>
      </xdr:sp>
      <xdr:sp macro="" textlink="'Pivot Analysis'!F46">
        <xdr:nvSpPr>
          <xdr:cNvPr id="59" name="TextBox 58">
            <a:extLst>
              <a:ext uri="{FF2B5EF4-FFF2-40B4-BE49-F238E27FC236}">
                <a16:creationId xmlns:a16="http://schemas.microsoft.com/office/drawing/2014/main" id="{00000000-0008-0000-0200-00003B000000}"/>
              </a:ext>
            </a:extLst>
          </xdr:cNvPr>
          <xdr:cNvSpPr txBox="1"/>
        </xdr:nvSpPr>
        <xdr:spPr>
          <a:xfrm>
            <a:off x="3246156" y="1577167"/>
            <a:ext cx="616312"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EE528A2A-833B-4FD9-985E-3C9D5BFEAA50}" type="TxLink">
              <a:rPr lang="en-US" sz="1100" b="0" i="0" u="none" strike="noStrike">
                <a:solidFill>
                  <a:srgbClr val="000000"/>
                </a:solidFill>
                <a:latin typeface="Calibri"/>
                <a:cs typeface="Calibri"/>
              </a:rPr>
              <a:pPr algn="ctr"/>
              <a:t>56.50%</a:t>
            </a:fld>
            <a:endParaRPr lang="en-US" sz="1600" b="1">
              <a:solidFill>
                <a:schemeClr val="tx1"/>
              </a:solidFill>
              <a:latin typeface="Arial" panose="020B0604020202020204" pitchFamily="34" charset="0"/>
              <a:cs typeface="Arial" panose="020B0604020202020204" pitchFamily="34" charset="0"/>
            </a:endParaRPr>
          </a:p>
        </xdr:txBody>
      </xdr:sp>
      <xdr:sp macro="" textlink="'Pivot Analysis'!F52">
        <xdr:nvSpPr>
          <xdr:cNvPr id="60" name="TextBox 59">
            <a:extLst>
              <a:ext uri="{FF2B5EF4-FFF2-40B4-BE49-F238E27FC236}">
                <a16:creationId xmlns:a16="http://schemas.microsoft.com/office/drawing/2014/main" id="{00000000-0008-0000-0200-00003C000000}"/>
              </a:ext>
            </a:extLst>
          </xdr:cNvPr>
          <xdr:cNvSpPr txBox="1"/>
        </xdr:nvSpPr>
        <xdr:spPr>
          <a:xfrm>
            <a:off x="1786777" y="1581148"/>
            <a:ext cx="616312"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7FA1FD5C-B730-4067-A973-F52F2EED479C}" type="TxLink">
              <a:rPr lang="en-US" sz="1100" b="0" i="0" u="none" strike="noStrike">
                <a:solidFill>
                  <a:srgbClr val="000000"/>
                </a:solidFill>
                <a:latin typeface="Calibri"/>
                <a:cs typeface="Calibri"/>
              </a:rPr>
              <a:pPr algn="ctr"/>
              <a:t>36.27%</a:t>
            </a:fld>
            <a:endParaRPr lang="en-US" sz="1600" b="1">
              <a:solidFill>
                <a:schemeClr val="tx1"/>
              </a:solidFill>
              <a:latin typeface="Arial" panose="020B0604020202020204" pitchFamily="34" charset="0"/>
              <a:cs typeface="Arial" panose="020B0604020202020204" pitchFamily="34" charset="0"/>
            </a:endParaRPr>
          </a:p>
        </xdr:txBody>
      </xdr:sp>
      <xdr:sp macro="" textlink="'Pivot Analysis'!F58">
        <xdr:nvSpPr>
          <xdr:cNvPr id="61" name="TextBox 60">
            <a:extLst>
              <a:ext uri="{FF2B5EF4-FFF2-40B4-BE49-F238E27FC236}">
                <a16:creationId xmlns:a16="http://schemas.microsoft.com/office/drawing/2014/main" id="{00000000-0008-0000-0200-00003D000000}"/>
              </a:ext>
            </a:extLst>
          </xdr:cNvPr>
          <xdr:cNvSpPr txBox="1"/>
        </xdr:nvSpPr>
        <xdr:spPr>
          <a:xfrm>
            <a:off x="6247231" y="1577167"/>
            <a:ext cx="616312"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0A91FDC4-091E-45AE-97DE-D4D9B8FB6836}" type="TxLink">
              <a:rPr lang="en-US" sz="1100" b="0" i="0" u="none" strike="noStrike">
                <a:solidFill>
                  <a:srgbClr val="000000"/>
                </a:solidFill>
                <a:latin typeface="Calibri"/>
                <a:cs typeface="Calibri"/>
              </a:rPr>
              <a:pPr algn="ctr"/>
              <a:t>0.08%</a:t>
            </a:fld>
            <a:endParaRPr lang="en-US" sz="1600" b="1">
              <a:solidFill>
                <a:schemeClr val="tx1"/>
              </a:solidFill>
              <a:latin typeface="Arial" panose="020B0604020202020204" pitchFamily="34" charset="0"/>
              <a:cs typeface="Arial" panose="020B0604020202020204" pitchFamily="34" charset="0"/>
            </a:endParaRPr>
          </a:p>
        </xdr:txBody>
      </xdr:sp>
      <xdr:sp macro="" textlink="'Pivot Analysis'!F70">
        <xdr:nvSpPr>
          <xdr:cNvPr id="62" name="TextBox 61">
            <a:extLst>
              <a:ext uri="{FF2B5EF4-FFF2-40B4-BE49-F238E27FC236}">
                <a16:creationId xmlns:a16="http://schemas.microsoft.com/office/drawing/2014/main" id="{00000000-0008-0000-0200-00003E000000}"/>
              </a:ext>
            </a:extLst>
          </xdr:cNvPr>
          <xdr:cNvSpPr txBox="1"/>
        </xdr:nvSpPr>
        <xdr:spPr>
          <a:xfrm>
            <a:off x="7666881" y="1320704"/>
            <a:ext cx="616312"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E2593FD1-7BB1-47C8-93EF-FFFBC7F5B242}" type="TxLink">
              <a:rPr lang="en-US" sz="1100" b="0" i="0" u="none" strike="noStrike">
                <a:solidFill>
                  <a:schemeClr val="bg1"/>
                </a:solidFill>
                <a:latin typeface="Calibri"/>
                <a:cs typeface="Calibri"/>
              </a:rPr>
              <a:pPr algn="ctr"/>
              <a:t>35.90%</a:t>
            </a:fld>
            <a:endParaRPr lang="en-US" sz="1600" b="1">
              <a:solidFill>
                <a:schemeClr val="bg1"/>
              </a:solidFill>
              <a:latin typeface="Arial" panose="020B0604020202020204" pitchFamily="34" charset="0"/>
              <a:cs typeface="Arial" panose="020B0604020202020204" pitchFamily="34" charset="0"/>
            </a:endParaRPr>
          </a:p>
        </xdr:txBody>
      </xdr:sp>
      <xdr:sp macro="" textlink="'Pivot Analysis'!F70">
        <xdr:nvSpPr>
          <xdr:cNvPr id="63" name="TextBox 62">
            <a:extLst>
              <a:ext uri="{FF2B5EF4-FFF2-40B4-BE49-F238E27FC236}">
                <a16:creationId xmlns:a16="http://schemas.microsoft.com/office/drawing/2014/main" id="{00000000-0008-0000-0200-00003F000000}"/>
              </a:ext>
            </a:extLst>
          </xdr:cNvPr>
          <xdr:cNvSpPr txBox="1"/>
        </xdr:nvSpPr>
        <xdr:spPr>
          <a:xfrm>
            <a:off x="309514" y="1398166"/>
            <a:ext cx="616312"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B1BCB204-7003-4E4D-B389-B35AF6388C92}" type="TxLink">
              <a:rPr lang="en-US" sz="1100" b="0" i="0" u="none" strike="noStrike">
                <a:solidFill>
                  <a:schemeClr val="bg1"/>
                </a:solidFill>
                <a:latin typeface="Calibri"/>
                <a:cs typeface="Calibri"/>
              </a:rPr>
              <a:pPr algn="ctr"/>
              <a:t>35.90%</a:t>
            </a:fld>
            <a:endParaRPr lang="en-US" sz="1600" b="1">
              <a:solidFill>
                <a:schemeClr val="bg1"/>
              </a:solidFill>
              <a:latin typeface="Arial" panose="020B0604020202020204" pitchFamily="34" charset="0"/>
              <a:cs typeface="Arial" panose="020B0604020202020204" pitchFamily="34" charset="0"/>
            </a:endParaRPr>
          </a:p>
        </xdr:txBody>
      </xdr:sp>
      <xdr:sp macro="" textlink="">
        <xdr:nvSpPr>
          <xdr:cNvPr id="6" name="Oval 5">
            <a:extLst>
              <a:ext uri="{FF2B5EF4-FFF2-40B4-BE49-F238E27FC236}">
                <a16:creationId xmlns:a16="http://schemas.microsoft.com/office/drawing/2014/main" id="{00000000-0008-0000-0200-000006000000}"/>
              </a:ext>
            </a:extLst>
          </xdr:cNvPr>
          <xdr:cNvSpPr/>
        </xdr:nvSpPr>
        <xdr:spPr>
          <a:xfrm>
            <a:off x="1899224" y="560531"/>
            <a:ext cx="431800" cy="432954"/>
          </a:xfrm>
          <a:prstGeom prst="ellipse">
            <a:avLst/>
          </a:prstGeom>
          <a:solidFill>
            <a:srgbClr val="4B49AC"/>
          </a:solidFill>
          <a:ln>
            <a:solidFill>
              <a:srgbClr val="4B49A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71" name="Oval 170">
            <a:extLst>
              <a:ext uri="{FF2B5EF4-FFF2-40B4-BE49-F238E27FC236}">
                <a16:creationId xmlns:a16="http://schemas.microsoft.com/office/drawing/2014/main" id="{00000000-0008-0000-0200-0000AB000000}"/>
              </a:ext>
            </a:extLst>
          </xdr:cNvPr>
          <xdr:cNvSpPr/>
        </xdr:nvSpPr>
        <xdr:spPr>
          <a:xfrm>
            <a:off x="3330482" y="528204"/>
            <a:ext cx="434109" cy="433531"/>
          </a:xfrm>
          <a:prstGeom prst="ellipse">
            <a:avLst/>
          </a:prstGeom>
          <a:solidFill>
            <a:srgbClr val="4B49AC"/>
          </a:solidFill>
          <a:ln>
            <a:solidFill>
              <a:srgbClr val="4B49A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72" name="Oval 171">
            <a:extLst>
              <a:ext uri="{FF2B5EF4-FFF2-40B4-BE49-F238E27FC236}">
                <a16:creationId xmlns:a16="http://schemas.microsoft.com/office/drawing/2014/main" id="{00000000-0008-0000-0200-0000AC000000}"/>
              </a:ext>
            </a:extLst>
          </xdr:cNvPr>
          <xdr:cNvSpPr/>
        </xdr:nvSpPr>
        <xdr:spPr>
          <a:xfrm>
            <a:off x="4803378" y="540904"/>
            <a:ext cx="434108" cy="433531"/>
          </a:xfrm>
          <a:prstGeom prst="ellipse">
            <a:avLst/>
          </a:prstGeom>
          <a:solidFill>
            <a:srgbClr val="4B49AC"/>
          </a:solidFill>
          <a:ln>
            <a:solidFill>
              <a:srgbClr val="4B49A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73" name="Oval 172">
            <a:extLst>
              <a:ext uri="{FF2B5EF4-FFF2-40B4-BE49-F238E27FC236}">
                <a16:creationId xmlns:a16="http://schemas.microsoft.com/office/drawing/2014/main" id="{00000000-0008-0000-0200-0000AD000000}"/>
              </a:ext>
            </a:extLst>
          </xdr:cNvPr>
          <xdr:cNvSpPr/>
        </xdr:nvSpPr>
        <xdr:spPr>
          <a:xfrm>
            <a:off x="6326241" y="534554"/>
            <a:ext cx="434108" cy="433531"/>
          </a:xfrm>
          <a:prstGeom prst="ellipse">
            <a:avLst/>
          </a:prstGeom>
          <a:solidFill>
            <a:srgbClr val="4B49AC"/>
          </a:solidFill>
          <a:ln>
            <a:solidFill>
              <a:srgbClr val="4B49A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94" name="Oval 193">
            <a:extLst>
              <a:ext uri="{FF2B5EF4-FFF2-40B4-BE49-F238E27FC236}">
                <a16:creationId xmlns:a16="http://schemas.microsoft.com/office/drawing/2014/main" id="{00000000-0008-0000-0200-0000C2000000}"/>
              </a:ext>
            </a:extLst>
          </xdr:cNvPr>
          <xdr:cNvSpPr/>
        </xdr:nvSpPr>
        <xdr:spPr>
          <a:xfrm>
            <a:off x="795637" y="1567330"/>
            <a:ext cx="594882" cy="593303"/>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384991" y="608139"/>
            <a:ext cx="299748" cy="293375"/>
          </a:xfrm>
          <a:prstGeom prst="rect">
            <a:avLst/>
          </a:prstGeom>
        </xdr:spPr>
      </xdr:pic>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3386218" y="581964"/>
            <a:ext cx="306112" cy="299821"/>
          </a:xfrm>
          <a:prstGeom prst="rect">
            <a:avLst/>
          </a:prstGeom>
        </xdr:spPr>
      </xdr:pic>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8" cstate="print">
            <a:lum bright="70000" contrast="-70000"/>
            <a:extLst>
              <a:ext uri="{28A0092B-C50C-407E-A947-70E740481C1C}">
                <a14:useLocalDpi xmlns:a14="http://schemas.microsoft.com/office/drawing/2010/main" val="0"/>
              </a:ext>
            </a:extLst>
          </a:blip>
          <a:stretch>
            <a:fillRect/>
          </a:stretch>
        </xdr:blipFill>
        <xdr:spPr>
          <a:xfrm>
            <a:off x="1923037" y="602923"/>
            <a:ext cx="362268" cy="352465"/>
          </a:xfrm>
          <a:prstGeom prst="rect">
            <a:avLst/>
          </a:prstGeom>
        </xdr:spPr>
      </xdr:pic>
      <xdr:pic>
        <xdr:nvPicPr>
          <xdr:cNvPr id="80" name="Picture 79">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9" cstate="print">
            <a:lum bright="70000" contrast="-70000"/>
            <a:extLst>
              <a:ext uri="{28A0092B-C50C-407E-A947-70E740481C1C}">
                <a14:useLocalDpi xmlns:a14="http://schemas.microsoft.com/office/drawing/2010/main" val="0"/>
              </a:ext>
            </a:extLst>
          </a:blip>
          <a:stretch>
            <a:fillRect/>
          </a:stretch>
        </xdr:blipFill>
        <xdr:spPr>
          <a:xfrm>
            <a:off x="4855616" y="602451"/>
            <a:ext cx="361499" cy="348966"/>
          </a:xfrm>
          <a:prstGeom prst="rect">
            <a:avLst/>
          </a:prstGeom>
        </xdr:spPr>
      </xdr:pic>
    </xdr:grpSp>
    <xdr:clientData/>
  </xdr:twoCellAnchor>
  <xdr:twoCellAnchor>
    <xdr:from>
      <xdr:col>11</xdr:col>
      <xdr:colOff>361078</xdr:colOff>
      <xdr:row>25</xdr:row>
      <xdr:rowOff>34408</xdr:rowOff>
    </xdr:from>
    <xdr:to>
      <xdr:col>19</xdr:col>
      <xdr:colOff>297579</xdr:colOff>
      <xdr:row>35</xdr:row>
      <xdr:rowOff>26088</xdr:rowOff>
    </xdr:to>
    <xdr:grpSp>
      <xdr:nvGrpSpPr>
        <xdr:cNvPr id="84" name="Group 83">
          <a:extLst>
            <a:ext uri="{FF2B5EF4-FFF2-40B4-BE49-F238E27FC236}">
              <a16:creationId xmlns:a16="http://schemas.microsoft.com/office/drawing/2014/main" id="{00000000-0008-0000-0200-000054000000}"/>
            </a:ext>
          </a:extLst>
        </xdr:cNvPr>
        <xdr:cNvGrpSpPr/>
      </xdr:nvGrpSpPr>
      <xdr:grpSpPr>
        <a:xfrm>
          <a:off x="7066678" y="4638158"/>
          <a:ext cx="4813301" cy="1833180"/>
          <a:chOff x="3645552" y="4281853"/>
          <a:chExt cx="4821115" cy="1847834"/>
        </a:xfrm>
      </xdr:grpSpPr>
      <xdr:sp macro="" textlink="">
        <xdr:nvSpPr>
          <xdr:cNvPr id="192" name="Rectangle: Rounded Corners 191">
            <a:extLst>
              <a:ext uri="{FF2B5EF4-FFF2-40B4-BE49-F238E27FC236}">
                <a16:creationId xmlns:a16="http://schemas.microsoft.com/office/drawing/2014/main" id="{00000000-0008-0000-0200-0000C0000000}"/>
              </a:ext>
            </a:extLst>
          </xdr:cNvPr>
          <xdr:cNvSpPr>
            <a:spLocks/>
          </xdr:cNvSpPr>
        </xdr:nvSpPr>
        <xdr:spPr>
          <a:xfrm>
            <a:off x="3645552" y="4281853"/>
            <a:ext cx="4821115" cy="1847834"/>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xdr:sp macro="" textlink="">
        <xdr:nvSpPr>
          <xdr:cNvPr id="121" name="Rectangle: Rounded Corners 120">
            <a:extLst>
              <a:ext uri="{FF2B5EF4-FFF2-40B4-BE49-F238E27FC236}">
                <a16:creationId xmlns:a16="http://schemas.microsoft.com/office/drawing/2014/main" id="{00000000-0008-0000-0200-000079000000}"/>
              </a:ext>
            </a:extLst>
          </xdr:cNvPr>
          <xdr:cNvSpPr>
            <a:spLocks/>
          </xdr:cNvSpPr>
        </xdr:nvSpPr>
        <xdr:spPr>
          <a:xfrm>
            <a:off x="4044462" y="4902199"/>
            <a:ext cx="864191" cy="1118659"/>
          </a:xfrm>
          <a:prstGeom prst="roundRect">
            <a:avLst>
              <a:gd name="adj" fmla="val 10740"/>
            </a:avLst>
          </a:prstGeom>
          <a:solidFill>
            <a:srgbClr val="4B49AC"/>
          </a:solidFill>
          <a:ln>
            <a:noFill/>
          </a:ln>
          <a:effectLst>
            <a:outerShdw blurRad="127000" dist="101600" dir="2700000" algn="tl" rotWithShape="0">
              <a:srgbClr val="26244F">
                <a:alpha val="20000"/>
              </a:srgb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126" name="Rectangle: Rounded Corners 125">
            <a:extLst>
              <a:ext uri="{FF2B5EF4-FFF2-40B4-BE49-F238E27FC236}">
                <a16:creationId xmlns:a16="http://schemas.microsoft.com/office/drawing/2014/main" id="{00000000-0008-0000-0200-00007E000000}"/>
              </a:ext>
            </a:extLst>
          </xdr:cNvPr>
          <xdr:cNvSpPr>
            <a:spLocks/>
          </xdr:cNvSpPr>
        </xdr:nvSpPr>
        <xdr:spPr>
          <a:xfrm>
            <a:off x="5144568" y="4902199"/>
            <a:ext cx="860488" cy="1118659"/>
          </a:xfrm>
          <a:prstGeom prst="roundRect">
            <a:avLst>
              <a:gd name="adj" fmla="val 10740"/>
            </a:avLst>
          </a:prstGeom>
          <a:solidFill>
            <a:srgbClr val="98BDFF"/>
          </a:solidFill>
          <a:ln>
            <a:noFill/>
          </a:ln>
          <a:effectLst>
            <a:outerShdw blurRad="127000" dist="101600" dir="2700000" algn="tl" rotWithShape="0">
              <a:srgbClr val="4271A1">
                <a:alpha val="20000"/>
              </a:srgb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127" name="Rectangle: Rounded Corners 126">
            <a:extLst>
              <a:ext uri="{FF2B5EF4-FFF2-40B4-BE49-F238E27FC236}">
                <a16:creationId xmlns:a16="http://schemas.microsoft.com/office/drawing/2014/main" id="{00000000-0008-0000-0200-00007F000000}"/>
              </a:ext>
            </a:extLst>
          </xdr:cNvPr>
          <xdr:cNvSpPr>
            <a:spLocks/>
          </xdr:cNvSpPr>
        </xdr:nvSpPr>
        <xdr:spPr>
          <a:xfrm>
            <a:off x="6248246" y="4902199"/>
            <a:ext cx="853483" cy="1118659"/>
          </a:xfrm>
          <a:prstGeom prst="roundRect">
            <a:avLst>
              <a:gd name="adj" fmla="val 10740"/>
            </a:avLst>
          </a:prstGeom>
          <a:solidFill>
            <a:srgbClr val="7978E9"/>
          </a:solidFill>
          <a:ln>
            <a:noFill/>
          </a:ln>
          <a:effectLst>
            <a:outerShdw blurRad="127000" dist="101600" dir="2700000" algn="tl" rotWithShape="0">
              <a:prstClr val="black">
                <a:alpha val="20000"/>
              </a:prst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128" name="Rectangle: Rounded Corners 127">
            <a:extLst>
              <a:ext uri="{FF2B5EF4-FFF2-40B4-BE49-F238E27FC236}">
                <a16:creationId xmlns:a16="http://schemas.microsoft.com/office/drawing/2014/main" id="{00000000-0008-0000-0200-000080000000}"/>
              </a:ext>
            </a:extLst>
          </xdr:cNvPr>
          <xdr:cNvSpPr>
            <a:spLocks/>
          </xdr:cNvSpPr>
        </xdr:nvSpPr>
        <xdr:spPr>
          <a:xfrm>
            <a:off x="7345716" y="4902199"/>
            <a:ext cx="856214" cy="1118659"/>
          </a:xfrm>
          <a:prstGeom prst="roundRect">
            <a:avLst>
              <a:gd name="adj" fmla="val 10740"/>
            </a:avLst>
          </a:prstGeom>
          <a:solidFill>
            <a:srgbClr val="F3797E"/>
          </a:solidFill>
          <a:ln>
            <a:noFill/>
          </a:ln>
          <a:effectLst>
            <a:outerShdw blurRad="127000" dist="101600" dir="2700000" algn="tl" rotWithShape="0">
              <a:prstClr val="black">
                <a:alpha val="20000"/>
              </a:prstClr>
            </a:outerShdw>
          </a:effectLst>
          <a:scene3d>
            <a:camera prst="perspectiveFron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Pivot Analysis'!B114">
        <xdr:nvSpPr>
          <xdr:cNvPr id="133" name="TextBox 132">
            <a:extLst>
              <a:ext uri="{FF2B5EF4-FFF2-40B4-BE49-F238E27FC236}">
                <a16:creationId xmlns:a16="http://schemas.microsoft.com/office/drawing/2014/main" id="{00000000-0008-0000-0200-000085000000}"/>
              </a:ext>
            </a:extLst>
          </xdr:cNvPr>
          <xdr:cNvSpPr txBox="1"/>
        </xdr:nvSpPr>
        <xdr:spPr>
          <a:xfrm>
            <a:off x="4071844" y="5322514"/>
            <a:ext cx="753541" cy="329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6039BD7B-180E-46EF-9644-EB9F84CE8B4A}" type="TxLink">
              <a:rPr lang="en-US" sz="1600" b="1" i="0" u="none" strike="noStrike">
                <a:solidFill>
                  <a:schemeClr val="bg1"/>
                </a:solidFill>
                <a:latin typeface="Arial" panose="020B0604020202020204" pitchFamily="34" charset="0"/>
                <a:cs typeface="Arial" panose="020B0604020202020204" pitchFamily="34" charset="0"/>
              </a:rPr>
              <a:pPr algn="ctr"/>
              <a:t>9.16 k</a:t>
            </a:fld>
            <a:endParaRPr lang="en-US" sz="1600" b="1" i="0" u="none" strike="noStrike">
              <a:solidFill>
                <a:schemeClr val="bg1"/>
              </a:solidFill>
              <a:latin typeface="Arial" panose="020B0604020202020204" pitchFamily="34" charset="0"/>
              <a:cs typeface="Arial" panose="020B0604020202020204" pitchFamily="34" charset="0"/>
            </a:endParaRPr>
          </a:p>
        </xdr:txBody>
      </xdr:sp>
      <xdr:sp macro="" textlink="'Pivot Analysis'!F79">
        <xdr:nvSpPr>
          <xdr:cNvPr id="134" name="TextBox 133">
            <a:extLst>
              <a:ext uri="{FF2B5EF4-FFF2-40B4-BE49-F238E27FC236}">
                <a16:creationId xmlns:a16="http://schemas.microsoft.com/office/drawing/2014/main" id="{00000000-0008-0000-0200-000086000000}"/>
              </a:ext>
            </a:extLst>
          </xdr:cNvPr>
          <xdr:cNvSpPr txBox="1"/>
        </xdr:nvSpPr>
        <xdr:spPr>
          <a:xfrm>
            <a:off x="4054648" y="5551798"/>
            <a:ext cx="783995" cy="247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000" b="0" baseline="0">
                <a:solidFill>
                  <a:schemeClr val="bg1"/>
                </a:solidFill>
                <a:latin typeface="Roboto" panose="02000000000000000000" pitchFamily="2" charset="0"/>
                <a:ea typeface="Roboto" panose="02000000000000000000" pitchFamily="2" charset="0"/>
                <a:cs typeface="Arial" panose="020B0604020202020204" pitchFamily="34" charset="0"/>
              </a:rPr>
              <a:t>Quarter 01</a:t>
            </a:r>
            <a:endParaRPr lang="en-US" sz="1000" b="0">
              <a:solidFill>
                <a:schemeClr val="bg1"/>
              </a:solidFill>
              <a:latin typeface="Roboto" panose="02000000000000000000" pitchFamily="2" charset="0"/>
              <a:ea typeface="Roboto" panose="02000000000000000000" pitchFamily="2" charset="0"/>
              <a:cs typeface="Arial" panose="020B0604020202020204" pitchFamily="34" charset="0"/>
            </a:endParaRPr>
          </a:p>
        </xdr:txBody>
      </xdr:sp>
      <xdr:sp macro="" textlink="'Pivot Analysis'!B115">
        <xdr:nvSpPr>
          <xdr:cNvPr id="135" name="TextBox 134">
            <a:extLst>
              <a:ext uri="{FF2B5EF4-FFF2-40B4-BE49-F238E27FC236}">
                <a16:creationId xmlns:a16="http://schemas.microsoft.com/office/drawing/2014/main" id="{00000000-0008-0000-0200-000087000000}"/>
              </a:ext>
            </a:extLst>
          </xdr:cNvPr>
          <xdr:cNvSpPr txBox="1"/>
        </xdr:nvSpPr>
        <xdr:spPr>
          <a:xfrm>
            <a:off x="5189938" y="5322514"/>
            <a:ext cx="753541" cy="329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9F9C2434-ACFB-4DE6-83C7-D8554245406F}" type="TxLink">
              <a:rPr lang="en-US" sz="1600" b="1" i="0" u="none" strike="noStrike" baseline="0">
                <a:solidFill>
                  <a:srgbClr val="000000"/>
                </a:solidFill>
                <a:latin typeface="Arial" panose="020B0604020202020204" pitchFamily="34" charset="0"/>
                <a:cs typeface="Arial" panose="020B0604020202020204" pitchFamily="34" charset="0"/>
              </a:rPr>
              <a:pPr algn="ctr"/>
              <a:t>8.04 k</a:t>
            </a:fld>
            <a:endParaRPr lang="en-US" sz="1600" b="1" i="0" u="none" strike="noStrike" baseline="0">
              <a:solidFill>
                <a:schemeClr val="tx1"/>
              </a:solidFill>
              <a:latin typeface="Arial" panose="020B0604020202020204" pitchFamily="34" charset="0"/>
              <a:cs typeface="Arial" panose="020B0604020202020204" pitchFamily="34" charset="0"/>
            </a:endParaRPr>
          </a:p>
        </xdr:txBody>
      </xdr:sp>
      <xdr:sp macro="" textlink="'Pivot Analysis'!F79">
        <xdr:nvSpPr>
          <xdr:cNvPr id="136" name="TextBox 135">
            <a:extLst>
              <a:ext uri="{FF2B5EF4-FFF2-40B4-BE49-F238E27FC236}">
                <a16:creationId xmlns:a16="http://schemas.microsoft.com/office/drawing/2014/main" id="{00000000-0008-0000-0200-000088000000}"/>
              </a:ext>
            </a:extLst>
          </xdr:cNvPr>
          <xdr:cNvSpPr txBox="1"/>
        </xdr:nvSpPr>
        <xdr:spPr>
          <a:xfrm>
            <a:off x="5157056" y="5551798"/>
            <a:ext cx="783995" cy="247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000" b="0" baseline="0">
                <a:solidFill>
                  <a:schemeClr val="tx1"/>
                </a:solidFill>
                <a:latin typeface="Roboto" panose="02000000000000000000" pitchFamily="2" charset="0"/>
                <a:ea typeface="Roboto" panose="02000000000000000000" pitchFamily="2" charset="0"/>
                <a:cs typeface="Arial" panose="020B0604020202020204" pitchFamily="34" charset="0"/>
              </a:rPr>
              <a:t>Quarter 02</a:t>
            </a:r>
            <a:endParaRPr lang="en-US" sz="1000" b="0">
              <a:solidFill>
                <a:schemeClr val="tx1"/>
              </a:solidFill>
              <a:latin typeface="Roboto" panose="02000000000000000000" pitchFamily="2" charset="0"/>
              <a:ea typeface="Roboto" panose="02000000000000000000" pitchFamily="2" charset="0"/>
              <a:cs typeface="Arial" panose="020B0604020202020204" pitchFamily="34" charset="0"/>
            </a:endParaRPr>
          </a:p>
        </xdr:txBody>
      </xdr:sp>
      <xdr:sp macro="" textlink="'Pivot Analysis'!B116">
        <xdr:nvSpPr>
          <xdr:cNvPr id="137" name="TextBox 136">
            <a:extLst>
              <a:ext uri="{FF2B5EF4-FFF2-40B4-BE49-F238E27FC236}">
                <a16:creationId xmlns:a16="http://schemas.microsoft.com/office/drawing/2014/main" id="{00000000-0008-0000-0200-000089000000}"/>
              </a:ext>
            </a:extLst>
          </xdr:cNvPr>
          <xdr:cNvSpPr txBox="1"/>
        </xdr:nvSpPr>
        <xdr:spPr>
          <a:xfrm>
            <a:off x="6308033" y="5322514"/>
            <a:ext cx="753541" cy="329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A237E15D-6F64-44EF-A3F2-B823C5DB8ACB}" type="TxLink">
              <a:rPr lang="en-US" sz="1600" b="1" i="0" u="none" strike="noStrike" baseline="0">
                <a:solidFill>
                  <a:srgbClr val="000000"/>
                </a:solidFill>
                <a:latin typeface="Arial" panose="020B0604020202020204" pitchFamily="34" charset="0"/>
                <a:cs typeface="Arial" panose="020B0604020202020204" pitchFamily="34" charset="0"/>
              </a:rPr>
              <a:pPr algn="ctr"/>
              <a:t>7.23 k</a:t>
            </a:fld>
            <a:endParaRPr lang="en-US" sz="1600" b="1" baseline="0">
              <a:solidFill>
                <a:schemeClr val="tx1"/>
              </a:solidFill>
              <a:latin typeface="Arial" panose="020B0604020202020204" pitchFamily="34" charset="0"/>
              <a:cs typeface="Arial" panose="020B0604020202020204" pitchFamily="34" charset="0"/>
            </a:endParaRPr>
          </a:p>
        </xdr:txBody>
      </xdr:sp>
      <xdr:sp macro="" textlink="'Pivot Analysis'!F79">
        <xdr:nvSpPr>
          <xdr:cNvPr id="138" name="TextBox 137">
            <a:extLst>
              <a:ext uri="{FF2B5EF4-FFF2-40B4-BE49-F238E27FC236}">
                <a16:creationId xmlns:a16="http://schemas.microsoft.com/office/drawing/2014/main" id="{00000000-0008-0000-0200-00008A000000}"/>
              </a:ext>
            </a:extLst>
          </xdr:cNvPr>
          <xdr:cNvSpPr txBox="1"/>
        </xdr:nvSpPr>
        <xdr:spPr>
          <a:xfrm>
            <a:off x="6280517" y="5551798"/>
            <a:ext cx="783995" cy="247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000" b="0" baseline="0">
                <a:solidFill>
                  <a:schemeClr val="tx1"/>
                </a:solidFill>
                <a:latin typeface="Roboto" panose="02000000000000000000" pitchFamily="2" charset="0"/>
                <a:ea typeface="Roboto" panose="02000000000000000000" pitchFamily="2" charset="0"/>
                <a:cs typeface="Arial" panose="020B0604020202020204" pitchFamily="34" charset="0"/>
              </a:rPr>
              <a:t>Quarter 03</a:t>
            </a:r>
            <a:endParaRPr lang="en-US" sz="1000" b="0">
              <a:solidFill>
                <a:schemeClr val="tx1"/>
              </a:solidFill>
              <a:latin typeface="Roboto" panose="02000000000000000000" pitchFamily="2" charset="0"/>
              <a:ea typeface="Roboto" panose="02000000000000000000" pitchFamily="2" charset="0"/>
              <a:cs typeface="Arial" panose="020B0604020202020204" pitchFamily="34" charset="0"/>
            </a:endParaRPr>
          </a:p>
        </xdr:txBody>
      </xdr:sp>
      <xdr:sp macro="" textlink="'Pivot Analysis'!B117">
        <xdr:nvSpPr>
          <xdr:cNvPr id="139" name="TextBox 138">
            <a:extLst>
              <a:ext uri="{FF2B5EF4-FFF2-40B4-BE49-F238E27FC236}">
                <a16:creationId xmlns:a16="http://schemas.microsoft.com/office/drawing/2014/main" id="{00000000-0008-0000-0200-00008B000000}"/>
              </a:ext>
            </a:extLst>
          </xdr:cNvPr>
          <xdr:cNvSpPr txBox="1"/>
        </xdr:nvSpPr>
        <xdr:spPr>
          <a:xfrm>
            <a:off x="7426127" y="5322514"/>
            <a:ext cx="753541" cy="329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BC405464-4A81-4198-B27B-FD5700493DB3}" type="TxLink">
              <a:rPr lang="en-US" sz="1600" b="1" i="0" u="none" strike="noStrike" baseline="0">
                <a:solidFill>
                  <a:srgbClr val="000000"/>
                </a:solidFill>
                <a:latin typeface="Arial" panose="020B0604020202020204" pitchFamily="34" charset="0"/>
                <a:cs typeface="Arial" panose="020B0604020202020204" pitchFamily="34" charset="0"/>
              </a:rPr>
              <a:pPr algn="ctr"/>
              <a:t>8.26 k</a:t>
            </a:fld>
            <a:endParaRPr lang="en-US" sz="1600" b="1" baseline="0">
              <a:solidFill>
                <a:schemeClr val="tx1"/>
              </a:solidFill>
              <a:latin typeface="Arial" panose="020B0604020202020204" pitchFamily="34" charset="0"/>
              <a:cs typeface="Arial" panose="020B0604020202020204" pitchFamily="34" charset="0"/>
            </a:endParaRPr>
          </a:p>
        </xdr:txBody>
      </xdr:sp>
      <xdr:sp macro="" textlink="'Pivot Analysis'!F79">
        <xdr:nvSpPr>
          <xdr:cNvPr id="140" name="TextBox 139">
            <a:extLst>
              <a:ext uri="{FF2B5EF4-FFF2-40B4-BE49-F238E27FC236}">
                <a16:creationId xmlns:a16="http://schemas.microsoft.com/office/drawing/2014/main" id="{00000000-0008-0000-0200-00008C000000}"/>
              </a:ext>
            </a:extLst>
          </xdr:cNvPr>
          <xdr:cNvSpPr txBox="1"/>
        </xdr:nvSpPr>
        <xdr:spPr>
          <a:xfrm>
            <a:off x="7406421" y="5551798"/>
            <a:ext cx="783995" cy="247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000" b="0" baseline="0">
                <a:solidFill>
                  <a:schemeClr val="tx1"/>
                </a:solidFill>
                <a:latin typeface="Roboto" panose="02000000000000000000" pitchFamily="2" charset="0"/>
                <a:ea typeface="Roboto" panose="02000000000000000000" pitchFamily="2" charset="0"/>
                <a:cs typeface="Arial" panose="020B0604020202020204" pitchFamily="34" charset="0"/>
              </a:rPr>
              <a:t>Quarter 04</a:t>
            </a:r>
          </a:p>
        </xdr:txBody>
      </xdr:sp>
      <xdr:grpSp>
        <xdr:nvGrpSpPr>
          <xdr:cNvPr id="70" name="Group 69">
            <a:extLst>
              <a:ext uri="{FF2B5EF4-FFF2-40B4-BE49-F238E27FC236}">
                <a16:creationId xmlns:a16="http://schemas.microsoft.com/office/drawing/2014/main" id="{00000000-0008-0000-0200-000046000000}"/>
              </a:ext>
            </a:extLst>
          </xdr:cNvPr>
          <xdr:cNvGrpSpPr/>
        </xdr:nvGrpSpPr>
        <xdr:grpSpPr>
          <a:xfrm>
            <a:off x="4620421" y="5739001"/>
            <a:ext cx="498485" cy="356281"/>
            <a:chOff x="4548268" y="5874653"/>
            <a:chExt cx="497508" cy="355166"/>
          </a:xfrm>
        </xdr:grpSpPr>
        <xdr:sp macro="" textlink="">
          <xdr:nvSpPr>
            <xdr:cNvPr id="132" name="Oval 131">
              <a:extLst>
                <a:ext uri="{FF2B5EF4-FFF2-40B4-BE49-F238E27FC236}">
                  <a16:creationId xmlns:a16="http://schemas.microsoft.com/office/drawing/2014/main" id="{00000000-0008-0000-0200-000084000000}"/>
                </a:ext>
              </a:extLst>
            </xdr:cNvPr>
            <xdr:cNvSpPr/>
          </xdr:nvSpPr>
          <xdr:spPr>
            <a:xfrm>
              <a:off x="4618559" y="5874653"/>
              <a:ext cx="356927" cy="355166"/>
            </a:xfrm>
            <a:prstGeom prst="ellipse">
              <a:avLst/>
            </a:prstGeom>
            <a:solidFill>
              <a:srgbClr val="98BD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C114">
          <xdr:nvSpPr>
            <xdr:cNvPr id="141" name="TextBox 140">
              <a:extLst>
                <a:ext uri="{FF2B5EF4-FFF2-40B4-BE49-F238E27FC236}">
                  <a16:creationId xmlns:a16="http://schemas.microsoft.com/office/drawing/2014/main" id="{00000000-0008-0000-0200-00008D000000}"/>
                </a:ext>
              </a:extLst>
            </xdr:cNvPr>
            <xdr:cNvSpPr txBox="1"/>
          </xdr:nvSpPr>
          <xdr:spPr>
            <a:xfrm>
              <a:off x="4548268" y="5896488"/>
              <a:ext cx="49750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8E511961-4EDA-42FA-8A91-07D70A46A382}" type="TxLink">
                <a:rPr lang="en-US" sz="1350" b="1" i="0" u="none" strike="noStrike">
                  <a:solidFill>
                    <a:srgbClr val="000000"/>
                  </a:solidFill>
                  <a:latin typeface="Calibri"/>
                  <a:cs typeface="Calibri"/>
                </a:rPr>
                <a:pPr algn="ctr"/>
                <a:t>28%</a:t>
              </a:fld>
              <a:endParaRPr lang="en-US" sz="1350" b="1" i="0" u="none" strike="noStrike">
                <a:solidFill>
                  <a:schemeClr val="bg1"/>
                </a:solidFill>
                <a:latin typeface="Arial" panose="020B0604020202020204" pitchFamily="34" charset="0"/>
                <a:cs typeface="Arial" panose="020B0604020202020204" pitchFamily="34" charset="0"/>
              </a:endParaRPr>
            </a:p>
          </xdr:txBody>
        </xdr:sp>
      </xdr:grpSp>
      <xdr:grpSp>
        <xdr:nvGrpSpPr>
          <xdr:cNvPr id="72" name="Group 71">
            <a:extLst>
              <a:ext uri="{FF2B5EF4-FFF2-40B4-BE49-F238E27FC236}">
                <a16:creationId xmlns:a16="http://schemas.microsoft.com/office/drawing/2014/main" id="{00000000-0008-0000-0200-000048000000}"/>
              </a:ext>
            </a:extLst>
          </xdr:cNvPr>
          <xdr:cNvGrpSpPr/>
        </xdr:nvGrpSpPr>
        <xdr:grpSpPr>
          <a:xfrm>
            <a:off x="5729541" y="5740854"/>
            <a:ext cx="498485" cy="356281"/>
            <a:chOff x="5669949" y="5785792"/>
            <a:chExt cx="497508" cy="355166"/>
          </a:xfrm>
        </xdr:grpSpPr>
        <xdr:sp macro="" textlink="">
          <xdr:nvSpPr>
            <xdr:cNvPr id="131" name="Oval 130">
              <a:extLst>
                <a:ext uri="{FF2B5EF4-FFF2-40B4-BE49-F238E27FC236}">
                  <a16:creationId xmlns:a16="http://schemas.microsoft.com/office/drawing/2014/main" id="{00000000-0008-0000-0200-000083000000}"/>
                </a:ext>
              </a:extLst>
            </xdr:cNvPr>
            <xdr:cNvSpPr/>
          </xdr:nvSpPr>
          <xdr:spPr>
            <a:xfrm>
              <a:off x="5741406" y="5785792"/>
              <a:ext cx="354594" cy="355166"/>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C115">
          <xdr:nvSpPr>
            <xdr:cNvPr id="142" name="TextBox 141">
              <a:extLst>
                <a:ext uri="{FF2B5EF4-FFF2-40B4-BE49-F238E27FC236}">
                  <a16:creationId xmlns:a16="http://schemas.microsoft.com/office/drawing/2014/main" id="{00000000-0008-0000-0200-00008E000000}"/>
                </a:ext>
              </a:extLst>
            </xdr:cNvPr>
            <xdr:cNvSpPr txBox="1"/>
          </xdr:nvSpPr>
          <xdr:spPr>
            <a:xfrm>
              <a:off x="5669949" y="5807627"/>
              <a:ext cx="49750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4600D50D-AD59-4043-B967-C0F497D26D58}" type="TxLink">
                <a:rPr lang="en-US" sz="1350" b="1" i="0" u="none" strike="noStrike">
                  <a:solidFill>
                    <a:srgbClr val="000000"/>
                  </a:solidFill>
                  <a:latin typeface="Calibri"/>
                  <a:cs typeface="Calibri"/>
                </a:rPr>
                <a:pPr algn="ctr"/>
                <a:t>25%</a:t>
              </a:fld>
              <a:endParaRPr lang="en-US" sz="1350" b="1" i="0" u="none" strike="noStrike">
                <a:solidFill>
                  <a:schemeClr val="bg1"/>
                </a:solidFill>
                <a:latin typeface="Arial" panose="020B0604020202020204" pitchFamily="34" charset="0"/>
                <a:cs typeface="Arial" panose="020B0604020202020204" pitchFamily="34" charset="0"/>
              </a:endParaRPr>
            </a:p>
          </xdr:txBody>
        </xdr:sp>
      </xdr:grpSp>
      <xdr:grpSp>
        <xdr:nvGrpSpPr>
          <xdr:cNvPr id="75" name="Group 74">
            <a:extLst>
              <a:ext uri="{FF2B5EF4-FFF2-40B4-BE49-F238E27FC236}">
                <a16:creationId xmlns:a16="http://schemas.microsoft.com/office/drawing/2014/main" id="{00000000-0008-0000-0200-00004B000000}"/>
              </a:ext>
            </a:extLst>
          </xdr:cNvPr>
          <xdr:cNvGrpSpPr/>
        </xdr:nvGrpSpPr>
        <xdr:grpSpPr>
          <a:xfrm>
            <a:off x="6810470" y="5727931"/>
            <a:ext cx="497508" cy="356281"/>
            <a:chOff x="6806981" y="5816412"/>
            <a:chExt cx="497508" cy="355166"/>
          </a:xfrm>
        </xdr:grpSpPr>
        <xdr:sp macro="" textlink="">
          <xdr:nvSpPr>
            <xdr:cNvPr id="130" name="Oval 129">
              <a:extLst>
                <a:ext uri="{FF2B5EF4-FFF2-40B4-BE49-F238E27FC236}">
                  <a16:creationId xmlns:a16="http://schemas.microsoft.com/office/drawing/2014/main" id="{00000000-0008-0000-0200-000082000000}"/>
                </a:ext>
              </a:extLst>
            </xdr:cNvPr>
            <xdr:cNvSpPr/>
          </xdr:nvSpPr>
          <xdr:spPr>
            <a:xfrm>
              <a:off x="6880701" y="5816412"/>
              <a:ext cx="350069" cy="355166"/>
            </a:xfrm>
            <a:prstGeom prst="ellipse">
              <a:avLst/>
            </a:prstGeom>
            <a:solidFill>
              <a:srgbClr val="98BD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C116">
          <xdr:nvSpPr>
            <xdr:cNvPr id="143" name="TextBox 142">
              <a:extLst>
                <a:ext uri="{FF2B5EF4-FFF2-40B4-BE49-F238E27FC236}">
                  <a16:creationId xmlns:a16="http://schemas.microsoft.com/office/drawing/2014/main" id="{00000000-0008-0000-0200-00008F000000}"/>
                </a:ext>
              </a:extLst>
            </xdr:cNvPr>
            <xdr:cNvSpPr txBox="1"/>
          </xdr:nvSpPr>
          <xdr:spPr>
            <a:xfrm>
              <a:off x="6806981" y="5838247"/>
              <a:ext cx="49750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C9FA4F82-DA13-47D2-B374-BC8A5D00A16F}" type="TxLink">
                <a:rPr lang="en-US" sz="1350" b="1" i="0" u="none" strike="noStrike">
                  <a:solidFill>
                    <a:srgbClr val="000000"/>
                  </a:solidFill>
                  <a:latin typeface="Calibri"/>
                  <a:cs typeface="Calibri"/>
                </a:rPr>
                <a:pPr algn="ctr"/>
                <a:t>22%</a:t>
              </a:fld>
              <a:endParaRPr lang="en-US" sz="1350" b="1" i="0" u="none" strike="noStrike">
                <a:solidFill>
                  <a:schemeClr val="bg1"/>
                </a:solidFill>
                <a:latin typeface="Arial" panose="020B0604020202020204" pitchFamily="34" charset="0"/>
                <a:cs typeface="Arial" panose="020B0604020202020204" pitchFamily="34" charset="0"/>
              </a:endParaRPr>
            </a:p>
          </xdr:txBody>
        </xdr:sp>
      </xdr:grpSp>
      <xdr:grpSp>
        <xdr:nvGrpSpPr>
          <xdr:cNvPr id="78" name="Group 77">
            <a:extLst>
              <a:ext uri="{FF2B5EF4-FFF2-40B4-BE49-F238E27FC236}">
                <a16:creationId xmlns:a16="http://schemas.microsoft.com/office/drawing/2014/main" id="{00000000-0008-0000-0200-00004E000000}"/>
              </a:ext>
            </a:extLst>
          </xdr:cNvPr>
          <xdr:cNvGrpSpPr/>
        </xdr:nvGrpSpPr>
        <xdr:grpSpPr>
          <a:xfrm>
            <a:off x="7958235" y="5725249"/>
            <a:ext cx="497508" cy="356281"/>
            <a:chOff x="7945535" y="5733901"/>
            <a:chExt cx="497508" cy="355166"/>
          </a:xfrm>
        </xdr:grpSpPr>
        <xdr:sp macro="" textlink="">
          <xdr:nvSpPr>
            <xdr:cNvPr id="129" name="Oval 128">
              <a:extLst>
                <a:ext uri="{FF2B5EF4-FFF2-40B4-BE49-F238E27FC236}">
                  <a16:creationId xmlns:a16="http://schemas.microsoft.com/office/drawing/2014/main" id="{00000000-0008-0000-0200-000081000000}"/>
                </a:ext>
              </a:extLst>
            </xdr:cNvPr>
            <xdr:cNvSpPr/>
          </xdr:nvSpPr>
          <xdr:spPr>
            <a:xfrm>
              <a:off x="8019546" y="5733901"/>
              <a:ext cx="349486" cy="355166"/>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Analysis'!C117">
          <xdr:nvSpPr>
            <xdr:cNvPr id="144" name="TextBox 143">
              <a:extLst>
                <a:ext uri="{FF2B5EF4-FFF2-40B4-BE49-F238E27FC236}">
                  <a16:creationId xmlns:a16="http://schemas.microsoft.com/office/drawing/2014/main" id="{00000000-0008-0000-0200-000090000000}"/>
                </a:ext>
              </a:extLst>
            </xdr:cNvPr>
            <xdr:cNvSpPr txBox="1"/>
          </xdr:nvSpPr>
          <xdr:spPr>
            <a:xfrm>
              <a:off x="7945535" y="5755736"/>
              <a:ext cx="49750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D94EC19B-76DC-470B-AFEB-6F31A2B75BEA}" type="TxLink">
                <a:rPr lang="en-US" sz="1350" b="1" i="0" u="none" strike="noStrike">
                  <a:solidFill>
                    <a:srgbClr val="000000"/>
                  </a:solidFill>
                  <a:latin typeface="Calibri"/>
                  <a:cs typeface="Calibri"/>
                </a:rPr>
                <a:pPr algn="ctr"/>
                <a:t>25%</a:t>
              </a:fld>
              <a:endParaRPr lang="en-US" sz="1350" b="1" i="0" u="none" strike="noStrike">
                <a:solidFill>
                  <a:schemeClr val="bg1"/>
                </a:solidFill>
                <a:latin typeface="Arial" panose="020B0604020202020204" pitchFamily="34" charset="0"/>
                <a:cs typeface="Arial" panose="020B0604020202020204" pitchFamily="34" charset="0"/>
              </a:endParaRPr>
            </a:p>
          </xdr:txBody>
        </xdr:sp>
      </xdr:grpSp>
      <xdr:sp macro="" textlink="'Pivot Analysis'!F79">
        <xdr:nvSpPr>
          <xdr:cNvPr id="145" name="TextBox 144">
            <a:extLst>
              <a:ext uri="{FF2B5EF4-FFF2-40B4-BE49-F238E27FC236}">
                <a16:creationId xmlns:a16="http://schemas.microsoft.com/office/drawing/2014/main" id="{00000000-0008-0000-0200-000091000000}"/>
              </a:ext>
            </a:extLst>
          </xdr:cNvPr>
          <xdr:cNvSpPr txBox="1"/>
        </xdr:nvSpPr>
        <xdr:spPr>
          <a:xfrm>
            <a:off x="3921673" y="4429825"/>
            <a:ext cx="1754679" cy="2783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Roboto" panose="02000000000000000000" pitchFamily="2" charset="0"/>
                <a:ea typeface="Roboto" panose="02000000000000000000" pitchFamily="2" charset="0"/>
                <a:cs typeface="Arial" panose="020B0604020202020204" pitchFamily="34" charset="0"/>
              </a:rPr>
              <a:t>Quaterly</a:t>
            </a:r>
            <a:r>
              <a:rPr lang="en-US" sz="1200" b="0" baseline="0">
                <a:solidFill>
                  <a:schemeClr val="tx1"/>
                </a:solidFill>
                <a:latin typeface="Roboto" panose="02000000000000000000" pitchFamily="2" charset="0"/>
                <a:ea typeface="Roboto" panose="02000000000000000000" pitchFamily="2" charset="0"/>
                <a:cs typeface="Arial" panose="020B0604020202020204" pitchFamily="34" charset="0"/>
              </a:rPr>
              <a:t> View By </a:t>
            </a:r>
            <a:r>
              <a:rPr lang="en-US" sz="1200" b="1" baseline="0">
                <a:solidFill>
                  <a:schemeClr val="tx1"/>
                </a:solidFill>
                <a:latin typeface="Roboto" panose="02000000000000000000" pitchFamily="2" charset="0"/>
                <a:ea typeface="Roboto" panose="02000000000000000000" pitchFamily="2" charset="0"/>
                <a:cs typeface="Arial" panose="020B0604020202020204" pitchFamily="34" charset="0"/>
              </a:rPr>
              <a:t>Profit</a:t>
            </a:r>
            <a:endParaRPr lang="en-US" sz="1200" b="1">
              <a:solidFill>
                <a:schemeClr val="tx1"/>
              </a:solidFill>
              <a:latin typeface="Roboto" panose="02000000000000000000" pitchFamily="2" charset="0"/>
              <a:ea typeface="Roboto" panose="02000000000000000000" pitchFamily="2" charset="0"/>
              <a:cs typeface="Arial" panose="020B0604020202020204" pitchFamily="34" charset="0"/>
            </a:endParaRPr>
          </a:p>
        </xdr:txBody>
      </xdr:sp>
      <xdr:pic>
        <xdr:nvPicPr>
          <xdr:cNvPr id="3" name="Graphic 2" descr="Bar graph with upward trend with solid fill">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0" cstate="print">
            <a:lum bright="70000" contrast="-7000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286204" y="4935308"/>
            <a:ext cx="358167" cy="359524"/>
          </a:xfrm>
          <a:prstGeom prst="rect">
            <a:avLst/>
          </a:prstGeom>
        </xdr:spPr>
      </xdr:pic>
      <xdr:pic>
        <xdr:nvPicPr>
          <xdr:cNvPr id="9" name="Graphic 8" descr="Bar chart with solid fill">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385879" y="4930125"/>
            <a:ext cx="366520" cy="369889"/>
          </a:xfrm>
          <a:prstGeom prst="rect">
            <a:avLst/>
          </a:prstGeom>
        </xdr:spPr>
      </xdr:pic>
      <xdr:pic>
        <xdr:nvPicPr>
          <xdr:cNvPr id="13" name="Graphic 12" descr="Bar chart with solid fill">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493907" y="4930125"/>
            <a:ext cx="366519" cy="369889"/>
          </a:xfrm>
          <a:prstGeom prst="rect">
            <a:avLst/>
          </a:prstGeom>
        </xdr:spPr>
      </xdr:pic>
      <xdr:pic>
        <xdr:nvPicPr>
          <xdr:cNvPr id="15" name="Graphic 14" descr="Upward trend with solid fill">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601935" y="4930125"/>
            <a:ext cx="366520" cy="369889"/>
          </a:xfrm>
          <a:prstGeom prst="rect">
            <a:avLst/>
          </a:prstGeom>
        </xdr:spPr>
      </xdr:pic>
    </xdr:grpSp>
    <xdr:clientData/>
  </xdr:twoCellAnchor>
  <xdr:twoCellAnchor>
    <xdr:from>
      <xdr:col>0</xdr:col>
      <xdr:colOff>270422</xdr:colOff>
      <xdr:row>0</xdr:row>
      <xdr:rowOff>74010</xdr:rowOff>
    </xdr:from>
    <xdr:to>
      <xdr:col>6</xdr:col>
      <xdr:colOff>15623</xdr:colOff>
      <xdr:row>2</xdr:row>
      <xdr:rowOff>57936</xdr:rowOff>
    </xdr:to>
    <xdr:sp macro="" textlink="'Pivot Analysis'!F79">
      <xdr:nvSpPr>
        <xdr:cNvPr id="159" name="TextBox 158">
          <a:extLst>
            <a:ext uri="{FF2B5EF4-FFF2-40B4-BE49-F238E27FC236}">
              <a16:creationId xmlns:a16="http://schemas.microsoft.com/office/drawing/2014/main" id="{00000000-0008-0000-0200-00009F000000}"/>
            </a:ext>
          </a:extLst>
        </xdr:cNvPr>
        <xdr:cNvSpPr txBox="1"/>
      </xdr:nvSpPr>
      <xdr:spPr>
        <a:xfrm>
          <a:off x="270422" y="74010"/>
          <a:ext cx="3402801" cy="352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800" b="1">
              <a:solidFill>
                <a:srgbClr val="4B49AC"/>
              </a:solidFill>
              <a:latin typeface="Roboto" panose="02000000000000000000" pitchFamily="2" charset="0"/>
              <a:ea typeface="Roboto" panose="02000000000000000000" pitchFamily="2" charset="0"/>
              <a:cs typeface="Arial" panose="020B0604020202020204" pitchFamily="34" charset="0"/>
            </a:rPr>
            <a:t>MAVEN</a:t>
          </a:r>
          <a:r>
            <a:rPr lang="en-US" sz="1800" b="1" baseline="0">
              <a:solidFill>
                <a:srgbClr val="4B49AC"/>
              </a:solidFill>
              <a:latin typeface="Roboto" panose="02000000000000000000" pitchFamily="2" charset="0"/>
              <a:ea typeface="Roboto" panose="02000000000000000000" pitchFamily="2" charset="0"/>
              <a:cs typeface="Arial" panose="020B0604020202020204" pitchFamily="34" charset="0"/>
            </a:rPr>
            <a:t> MARKET DASHBOARD</a:t>
          </a:r>
          <a:endParaRPr lang="en-US" sz="1800" b="1">
            <a:solidFill>
              <a:srgbClr val="4B49AC"/>
            </a:solidFill>
            <a:latin typeface="Roboto" panose="02000000000000000000" pitchFamily="2" charset="0"/>
            <a:ea typeface="Roboto" panose="02000000000000000000" pitchFamily="2" charset="0"/>
            <a:cs typeface="Arial" panose="020B0604020202020204" pitchFamily="34" charset="0"/>
          </a:endParaRPr>
        </a:p>
      </xdr:txBody>
    </xdr:sp>
    <xdr:clientData/>
  </xdr:twoCellAnchor>
  <xdr:twoCellAnchor editAs="oneCell">
    <xdr:from>
      <xdr:col>1</xdr:col>
      <xdr:colOff>375920</xdr:colOff>
      <xdr:row>10</xdr:row>
      <xdr:rowOff>18981</xdr:rowOff>
    </xdr:from>
    <xdr:to>
      <xdr:col>2</xdr:col>
      <xdr:colOff>161202</xdr:colOff>
      <xdr:row>12</xdr:row>
      <xdr:rowOff>51551</xdr:rowOff>
    </xdr:to>
    <xdr:pic>
      <xdr:nvPicPr>
        <xdr:cNvPr id="10" name="Picture 9">
          <a:extLst>
            <a:ext uri="{FF2B5EF4-FFF2-40B4-BE49-F238E27FC236}">
              <a16:creationId xmlns:a16="http://schemas.microsoft.com/office/drawing/2014/main" id="{8158303B-C60B-491B-968C-14387BAFD2A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85520" y="1873181"/>
          <a:ext cx="394882" cy="403410"/>
        </a:xfrm>
        <a:prstGeom prst="rect">
          <a:avLst/>
        </a:prstGeom>
      </xdr:spPr>
    </xdr:pic>
    <xdr:clientData/>
  </xdr:twoCellAnchor>
  <xdr:twoCellAnchor editAs="oneCell">
    <xdr:from>
      <xdr:col>1</xdr:col>
      <xdr:colOff>492313</xdr:colOff>
      <xdr:row>28</xdr:row>
      <xdr:rowOff>114300</xdr:rowOff>
    </xdr:from>
    <xdr:to>
      <xdr:col>2</xdr:col>
      <xdr:colOff>440849</xdr:colOff>
      <xdr:row>31</xdr:row>
      <xdr:rowOff>127000</xdr:rowOff>
    </xdr:to>
    <xdr:pic>
      <xdr:nvPicPr>
        <xdr:cNvPr id="24" name="Picture 23">
          <a:extLst>
            <a:ext uri="{FF2B5EF4-FFF2-40B4-BE49-F238E27FC236}">
              <a16:creationId xmlns:a16="http://schemas.microsoft.com/office/drawing/2014/main" id="{BF0C1BF4-65C5-4A56-8CAE-2969D6A873F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01913" y="5270500"/>
          <a:ext cx="558136" cy="565150"/>
        </a:xfrm>
        <a:prstGeom prst="rect">
          <a:avLst/>
        </a:prstGeom>
      </xdr:spPr>
    </xdr:pic>
    <xdr:clientData/>
  </xdr:twoCellAnchor>
  <xdr:twoCellAnchor>
    <xdr:from>
      <xdr:col>11</xdr:col>
      <xdr:colOff>540657</xdr:colOff>
      <xdr:row>9</xdr:row>
      <xdr:rowOff>87448</xdr:rowOff>
    </xdr:from>
    <xdr:to>
      <xdr:col>12</xdr:col>
      <xdr:colOff>523687</xdr:colOff>
      <xdr:row>12</xdr:row>
      <xdr:rowOff>126726</xdr:rowOff>
    </xdr:to>
    <xdr:sp macro="" textlink="">
      <xdr:nvSpPr>
        <xdr:cNvPr id="151" name="Oval 150">
          <a:extLst>
            <a:ext uri="{FF2B5EF4-FFF2-40B4-BE49-F238E27FC236}">
              <a16:creationId xmlns:a16="http://schemas.microsoft.com/office/drawing/2014/main" id="{300408B5-254E-4213-84C6-969AB5BAB62C}"/>
            </a:ext>
          </a:extLst>
        </xdr:cNvPr>
        <xdr:cNvSpPr/>
      </xdr:nvSpPr>
      <xdr:spPr>
        <a:xfrm>
          <a:off x="7246257" y="1756228"/>
          <a:ext cx="592630" cy="59553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12</xdr:col>
      <xdr:colOff>3244</xdr:colOff>
      <xdr:row>9</xdr:row>
      <xdr:rowOff>185057</xdr:rowOff>
    </xdr:from>
    <xdr:to>
      <xdr:col>12</xdr:col>
      <xdr:colOff>421569</xdr:colOff>
      <xdr:row>12</xdr:row>
      <xdr:rowOff>50800</xdr:rowOff>
    </xdr:to>
    <xdr:pic>
      <xdr:nvPicPr>
        <xdr:cNvPr id="66" name="Picture 65">
          <a:extLst>
            <a:ext uri="{FF2B5EF4-FFF2-40B4-BE49-F238E27FC236}">
              <a16:creationId xmlns:a16="http://schemas.microsoft.com/office/drawing/2014/main" id="{8A85C241-C668-408B-8780-ADEF6021237F}"/>
            </a:ext>
          </a:extLst>
        </xdr:cNvPr>
        <xdr:cNvPicPr>
          <a:picLocks noChangeAspect="1"/>
        </xdr:cNvPicPr>
      </xdr:nvPicPr>
      <xdr:blipFill>
        <a:blip xmlns:r="http://schemas.openxmlformats.org/officeDocument/2006/relationships" r:embed="rId20" cstate="print">
          <a:alphaModFix amt="85000"/>
          <a:extLst>
            <a:ext uri="{28A0092B-C50C-407E-A947-70E740481C1C}">
              <a14:useLocalDpi xmlns:a14="http://schemas.microsoft.com/office/drawing/2010/main" val="0"/>
            </a:ext>
          </a:extLst>
        </a:blip>
        <a:stretch>
          <a:fillRect/>
        </a:stretch>
      </xdr:blipFill>
      <xdr:spPr>
        <a:xfrm>
          <a:off x="7318444" y="1853837"/>
          <a:ext cx="418325" cy="4220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512888</xdr:colOff>
      <xdr:row>2</xdr:row>
      <xdr:rowOff>166936</xdr:rowOff>
    </xdr:from>
    <xdr:to>
      <xdr:col>20</xdr:col>
      <xdr:colOff>178860</xdr:colOff>
      <xdr:row>16</xdr:row>
      <xdr:rowOff>83000</xdr:rowOff>
    </xdr:to>
    <xdr:grpSp>
      <xdr:nvGrpSpPr>
        <xdr:cNvPr id="19" name="Group 18">
          <a:extLst>
            <a:ext uri="{FF2B5EF4-FFF2-40B4-BE49-F238E27FC236}">
              <a16:creationId xmlns:a16="http://schemas.microsoft.com/office/drawing/2014/main" id="{00000000-0008-0000-0300-000013000000}"/>
            </a:ext>
          </a:extLst>
        </xdr:cNvPr>
        <xdr:cNvGrpSpPr/>
      </xdr:nvGrpSpPr>
      <xdr:grpSpPr>
        <a:xfrm>
          <a:off x="10266488" y="535236"/>
          <a:ext cx="2104372" cy="2494164"/>
          <a:chOff x="10143129" y="387351"/>
          <a:chExt cx="2104372" cy="2491442"/>
        </a:xfrm>
      </xdr:grpSpPr>
      <xdr:sp macro="" textlink="">
        <xdr:nvSpPr>
          <xdr:cNvPr id="35" name="Rectangle: Rounded Corners 34">
            <a:extLst>
              <a:ext uri="{FF2B5EF4-FFF2-40B4-BE49-F238E27FC236}">
                <a16:creationId xmlns:a16="http://schemas.microsoft.com/office/drawing/2014/main" id="{00000000-0008-0000-0300-000023000000}"/>
              </a:ext>
            </a:extLst>
          </xdr:cNvPr>
          <xdr:cNvSpPr>
            <a:spLocks/>
          </xdr:cNvSpPr>
        </xdr:nvSpPr>
        <xdr:spPr>
          <a:xfrm>
            <a:off x="10191750" y="387351"/>
            <a:ext cx="2006600" cy="2491442"/>
          </a:xfrm>
          <a:prstGeom prst="roundRect">
            <a:avLst>
              <a:gd name="adj" fmla="val 9531"/>
            </a:avLst>
          </a:prstGeom>
          <a:solidFill>
            <a:schemeClr val="bg1"/>
          </a:solidFill>
          <a:ln>
            <a:noFill/>
          </a:ln>
          <a:effectLst>
            <a:outerShdw blurRad="127000" dist="101600" dir="54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xdr:sp macro="" textlink="'Pivot Analysis'!F79">
        <xdr:nvSpPr>
          <xdr:cNvPr id="34" name="TextBox 33">
            <a:extLst>
              <a:ext uri="{FF2B5EF4-FFF2-40B4-BE49-F238E27FC236}">
                <a16:creationId xmlns:a16="http://schemas.microsoft.com/office/drawing/2014/main" id="{00000000-0008-0000-0300-000022000000}"/>
              </a:ext>
            </a:extLst>
          </xdr:cNvPr>
          <xdr:cNvSpPr txBox="1"/>
        </xdr:nvSpPr>
        <xdr:spPr>
          <a:xfrm>
            <a:off x="10298095" y="486881"/>
            <a:ext cx="1887247" cy="446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200" b="0" i="0" baseline="0">
                <a:solidFill>
                  <a:schemeClr val="tx1"/>
                </a:solidFill>
                <a:effectLst/>
                <a:latin typeface="Arial" panose="020B0604020202020204" pitchFamily="34" charset="0"/>
                <a:ea typeface="+mn-ea"/>
                <a:cs typeface="Arial" panose="020B0604020202020204" pitchFamily="34" charset="0"/>
              </a:rPr>
              <a:t>Gender-Based Revenue </a:t>
            </a:r>
          </a:p>
          <a:p>
            <a:pPr marL="0" marR="0" lvl="0" indent="0" algn="ctr" defTabSz="914400" rtl="0" eaLnBrk="1" fontAlgn="auto" latinLnBrk="0" hangingPunct="1">
              <a:lnSpc>
                <a:spcPct val="100000"/>
              </a:lnSpc>
              <a:spcBef>
                <a:spcPts val="0"/>
              </a:spcBef>
              <a:spcAft>
                <a:spcPts val="0"/>
              </a:spcAft>
              <a:buClrTx/>
              <a:buSzTx/>
              <a:buFontTx/>
              <a:buNone/>
              <a:tabLst/>
              <a:defRPr/>
            </a:pPr>
            <a:r>
              <a:rPr lang="en-US" sz="1200" b="0" i="0" baseline="0">
                <a:solidFill>
                  <a:schemeClr val="tx1"/>
                </a:solidFill>
                <a:effectLst/>
                <a:latin typeface="Arial" panose="020B0604020202020204" pitchFamily="34" charset="0"/>
                <a:ea typeface="+mn-ea"/>
                <a:cs typeface="Arial" panose="020B0604020202020204" pitchFamily="34" charset="0"/>
              </a:rPr>
              <a:t>Comparison </a:t>
            </a:r>
            <a:endParaRPr lang="en-US" sz="1200" b="0">
              <a:solidFill>
                <a:schemeClr val="tx1"/>
              </a:solidFill>
              <a:latin typeface="Arial" panose="020B0604020202020204" pitchFamily="34" charset="0"/>
              <a:cs typeface="Arial" panose="020B0604020202020204" pitchFamily="34" charset="0"/>
            </a:endParaRPr>
          </a:p>
        </xdr:txBody>
      </xdr:sp>
      <xdr:sp macro="" textlink="'Pivot Analysis'!F386">
        <xdr:nvSpPr>
          <xdr:cNvPr id="36" name="TextBox 35">
            <a:extLst>
              <a:ext uri="{FF2B5EF4-FFF2-40B4-BE49-F238E27FC236}">
                <a16:creationId xmlns:a16="http://schemas.microsoft.com/office/drawing/2014/main" id="{00000000-0008-0000-0300-000024000000}"/>
              </a:ext>
            </a:extLst>
          </xdr:cNvPr>
          <xdr:cNvSpPr txBox="1"/>
        </xdr:nvSpPr>
        <xdr:spPr>
          <a:xfrm>
            <a:off x="10143129" y="1297587"/>
            <a:ext cx="59535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22625E1D-0E51-4003-91EB-7C4C29A15FD8}" type="TxLink">
              <a:rPr lang="en-US" sz="1600" b="1" i="0" u="none" strike="noStrike">
                <a:solidFill>
                  <a:srgbClr val="4B49AC"/>
                </a:solidFill>
                <a:latin typeface="Arial" panose="020B0604020202020204" pitchFamily="34" charset="0"/>
                <a:cs typeface="Arial" panose="020B0604020202020204" pitchFamily="34" charset="0"/>
              </a:rPr>
              <a:pPr algn="ctr"/>
              <a:t>51%</a:t>
            </a:fld>
            <a:endParaRPr lang="en-US" sz="6600" b="1">
              <a:solidFill>
                <a:srgbClr val="4B49AC"/>
              </a:solidFill>
              <a:latin typeface="Arial" panose="020B0604020202020204" pitchFamily="34" charset="0"/>
              <a:cs typeface="Arial" panose="020B0604020202020204" pitchFamily="34" charset="0"/>
            </a:endParaRPr>
          </a:p>
        </xdr:txBody>
      </xdr:sp>
      <xdr:sp macro="" textlink="'Pivot Analysis'!F79">
        <xdr:nvSpPr>
          <xdr:cNvPr id="37" name="TextBox 36">
            <a:extLst>
              <a:ext uri="{FF2B5EF4-FFF2-40B4-BE49-F238E27FC236}">
                <a16:creationId xmlns:a16="http://schemas.microsoft.com/office/drawing/2014/main" id="{00000000-0008-0000-0300-000025000000}"/>
              </a:ext>
            </a:extLst>
          </xdr:cNvPr>
          <xdr:cNvSpPr txBox="1"/>
        </xdr:nvSpPr>
        <xdr:spPr>
          <a:xfrm>
            <a:off x="10153359" y="1109577"/>
            <a:ext cx="526812"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Arial" panose="020B0604020202020204" pitchFamily="34" charset="0"/>
                <a:cs typeface="Arial" panose="020B0604020202020204" pitchFamily="34" charset="0"/>
              </a:rPr>
              <a:t>Male</a:t>
            </a:r>
          </a:p>
        </xdr:txBody>
      </xdr:sp>
      <xdr:sp macro="" textlink="'Pivot Analysis'!F385">
        <xdr:nvSpPr>
          <xdr:cNvPr id="46" name="TextBox 45">
            <a:extLst>
              <a:ext uri="{FF2B5EF4-FFF2-40B4-BE49-F238E27FC236}">
                <a16:creationId xmlns:a16="http://schemas.microsoft.com/office/drawing/2014/main" id="{00000000-0008-0000-0300-00002E000000}"/>
              </a:ext>
            </a:extLst>
          </xdr:cNvPr>
          <xdr:cNvSpPr txBox="1"/>
        </xdr:nvSpPr>
        <xdr:spPr>
          <a:xfrm>
            <a:off x="11616329" y="1297587"/>
            <a:ext cx="59535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E74C61A0-E5F3-4CD8-9756-A935269543FF}" type="TxLink">
              <a:rPr lang="en-US" sz="1600" b="1" i="0" u="none" strike="noStrike">
                <a:solidFill>
                  <a:srgbClr val="4B49AC"/>
                </a:solidFill>
                <a:latin typeface="Arial" panose="020B0604020202020204" pitchFamily="34" charset="0"/>
                <a:cs typeface="Arial" panose="020B0604020202020204" pitchFamily="34" charset="0"/>
              </a:rPr>
              <a:pPr algn="ctr"/>
              <a:t>49%</a:t>
            </a:fld>
            <a:endParaRPr lang="en-US" sz="6600" b="1">
              <a:solidFill>
                <a:srgbClr val="4B49AC"/>
              </a:solidFill>
              <a:latin typeface="Arial" panose="020B0604020202020204" pitchFamily="34" charset="0"/>
              <a:cs typeface="Arial" panose="020B0604020202020204" pitchFamily="34" charset="0"/>
            </a:endParaRPr>
          </a:p>
        </xdr:txBody>
      </xdr:sp>
      <xdr:sp macro="" textlink="'Pivot Analysis'!F79">
        <xdr:nvSpPr>
          <xdr:cNvPr id="49" name="TextBox 48">
            <a:extLst>
              <a:ext uri="{FF2B5EF4-FFF2-40B4-BE49-F238E27FC236}">
                <a16:creationId xmlns:a16="http://schemas.microsoft.com/office/drawing/2014/main" id="{00000000-0008-0000-0300-000031000000}"/>
              </a:ext>
            </a:extLst>
          </xdr:cNvPr>
          <xdr:cNvSpPr txBox="1"/>
        </xdr:nvSpPr>
        <xdr:spPr>
          <a:xfrm>
            <a:off x="11532432" y="1109577"/>
            <a:ext cx="715069"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Arial" panose="020B0604020202020204" pitchFamily="34" charset="0"/>
                <a:cs typeface="Arial" panose="020B0604020202020204" pitchFamily="34" charset="0"/>
              </a:rPr>
              <a:t>Female</a:t>
            </a:r>
          </a:p>
        </xdr:txBody>
      </xdr:sp>
      <xdr:graphicFrame macro="">
        <xdr:nvGraphicFramePr>
          <xdr:cNvPr id="60" name="Chart 59">
            <a:extLst>
              <a:ext uri="{FF2B5EF4-FFF2-40B4-BE49-F238E27FC236}">
                <a16:creationId xmlns:a16="http://schemas.microsoft.com/office/drawing/2014/main" id="{00000000-0008-0000-0300-00003C000000}"/>
              </a:ext>
            </a:extLst>
          </xdr:cNvPr>
          <xdr:cNvGraphicFramePr>
            <a:graphicFrameLocks/>
          </xdr:cNvGraphicFramePr>
        </xdr:nvGraphicFramePr>
        <xdr:xfrm>
          <a:off x="10346505" y="1282700"/>
          <a:ext cx="1677220" cy="1559858"/>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1" name="Oval 50">
            <a:extLst>
              <a:ext uri="{FF2B5EF4-FFF2-40B4-BE49-F238E27FC236}">
                <a16:creationId xmlns:a16="http://schemas.microsoft.com/office/drawing/2014/main" id="{00000000-0008-0000-0300-000033000000}"/>
              </a:ext>
            </a:extLst>
          </xdr:cNvPr>
          <xdr:cNvSpPr/>
        </xdr:nvSpPr>
        <xdr:spPr>
          <a:xfrm>
            <a:off x="10796689" y="1683248"/>
            <a:ext cx="769508" cy="764632"/>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16</xdr:col>
      <xdr:colOff>537873</xdr:colOff>
      <xdr:row>18</xdr:row>
      <xdr:rowOff>1189</xdr:rowOff>
    </xdr:from>
    <xdr:to>
      <xdr:col>20</xdr:col>
      <xdr:colOff>172830</xdr:colOff>
      <xdr:row>31</xdr:row>
      <xdr:rowOff>77056</xdr:rowOff>
    </xdr:to>
    <xdr:grpSp>
      <xdr:nvGrpSpPr>
        <xdr:cNvPr id="48" name="Group 47">
          <a:extLst>
            <a:ext uri="{FF2B5EF4-FFF2-40B4-BE49-F238E27FC236}">
              <a16:creationId xmlns:a16="http://schemas.microsoft.com/office/drawing/2014/main" id="{00000000-0008-0000-0300-000030000000}"/>
            </a:ext>
          </a:extLst>
        </xdr:cNvPr>
        <xdr:cNvGrpSpPr/>
      </xdr:nvGrpSpPr>
      <xdr:grpSpPr>
        <a:xfrm>
          <a:off x="10291473" y="3315889"/>
          <a:ext cx="2073357" cy="2469817"/>
          <a:chOff x="12349941" y="393434"/>
          <a:chExt cx="2080507" cy="2503809"/>
        </a:xfrm>
      </xdr:grpSpPr>
      <xdr:sp macro="" textlink="">
        <xdr:nvSpPr>
          <xdr:cNvPr id="61" name="Rectangle: Rounded Corners 60">
            <a:extLst>
              <a:ext uri="{FF2B5EF4-FFF2-40B4-BE49-F238E27FC236}">
                <a16:creationId xmlns:a16="http://schemas.microsoft.com/office/drawing/2014/main" id="{00000000-0008-0000-0300-00003D000000}"/>
              </a:ext>
            </a:extLst>
          </xdr:cNvPr>
          <xdr:cNvSpPr>
            <a:spLocks/>
          </xdr:cNvSpPr>
        </xdr:nvSpPr>
        <xdr:spPr>
          <a:xfrm>
            <a:off x="12398772" y="393434"/>
            <a:ext cx="2018285" cy="2490930"/>
          </a:xfrm>
          <a:prstGeom prst="roundRect">
            <a:avLst>
              <a:gd name="adj" fmla="val 9531"/>
            </a:avLst>
          </a:prstGeom>
          <a:solidFill>
            <a:schemeClr val="bg1"/>
          </a:solidFill>
          <a:ln>
            <a:noFill/>
          </a:ln>
          <a:effectLst>
            <a:outerShdw blurRad="127000" dist="101600" dir="54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xdr:sp macro="" textlink="'Pivot Analysis'!F79">
        <xdr:nvSpPr>
          <xdr:cNvPr id="62" name="TextBox 61">
            <a:extLst>
              <a:ext uri="{FF2B5EF4-FFF2-40B4-BE49-F238E27FC236}">
                <a16:creationId xmlns:a16="http://schemas.microsoft.com/office/drawing/2014/main" id="{00000000-0008-0000-0300-00003E000000}"/>
              </a:ext>
            </a:extLst>
          </xdr:cNvPr>
          <xdr:cNvSpPr txBox="1"/>
        </xdr:nvSpPr>
        <xdr:spPr>
          <a:xfrm>
            <a:off x="12523273" y="534680"/>
            <a:ext cx="1877962" cy="4526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200" b="0" i="0" baseline="0">
                <a:solidFill>
                  <a:schemeClr val="tx1"/>
                </a:solidFill>
                <a:effectLst/>
                <a:latin typeface="Arial" panose="020B0604020202020204" pitchFamily="34" charset="0"/>
                <a:ea typeface="+mn-ea"/>
                <a:cs typeface="Arial" panose="020B0604020202020204" pitchFamily="34" charset="0"/>
              </a:rPr>
              <a:t>Marital Status Revenue  </a:t>
            </a:r>
          </a:p>
          <a:p>
            <a:pPr marL="0" marR="0" lvl="0" indent="0" algn="ctr" defTabSz="914400" rtl="0" eaLnBrk="1" fontAlgn="auto" latinLnBrk="0" hangingPunct="1">
              <a:lnSpc>
                <a:spcPct val="100000"/>
              </a:lnSpc>
              <a:spcBef>
                <a:spcPts val="0"/>
              </a:spcBef>
              <a:spcAft>
                <a:spcPts val="0"/>
              </a:spcAft>
              <a:buClrTx/>
              <a:buSzTx/>
              <a:buFontTx/>
              <a:buNone/>
              <a:tabLst/>
              <a:defRPr/>
            </a:pPr>
            <a:r>
              <a:rPr lang="en-US" sz="1200" b="0" i="0" baseline="0">
                <a:solidFill>
                  <a:schemeClr val="tx1"/>
                </a:solidFill>
                <a:effectLst/>
                <a:latin typeface="Arial" panose="020B0604020202020204" pitchFamily="34" charset="0"/>
                <a:ea typeface="+mn-ea"/>
                <a:cs typeface="Arial" panose="020B0604020202020204" pitchFamily="34" charset="0"/>
              </a:rPr>
              <a:t>Comparison </a:t>
            </a:r>
            <a:endParaRPr lang="en-US" sz="1200" b="0">
              <a:solidFill>
                <a:schemeClr val="tx1"/>
              </a:solidFill>
              <a:latin typeface="Arial" panose="020B0604020202020204" pitchFamily="34" charset="0"/>
              <a:cs typeface="Arial" panose="020B0604020202020204" pitchFamily="34" charset="0"/>
            </a:endParaRPr>
          </a:p>
        </xdr:txBody>
      </xdr:sp>
      <xdr:sp macro="" textlink="'Pivot Analysis'!F394">
        <xdr:nvSpPr>
          <xdr:cNvPr id="63" name="TextBox 62">
            <a:extLst>
              <a:ext uri="{FF2B5EF4-FFF2-40B4-BE49-F238E27FC236}">
                <a16:creationId xmlns:a16="http://schemas.microsoft.com/office/drawing/2014/main" id="{00000000-0008-0000-0300-00003F000000}"/>
              </a:ext>
            </a:extLst>
          </xdr:cNvPr>
          <xdr:cNvSpPr txBox="1"/>
        </xdr:nvSpPr>
        <xdr:spPr>
          <a:xfrm>
            <a:off x="12349941" y="1330678"/>
            <a:ext cx="597931" cy="332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4988FEC1-E95F-4C13-9C01-1DB42F3BBABE}" type="TxLink">
              <a:rPr lang="en-US" sz="1600" b="1" i="0" u="none" strike="noStrike">
                <a:solidFill>
                  <a:srgbClr val="4B49AC"/>
                </a:solidFill>
                <a:latin typeface="Arial" panose="020B0604020202020204" pitchFamily="34" charset="0"/>
                <a:cs typeface="Arial" panose="020B0604020202020204" pitchFamily="34" charset="0"/>
              </a:rPr>
              <a:pPr algn="ctr"/>
              <a:t>50%</a:t>
            </a:fld>
            <a:endParaRPr lang="en-US" sz="6600" b="1">
              <a:solidFill>
                <a:srgbClr val="4B49AC"/>
              </a:solidFill>
              <a:latin typeface="Arial" panose="020B0604020202020204" pitchFamily="34" charset="0"/>
              <a:cs typeface="Arial" panose="020B0604020202020204" pitchFamily="34" charset="0"/>
            </a:endParaRPr>
          </a:p>
        </xdr:txBody>
      </xdr:sp>
      <xdr:sp macro="" textlink="'Pivot Analysis'!F79">
        <xdr:nvSpPr>
          <xdr:cNvPr id="64" name="TextBox 63">
            <a:extLst>
              <a:ext uri="{FF2B5EF4-FFF2-40B4-BE49-F238E27FC236}">
                <a16:creationId xmlns:a16="http://schemas.microsoft.com/office/drawing/2014/main" id="{00000000-0008-0000-0300-000040000000}"/>
              </a:ext>
            </a:extLst>
          </xdr:cNvPr>
          <xdr:cNvSpPr txBox="1"/>
        </xdr:nvSpPr>
        <xdr:spPr>
          <a:xfrm>
            <a:off x="12375132" y="1140040"/>
            <a:ext cx="709340" cy="2731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200" b="0">
                <a:solidFill>
                  <a:schemeClr val="tx1"/>
                </a:solidFill>
                <a:latin typeface="Arial" panose="020B0604020202020204" pitchFamily="34" charset="0"/>
                <a:cs typeface="Arial" panose="020B0604020202020204" pitchFamily="34" charset="0"/>
              </a:rPr>
              <a:t>Married</a:t>
            </a:r>
          </a:p>
        </xdr:txBody>
      </xdr:sp>
      <xdr:sp macro="" textlink="'Pivot Analysis'!F395">
        <xdr:nvSpPr>
          <xdr:cNvPr id="65" name="TextBox 64">
            <a:extLst>
              <a:ext uri="{FF2B5EF4-FFF2-40B4-BE49-F238E27FC236}">
                <a16:creationId xmlns:a16="http://schemas.microsoft.com/office/drawing/2014/main" id="{00000000-0008-0000-0300-000041000000}"/>
              </a:ext>
            </a:extLst>
          </xdr:cNvPr>
          <xdr:cNvSpPr txBox="1"/>
        </xdr:nvSpPr>
        <xdr:spPr>
          <a:xfrm>
            <a:off x="13832517" y="1330678"/>
            <a:ext cx="597931" cy="332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AC67908A-EC64-4D2F-8EEE-316A37D314E7}" type="TxLink">
              <a:rPr lang="en-US" sz="1600" b="1" i="0" u="none" strike="noStrike">
                <a:solidFill>
                  <a:srgbClr val="4B49AC"/>
                </a:solidFill>
                <a:latin typeface="Arial" panose="020B0604020202020204" pitchFamily="34" charset="0"/>
                <a:cs typeface="Arial" panose="020B0604020202020204" pitchFamily="34" charset="0"/>
              </a:rPr>
              <a:pPr algn="ctr"/>
              <a:t>50%</a:t>
            </a:fld>
            <a:endParaRPr lang="en-US" sz="6600" b="1">
              <a:solidFill>
                <a:srgbClr val="4B49AC"/>
              </a:solidFill>
              <a:latin typeface="Arial" panose="020B0604020202020204" pitchFamily="34" charset="0"/>
              <a:cs typeface="Arial" panose="020B0604020202020204" pitchFamily="34" charset="0"/>
            </a:endParaRPr>
          </a:p>
        </xdr:txBody>
      </xdr:sp>
      <xdr:sp macro="" textlink="'Pivot Analysis'!F79">
        <xdr:nvSpPr>
          <xdr:cNvPr id="66" name="TextBox 65">
            <a:extLst>
              <a:ext uri="{FF2B5EF4-FFF2-40B4-BE49-F238E27FC236}">
                <a16:creationId xmlns:a16="http://schemas.microsoft.com/office/drawing/2014/main" id="{00000000-0008-0000-0300-000042000000}"/>
              </a:ext>
            </a:extLst>
          </xdr:cNvPr>
          <xdr:cNvSpPr txBox="1"/>
        </xdr:nvSpPr>
        <xdr:spPr>
          <a:xfrm>
            <a:off x="13796776" y="1140040"/>
            <a:ext cx="615125" cy="2731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200" b="0">
                <a:solidFill>
                  <a:schemeClr val="tx1"/>
                </a:solidFill>
                <a:latin typeface="Arial" panose="020B0604020202020204" pitchFamily="34" charset="0"/>
                <a:cs typeface="Arial" panose="020B0604020202020204" pitchFamily="34" charset="0"/>
              </a:rPr>
              <a:t>Single</a:t>
            </a:r>
          </a:p>
        </xdr:txBody>
      </xdr:sp>
      <xdr:graphicFrame macro="">
        <xdr:nvGraphicFramePr>
          <xdr:cNvPr id="67" name="Chart 66">
            <a:extLst>
              <a:ext uri="{FF2B5EF4-FFF2-40B4-BE49-F238E27FC236}">
                <a16:creationId xmlns:a16="http://schemas.microsoft.com/office/drawing/2014/main" id="{00000000-0008-0000-0300-000043000000}"/>
              </a:ext>
            </a:extLst>
          </xdr:cNvPr>
          <xdr:cNvGraphicFramePr>
            <a:graphicFrameLocks/>
          </xdr:cNvGraphicFramePr>
        </xdr:nvGraphicFramePr>
        <xdr:xfrm>
          <a:off x="12557459" y="1315582"/>
          <a:ext cx="1681216" cy="1581661"/>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68" name="Oval 67">
            <a:extLst>
              <a:ext uri="{FF2B5EF4-FFF2-40B4-BE49-F238E27FC236}">
                <a16:creationId xmlns:a16="http://schemas.microsoft.com/office/drawing/2014/main" id="{00000000-0008-0000-0300-000044000000}"/>
              </a:ext>
            </a:extLst>
          </xdr:cNvPr>
          <xdr:cNvSpPr/>
        </xdr:nvSpPr>
        <xdr:spPr>
          <a:xfrm>
            <a:off x="13006329" y="1721729"/>
            <a:ext cx="772838" cy="772668"/>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20</xdr:col>
      <xdr:colOff>387506</xdr:colOff>
      <xdr:row>17</xdr:row>
      <xdr:rowOff>159464</xdr:rowOff>
    </xdr:from>
    <xdr:to>
      <xdr:col>23</xdr:col>
      <xdr:colOff>558724</xdr:colOff>
      <xdr:row>31</xdr:row>
      <xdr:rowOff>89976</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12579506" y="3290014"/>
          <a:ext cx="2000018" cy="2508612"/>
          <a:chOff x="12411418" y="3159323"/>
          <a:chExt cx="2013785" cy="2545218"/>
        </a:xfrm>
      </xdr:grpSpPr>
      <xdr:sp macro="" textlink="">
        <xdr:nvSpPr>
          <xdr:cNvPr id="81" name="Rectangle: Rounded Corners 80">
            <a:extLst>
              <a:ext uri="{FF2B5EF4-FFF2-40B4-BE49-F238E27FC236}">
                <a16:creationId xmlns:a16="http://schemas.microsoft.com/office/drawing/2014/main" id="{00000000-0008-0000-0300-000051000000}"/>
              </a:ext>
            </a:extLst>
          </xdr:cNvPr>
          <xdr:cNvSpPr>
            <a:spLocks/>
          </xdr:cNvSpPr>
        </xdr:nvSpPr>
        <xdr:spPr>
          <a:xfrm>
            <a:off x="12411418" y="3159323"/>
            <a:ext cx="2013785" cy="2545218"/>
          </a:xfrm>
          <a:prstGeom prst="roundRect">
            <a:avLst>
              <a:gd name="adj" fmla="val 9214"/>
            </a:avLst>
          </a:prstGeom>
          <a:solidFill>
            <a:schemeClr val="bg1"/>
          </a:solidFill>
          <a:ln>
            <a:noFill/>
          </a:ln>
          <a:effectLst>
            <a:outerShdw blurRad="127000" dist="101600" dir="54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mc:AlternateContent xmlns:mc="http://schemas.openxmlformats.org/markup-compatibility/2006" xmlns:a14="http://schemas.microsoft.com/office/drawing/2010/main">
        <mc:Choice Requires="a14">
          <xdr:graphicFrame macro="">
            <xdr:nvGraphicFramePr>
              <xdr:cNvPr id="80" name="Store Type 1">
                <a:extLst>
                  <a:ext uri="{FF2B5EF4-FFF2-40B4-BE49-F238E27FC236}">
                    <a16:creationId xmlns:a16="http://schemas.microsoft.com/office/drawing/2014/main" id="{00000000-0008-0000-0300-000050000000}"/>
                  </a:ext>
                </a:extLst>
              </xdr:cNvPr>
              <xdr:cNvGraphicFramePr/>
            </xdr:nvGraphicFramePr>
            <xdr:xfrm>
              <a:off x="12517961" y="3326801"/>
              <a:ext cx="1827711" cy="2288031"/>
            </xdr:xfrm>
            <a:graphic>
              <a:graphicData uri="http://schemas.microsoft.com/office/drawing/2010/slicer">
                <sle:slicer xmlns:sle="http://schemas.microsoft.com/office/drawing/2010/slicer" name="Store Type 1"/>
              </a:graphicData>
            </a:graphic>
          </xdr:graphicFrame>
        </mc:Choice>
        <mc:Fallback xmlns="">
          <xdr:sp macro="" textlink="">
            <xdr:nvSpPr>
              <xdr:cNvPr id="0" name=""/>
              <xdr:cNvSpPr>
                <a:spLocks noTextEdit="1"/>
              </xdr:cNvSpPr>
            </xdr:nvSpPr>
            <xdr:spPr>
              <a:xfrm>
                <a:off x="12628429" y="3442439"/>
                <a:ext cx="1807531" cy="22462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20</xdr:col>
      <xdr:colOff>401114</xdr:colOff>
      <xdr:row>12</xdr:row>
      <xdr:rowOff>79768</xdr:rowOff>
    </xdr:from>
    <xdr:to>
      <xdr:col>24</xdr:col>
      <xdr:colOff>87561</xdr:colOff>
      <xdr:row>16</xdr:row>
      <xdr:rowOff>53264</xdr:rowOff>
    </xdr:to>
    <xdr:grpSp>
      <xdr:nvGrpSpPr>
        <xdr:cNvPr id="30" name="Group 29">
          <a:extLst>
            <a:ext uri="{FF2B5EF4-FFF2-40B4-BE49-F238E27FC236}">
              <a16:creationId xmlns:a16="http://schemas.microsoft.com/office/drawing/2014/main" id="{00000000-0008-0000-0300-00001E000000}"/>
            </a:ext>
          </a:extLst>
        </xdr:cNvPr>
        <xdr:cNvGrpSpPr/>
      </xdr:nvGrpSpPr>
      <xdr:grpSpPr>
        <a:xfrm>
          <a:off x="12593114" y="2289568"/>
          <a:ext cx="2124847" cy="710096"/>
          <a:chOff x="10347157" y="3118907"/>
          <a:chExt cx="1994862" cy="699209"/>
        </a:xfrm>
      </xdr:grpSpPr>
      <xdr:sp macro="" textlink="">
        <xdr:nvSpPr>
          <xdr:cNvPr id="78" name="Rectangle: Rounded Corners 77">
            <a:extLst>
              <a:ext uri="{FF2B5EF4-FFF2-40B4-BE49-F238E27FC236}">
                <a16:creationId xmlns:a16="http://schemas.microsoft.com/office/drawing/2014/main" id="{00000000-0008-0000-0300-00004E000000}"/>
              </a:ext>
            </a:extLst>
          </xdr:cNvPr>
          <xdr:cNvSpPr>
            <a:spLocks/>
          </xdr:cNvSpPr>
        </xdr:nvSpPr>
        <xdr:spPr>
          <a:xfrm>
            <a:off x="10347157" y="3118907"/>
            <a:ext cx="1994862" cy="699209"/>
          </a:xfrm>
          <a:prstGeom prst="roundRect">
            <a:avLst>
              <a:gd name="adj" fmla="val 14715"/>
            </a:avLst>
          </a:prstGeom>
          <a:solidFill>
            <a:schemeClr val="bg1"/>
          </a:solidFill>
          <a:ln>
            <a:noFill/>
          </a:ln>
          <a:effectLst>
            <a:outerShdw blurRad="127000" dist="101600" dir="54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mc:AlternateContent xmlns:mc="http://schemas.openxmlformats.org/markup-compatibility/2006" xmlns:a14="http://schemas.microsoft.com/office/drawing/2010/main">
        <mc:Choice Requires="a14">
          <xdr:graphicFrame macro="">
            <xdr:nvGraphicFramePr>
              <xdr:cNvPr id="58" name="year 1">
                <a:extLst>
                  <a:ext uri="{FF2B5EF4-FFF2-40B4-BE49-F238E27FC236}">
                    <a16:creationId xmlns:a16="http://schemas.microsoft.com/office/drawing/2014/main" id="{00000000-0008-0000-0300-00003A000000}"/>
                  </a:ext>
                </a:extLst>
              </xdr:cNvPr>
              <xdr:cNvGraphicFramePr/>
            </xdr:nvGraphicFramePr>
            <xdr:xfrm>
              <a:off x="10438887" y="3265684"/>
              <a:ext cx="1814393" cy="423635"/>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54201" y="2403688"/>
                <a:ext cx="1926018" cy="4236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20</xdr:col>
      <xdr:colOff>402779</xdr:colOff>
      <xdr:row>2</xdr:row>
      <xdr:rowOff>157980</xdr:rowOff>
    </xdr:from>
    <xdr:to>
      <xdr:col>24</xdr:col>
      <xdr:colOff>89226</xdr:colOff>
      <xdr:row>11</xdr:row>
      <xdr:rowOff>154215</xdr:rowOff>
    </xdr:to>
    <xdr:grpSp>
      <xdr:nvGrpSpPr>
        <xdr:cNvPr id="29" name="Group 28">
          <a:extLst>
            <a:ext uri="{FF2B5EF4-FFF2-40B4-BE49-F238E27FC236}">
              <a16:creationId xmlns:a16="http://schemas.microsoft.com/office/drawing/2014/main" id="{00000000-0008-0000-0300-00001D000000}"/>
            </a:ext>
          </a:extLst>
        </xdr:cNvPr>
        <xdr:cNvGrpSpPr/>
      </xdr:nvGrpSpPr>
      <xdr:grpSpPr>
        <a:xfrm>
          <a:off x="12594779" y="526280"/>
          <a:ext cx="2124847" cy="1653585"/>
          <a:chOff x="10330887" y="3790205"/>
          <a:chExt cx="1994862" cy="1653525"/>
        </a:xfrm>
      </xdr:grpSpPr>
      <xdr:sp macro="" textlink="">
        <xdr:nvSpPr>
          <xdr:cNvPr id="59" name="Rectangle: Rounded Corners 58">
            <a:extLst>
              <a:ext uri="{FF2B5EF4-FFF2-40B4-BE49-F238E27FC236}">
                <a16:creationId xmlns:a16="http://schemas.microsoft.com/office/drawing/2014/main" id="{00000000-0008-0000-0300-00003B000000}"/>
              </a:ext>
            </a:extLst>
          </xdr:cNvPr>
          <xdr:cNvSpPr>
            <a:spLocks/>
          </xdr:cNvSpPr>
        </xdr:nvSpPr>
        <xdr:spPr>
          <a:xfrm>
            <a:off x="10330887" y="3790205"/>
            <a:ext cx="1994862" cy="1653525"/>
          </a:xfrm>
          <a:prstGeom prst="roundRect">
            <a:avLst>
              <a:gd name="adj" fmla="val 9531"/>
            </a:avLst>
          </a:prstGeom>
          <a:solidFill>
            <a:schemeClr val="bg1"/>
          </a:solidFill>
          <a:ln>
            <a:noFill/>
          </a:ln>
          <a:effectLst>
            <a:outerShdw blurRad="127000" dist="63500" dir="54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mc:AlternateContent xmlns:mc="http://schemas.openxmlformats.org/markup-compatibility/2006" xmlns:a14="http://schemas.microsoft.com/office/drawing/2010/main">
        <mc:Choice Requires="a14">
          <xdr:graphicFrame macro="">
            <xdr:nvGraphicFramePr>
              <xdr:cNvPr id="79" name="Store Country">
                <a:extLst>
                  <a:ext uri="{FF2B5EF4-FFF2-40B4-BE49-F238E27FC236}">
                    <a16:creationId xmlns:a16="http://schemas.microsoft.com/office/drawing/2014/main" id="{00000000-0008-0000-0300-00004F000000}"/>
                  </a:ext>
                </a:extLst>
              </xdr:cNvPr>
              <xdr:cNvGraphicFramePr/>
            </xdr:nvGraphicFramePr>
            <xdr:xfrm>
              <a:off x="10383076" y="3949685"/>
              <a:ext cx="1900731" cy="1225303"/>
            </xdr:xfrm>
            <a:graphic>
              <a:graphicData uri="http://schemas.microsoft.com/office/drawing/2010/slicer">
                <sle:slicer xmlns:sle="http://schemas.microsoft.com/office/drawing/2010/slicer" name="Store Country"/>
              </a:graphicData>
            </a:graphic>
          </xdr:graphicFrame>
        </mc:Choice>
        <mc:Fallback xmlns="">
          <xdr:sp macro="" textlink="">
            <xdr:nvSpPr>
              <xdr:cNvPr id="0" name=""/>
              <xdr:cNvSpPr>
                <a:spLocks noTextEdit="1"/>
              </xdr:cNvSpPr>
            </xdr:nvSpPr>
            <xdr:spPr>
              <a:xfrm>
                <a:off x="12613893" y="677960"/>
                <a:ext cx="2017668" cy="12071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14</xdr:col>
      <xdr:colOff>616</xdr:colOff>
      <xdr:row>0</xdr:row>
      <xdr:rowOff>95536</xdr:rowOff>
    </xdr:from>
    <xdr:ext cx="1477303" cy="338668"/>
    <xdr:sp macro="" textlink="'Pivot Analysis'!D5">
      <xdr:nvSpPr>
        <xdr:cNvPr id="82" name="TextBox 81">
          <a:hlinkClick xmlns:r="http://schemas.openxmlformats.org/officeDocument/2006/relationships" r:id="rId3" tooltip="Next Dashboard"/>
          <a:extLst>
            <a:ext uri="{FF2B5EF4-FFF2-40B4-BE49-F238E27FC236}">
              <a16:creationId xmlns:a16="http://schemas.microsoft.com/office/drawing/2014/main" id="{00000000-0008-0000-0300-000052000000}"/>
            </a:ext>
          </a:extLst>
        </xdr:cNvPr>
        <xdr:cNvSpPr txBox="1"/>
      </xdr:nvSpPr>
      <xdr:spPr>
        <a:xfrm>
          <a:off x="8535016" y="95536"/>
          <a:ext cx="1477303" cy="338668"/>
        </a:xfrm>
        <a:prstGeom prst="rect">
          <a:avLst/>
        </a:prstGeom>
        <a:solidFill>
          <a:srgbClr val="F3797E"/>
        </a:solidFill>
        <a:effectLst>
          <a:outerShdw blurRad="127000" dist="38100" dir="54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solidFill>
                <a:schemeClr val="bg1"/>
              </a:solidFill>
              <a:latin typeface="Arial" panose="020B0604020202020204" pitchFamily="34" charset="0"/>
              <a:cs typeface="Arial" panose="020B0604020202020204" pitchFamily="34" charset="0"/>
            </a:rPr>
            <a:t>Detail</a:t>
          </a:r>
          <a:r>
            <a:rPr lang="en-US" sz="1200" b="1" baseline="0">
              <a:solidFill>
                <a:schemeClr val="bg1"/>
              </a:solidFill>
              <a:latin typeface="Arial" panose="020B0604020202020204" pitchFamily="34" charset="0"/>
              <a:cs typeface="Arial" panose="020B0604020202020204" pitchFamily="34" charset="0"/>
            </a:rPr>
            <a:t> Dashboard</a:t>
          </a:r>
          <a:endParaRPr lang="en-US" sz="1200" b="1">
            <a:solidFill>
              <a:schemeClr val="bg1"/>
            </a:solidFill>
            <a:latin typeface="Arial" panose="020B0604020202020204" pitchFamily="34" charset="0"/>
            <a:cs typeface="Arial" panose="020B0604020202020204" pitchFamily="34" charset="0"/>
          </a:endParaRPr>
        </a:p>
      </xdr:txBody>
    </xdr:sp>
    <xdr:clientData/>
  </xdr:oneCellAnchor>
  <xdr:oneCellAnchor>
    <xdr:from>
      <xdr:col>11</xdr:col>
      <xdr:colOff>254668</xdr:colOff>
      <xdr:row>0</xdr:row>
      <xdr:rowOff>95536</xdr:rowOff>
    </xdr:from>
    <xdr:ext cx="1276363" cy="338668"/>
    <xdr:sp macro="" textlink="'Pivot Analysis'!D5">
      <xdr:nvSpPr>
        <xdr:cNvPr id="83" name="TextBox 82">
          <a:hlinkClick xmlns:r="http://schemas.openxmlformats.org/officeDocument/2006/relationships" r:id="rId3" tooltip="Next Dashboard"/>
          <a:extLst>
            <a:ext uri="{FF2B5EF4-FFF2-40B4-BE49-F238E27FC236}">
              <a16:creationId xmlns:a16="http://schemas.microsoft.com/office/drawing/2014/main" id="{00000000-0008-0000-0300-000053000000}"/>
            </a:ext>
          </a:extLst>
        </xdr:cNvPr>
        <xdr:cNvSpPr txBox="1"/>
      </xdr:nvSpPr>
      <xdr:spPr>
        <a:xfrm>
          <a:off x="6960268" y="95536"/>
          <a:ext cx="1276363" cy="338668"/>
        </a:xfrm>
        <a:prstGeom prst="rect">
          <a:avLst/>
        </a:prstGeom>
        <a:solidFill>
          <a:srgbClr val="F3797E"/>
        </a:solidFill>
        <a:effectLst>
          <a:outerShdw blurRad="127000" dist="38100" dir="54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solidFill>
                <a:schemeClr val="bg1"/>
              </a:solidFill>
              <a:latin typeface="Arial" panose="020B0604020202020204" pitchFamily="34" charset="0"/>
              <a:cs typeface="Arial" panose="020B0604020202020204" pitchFamily="34" charset="0"/>
            </a:rPr>
            <a:t>Time</a:t>
          </a:r>
          <a:r>
            <a:rPr lang="en-US" sz="1200" b="1" baseline="0">
              <a:solidFill>
                <a:schemeClr val="bg1"/>
              </a:solidFill>
              <a:latin typeface="Arial" panose="020B0604020202020204" pitchFamily="34" charset="0"/>
              <a:cs typeface="Arial" panose="020B0604020202020204" pitchFamily="34" charset="0"/>
            </a:rPr>
            <a:t> Analysis</a:t>
          </a:r>
          <a:endParaRPr lang="en-US" sz="1200" b="1">
            <a:solidFill>
              <a:schemeClr val="bg1"/>
            </a:solidFill>
            <a:latin typeface="Arial" panose="020B0604020202020204" pitchFamily="34" charset="0"/>
            <a:cs typeface="Arial" panose="020B0604020202020204" pitchFamily="34" charset="0"/>
          </a:endParaRPr>
        </a:p>
      </xdr:txBody>
    </xdr:sp>
    <xdr:clientData/>
  </xdr:oneCellAnchor>
  <xdr:twoCellAnchor>
    <xdr:from>
      <xdr:col>8</xdr:col>
      <xdr:colOff>438546</xdr:colOff>
      <xdr:row>17</xdr:row>
      <xdr:rowOff>143281</xdr:rowOff>
    </xdr:from>
    <xdr:to>
      <xdr:col>16</xdr:col>
      <xdr:colOff>392659</xdr:colOff>
      <xdr:row>31</xdr:row>
      <xdr:rowOff>91578</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5315346" y="3273831"/>
          <a:ext cx="4830913" cy="2526397"/>
          <a:chOff x="5256711" y="3109686"/>
          <a:chExt cx="4818888" cy="2526397"/>
        </a:xfrm>
      </xdr:grpSpPr>
      <xdr:sp macro="" textlink="">
        <xdr:nvSpPr>
          <xdr:cNvPr id="21" name="Rectangle: Rounded Corners 20">
            <a:extLst>
              <a:ext uri="{FF2B5EF4-FFF2-40B4-BE49-F238E27FC236}">
                <a16:creationId xmlns:a16="http://schemas.microsoft.com/office/drawing/2014/main" id="{00000000-0008-0000-0300-000015000000}"/>
              </a:ext>
            </a:extLst>
          </xdr:cNvPr>
          <xdr:cNvSpPr>
            <a:spLocks/>
          </xdr:cNvSpPr>
        </xdr:nvSpPr>
        <xdr:spPr>
          <a:xfrm>
            <a:off x="5256711" y="3109686"/>
            <a:ext cx="4818888" cy="2526397"/>
          </a:xfrm>
          <a:prstGeom prst="roundRect">
            <a:avLst>
              <a:gd name="adj" fmla="val 9531"/>
            </a:avLst>
          </a:prstGeom>
          <a:solidFill>
            <a:schemeClr val="bg1"/>
          </a:solidFill>
          <a:ln>
            <a:noFill/>
          </a:ln>
          <a:effectLst>
            <a:outerShdw blurRad="127000" dist="101600" dir="54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5319036" y="3378088"/>
          <a:ext cx="2702772" cy="2209801"/>
        </xdr:xfrm>
        <a:graphic>
          <a:graphicData uri="http://schemas.openxmlformats.org/drawingml/2006/chart">
            <c:chart xmlns:c="http://schemas.openxmlformats.org/drawingml/2006/chart" xmlns:r="http://schemas.openxmlformats.org/officeDocument/2006/relationships" r:id="rId4"/>
          </a:graphicData>
        </a:graphic>
      </xdr:graphicFrame>
      <xdr:sp macro="" textlink="'Pivot Analysis'!O234">
        <xdr:nvSpPr>
          <xdr:cNvPr id="13" name="TextBox 12">
            <a:extLst>
              <a:ext uri="{FF2B5EF4-FFF2-40B4-BE49-F238E27FC236}">
                <a16:creationId xmlns:a16="http://schemas.microsoft.com/office/drawing/2014/main" id="{00000000-0008-0000-0300-00000D000000}"/>
              </a:ext>
            </a:extLst>
          </xdr:cNvPr>
          <xdr:cNvSpPr txBox="1"/>
        </xdr:nvSpPr>
        <xdr:spPr>
          <a:xfrm>
            <a:off x="5394900" y="3217365"/>
            <a:ext cx="210070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Arial" panose="020B0604020202020204" pitchFamily="34" charset="0"/>
                <a:cs typeface="Arial" panose="020B0604020202020204" pitchFamily="34" charset="0"/>
              </a:rPr>
              <a:t>Top</a:t>
            </a:r>
            <a:r>
              <a:rPr lang="en-US" sz="1200" b="0" baseline="0">
                <a:solidFill>
                  <a:schemeClr val="tx1"/>
                </a:solidFill>
                <a:latin typeface="Arial" panose="020B0604020202020204" pitchFamily="34" charset="0"/>
                <a:cs typeface="Arial" panose="020B0604020202020204" pitchFamily="34" charset="0"/>
              </a:rPr>
              <a:t> 5  Profitable Customers</a:t>
            </a:r>
            <a:endParaRPr lang="en-US" sz="1200" b="0">
              <a:solidFill>
                <a:schemeClr val="tx1"/>
              </a:solidFill>
              <a:latin typeface="Arial" panose="020B0604020202020204" pitchFamily="34" charset="0"/>
              <a:cs typeface="Arial" panose="020B0604020202020204" pitchFamily="34" charset="0"/>
            </a:endParaRPr>
          </a:p>
        </xdr:txBody>
      </xdr:sp>
      <xdr:sp macro="" textlink="'Pivot Analysis'!F79">
        <xdr:nvSpPr>
          <xdr:cNvPr id="23" name="TextBox 22">
            <a:extLst>
              <a:ext uri="{FF2B5EF4-FFF2-40B4-BE49-F238E27FC236}">
                <a16:creationId xmlns:a16="http://schemas.microsoft.com/office/drawing/2014/main" id="{00000000-0008-0000-0300-000017000000}"/>
              </a:ext>
            </a:extLst>
          </xdr:cNvPr>
          <xdr:cNvSpPr txBox="1"/>
        </xdr:nvSpPr>
        <xdr:spPr>
          <a:xfrm>
            <a:off x="9219509" y="4272340"/>
            <a:ext cx="63780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Arial" panose="020B0604020202020204" pitchFamily="34" charset="0"/>
                <a:cs typeface="Arial" panose="020B0604020202020204" pitchFamily="34" charset="0"/>
              </a:rPr>
              <a:t>Top</a:t>
            </a:r>
            <a:r>
              <a:rPr lang="en-US" sz="1200" b="0" baseline="0">
                <a:solidFill>
                  <a:schemeClr val="tx1"/>
                </a:solidFill>
                <a:latin typeface="Arial" panose="020B0604020202020204" pitchFamily="34" charset="0"/>
                <a:cs typeface="Arial" panose="020B0604020202020204" pitchFamily="34" charset="0"/>
              </a:rPr>
              <a:t> 5 </a:t>
            </a:r>
            <a:endParaRPr lang="en-US" sz="1200" b="0">
              <a:solidFill>
                <a:schemeClr val="tx1"/>
              </a:solidFill>
              <a:latin typeface="Arial" panose="020B0604020202020204" pitchFamily="34" charset="0"/>
              <a:cs typeface="Arial" panose="020B0604020202020204" pitchFamily="34" charset="0"/>
            </a:endParaRPr>
          </a:p>
        </xdr:txBody>
      </xdr:sp>
      <xdr:sp macro="" textlink="'Pivot Analysis'!F411">
        <xdr:nvSpPr>
          <xdr:cNvPr id="24" name="TextBox 23">
            <a:extLst>
              <a:ext uri="{FF2B5EF4-FFF2-40B4-BE49-F238E27FC236}">
                <a16:creationId xmlns:a16="http://schemas.microsoft.com/office/drawing/2014/main" id="{00000000-0008-0000-0300-000018000000}"/>
              </a:ext>
            </a:extLst>
          </xdr:cNvPr>
          <xdr:cNvSpPr txBox="1"/>
        </xdr:nvSpPr>
        <xdr:spPr>
          <a:xfrm>
            <a:off x="9169011" y="4429681"/>
            <a:ext cx="83914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598DC95B-4D08-4A57-A181-0F09CB2A85FC}" type="TxLink">
              <a:rPr lang="en-US" sz="1800" b="1" i="0" u="none" strike="noStrike">
                <a:solidFill>
                  <a:srgbClr val="4B49AC"/>
                </a:solidFill>
                <a:latin typeface="Arial" panose="020B0604020202020204" pitchFamily="34" charset="0"/>
                <a:cs typeface="Arial" panose="020B0604020202020204" pitchFamily="34" charset="0"/>
              </a:rPr>
              <a:pPr algn="ctr"/>
              <a:t>7.71%</a:t>
            </a:fld>
            <a:endParaRPr lang="en-US" sz="7200" b="1">
              <a:solidFill>
                <a:srgbClr val="4B49AC"/>
              </a:solidFill>
              <a:latin typeface="Arial" panose="020B0604020202020204" pitchFamily="34" charset="0"/>
              <a:cs typeface="Arial" panose="020B0604020202020204" pitchFamily="34" charset="0"/>
            </a:endParaRPr>
          </a:p>
        </xdr:txBody>
      </xdr:sp>
      <xdr:sp macro="" textlink="'Pivot Analysis'!F79">
        <xdr:nvSpPr>
          <xdr:cNvPr id="25" name="TextBox 24">
            <a:extLst>
              <a:ext uri="{FF2B5EF4-FFF2-40B4-BE49-F238E27FC236}">
                <a16:creationId xmlns:a16="http://schemas.microsoft.com/office/drawing/2014/main" id="{00000000-0008-0000-0300-000019000000}"/>
              </a:ext>
            </a:extLst>
          </xdr:cNvPr>
          <xdr:cNvSpPr txBox="1"/>
        </xdr:nvSpPr>
        <xdr:spPr>
          <a:xfrm>
            <a:off x="9200972" y="4979132"/>
            <a:ext cx="6465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bg1">
                    <a:lumMod val="50000"/>
                  </a:schemeClr>
                </a:solidFill>
                <a:latin typeface="Arial" panose="020B0604020202020204" pitchFamily="34" charset="0"/>
                <a:cs typeface="Arial" panose="020B0604020202020204" pitchFamily="34" charset="0"/>
              </a:rPr>
              <a:t>Others</a:t>
            </a:r>
          </a:p>
        </xdr:txBody>
      </xdr:sp>
      <xdr:sp macro="" textlink="'Pivot Analysis'!F412">
        <xdr:nvSpPr>
          <xdr:cNvPr id="26" name="TextBox 25">
            <a:extLst>
              <a:ext uri="{FF2B5EF4-FFF2-40B4-BE49-F238E27FC236}">
                <a16:creationId xmlns:a16="http://schemas.microsoft.com/office/drawing/2014/main" id="{00000000-0008-0000-0300-00001A000000}"/>
              </a:ext>
            </a:extLst>
          </xdr:cNvPr>
          <xdr:cNvSpPr txBox="1"/>
        </xdr:nvSpPr>
        <xdr:spPr>
          <a:xfrm>
            <a:off x="9039662" y="5127812"/>
            <a:ext cx="967509"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09663DEB-0F70-4535-9355-0E2F5DF2D087}" type="TxLink">
              <a:rPr lang="en-US" sz="1800" b="1" i="0" u="none" strike="noStrike">
                <a:solidFill>
                  <a:srgbClr val="F3797E"/>
                </a:solidFill>
                <a:latin typeface="Arial" panose="020B0604020202020204" pitchFamily="34" charset="0"/>
                <a:cs typeface="Arial" panose="020B0604020202020204" pitchFamily="34" charset="0"/>
              </a:rPr>
              <a:pPr algn="ctr"/>
              <a:t>92.29%</a:t>
            </a:fld>
            <a:endParaRPr lang="en-US" sz="7200" b="1">
              <a:solidFill>
                <a:srgbClr val="F3797E"/>
              </a:solidFill>
              <a:latin typeface="Arial" panose="020B0604020202020204" pitchFamily="34" charset="0"/>
              <a:cs typeface="Arial" panose="020B0604020202020204" pitchFamily="34" charset="0"/>
            </a:endParaRPr>
          </a:p>
        </xdr:txBody>
      </xdr:sp>
      <xdr:sp macro="" textlink="'Pivot Analysis'!F79">
        <xdr:nvSpPr>
          <xdr:cNvPr id="27" name="TextBox 26">
            <a:extLst>
              <a:ext uri="{FF2B5EF4-FFF2-40B4-BE49-F238E27FC236}">
                <a16:creationId xmlns:a16="http://schemas.microsoft.com/office/drawing/2014/main" id="{00000000-0008-0000-0300-00001B000000}"/>
              </a:ext>
            </a:extLst>
          </xdr:cNvPr>
          <xdr:cNvSpPr txBox="1"/>
        </xdr:nvSpPr>
        <xdr:spPr>
          <a:xfrm>
            <a:off x="8063594" y="3772899"/>
            <a:ext cx="195527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100" b="0">
                <a:solidFill>
                  <a:schemeClr val="tx1"/>
                </a:solidFill>
                <a:latin typeface="Arial" panose="020B0604020202020204" pitchFamily="34" charset="0"/>
                <a:cs typeface="Arial" panose="020B0604020202020204" pitchFamily="34" charset="0"/>
              </a:rPr>
              <a:t>Profit</a:t>
            </a:r>
            <a:r>
              <a:rPr lang="en-US" sz="1100" b="0" baseline="0">
                <a:solidFill>
                  <a:schemeClr val="tx1"/>
                </a:solidFill>
                <a:latin typeface="Arial" panose="020B0604020202020204" pitchFamily="34" charset="0"/>
                <a:cs typeface="Arial" panose="020B0604020202020204" pitchFamily="34" charset="0"/>
              </a:rPr>
              <a:t> Share of the </a:t>
            </a:r>
          </a:p>
          <a:p>
            <a:pPr algn="l"/>
            <a:r>
              <a:rPr lang="en-US" sz="1100" b="1">
                <a:solidFill>
                  <a:srgbClr val="4B49AC"/>
                </a:solidFill>
                <a:latin typeface="Arial" panose="020B0604020202020204" pitchFamily="34" charset="0"/>
                <a:cs typeface="Arial" panose="020B0604020202020204" pitchFamily="34" charset="0"/>
              </a:rPr>
              <a:t>Top</a:t>
            </a:r>
            <a:r>
              <a:rPr lang="en-US" sz="1100" b="1" baseline="0">
                <a:solidFill>
                  <a:srgbClr val="4B49AC"/>
                </a:solidFill>
                <a:latin typeface="Arial" panose="020B0604020202020204" pitchFamily="34" charset="0"/>
                <a:cs typeface="Arial" panose="020B0604020202020204" pitchFamily="34" charset="0"/>
              </a:rPr>
              <a:t> 5</a:t>
            </a:r>
            <a:r>
              <a:rPr lang="en-US" sz="1100" b="0" baseline="0">
                <a:solidFill>
                  <a:schemeClr val="tx1"/>
                </a:solidFill>
                <a:latin typeface="Arial" panose="020B0604020202020204" pitchFamily="34" charset="0"/>
                <a:cs typeface="Arial" panose="020B0604020202020204" pitchFamily="34" charset="0"/>
              </a:rPr>
              <a:t>  </a:t>
            </a:r>
            <a:r>
              <a:rPr lang="en-US" sz="1100" b="0" baseline="0">
                <a:solidFill>
                  <a:schemeClr val="tx1"/>
                </a:solidFill>
                <a:effectLst/>
                <a:latin typeface="Arial" panose="020B0604020202020204" pitchFamily="34" charset="0"/>
                <a:ea typeface="+mn-ea"/>
                <a:cs typeface="Arial" panose="020B0604020202020204" pitchFamily="34" charset="0"/>
              </a:rPr>
              <a:t>Customers</a:t>
            </a:r>
            <a:r>
              <a:rPr lang="en-US" sz="1100" b="0" baseline="0">
                <a:solidFill>
                  <a:schemeClr val="tx1"/>
                </a:solidFill>
                <a:latin typeface="Arial" panose="020B0604020202020204" pitchFamily="34" charset="0"/>
                <a:cs typeface="Arial" panose="020B0604020202020204" pitchFamily="34" charset="0"/>
              </a:rPr>
              <a:t> Vs Others</a:t>
            </a:r>
            <a:endParaRPr lang="en-US" sz="1100" b="0">
              <a:solidFill>
                <a:schemeClr val="tx1"/>
              </a:solidFill>
              <a:latin typeface="Arial" panose="020B0604020202020204" pitchFamily="34" charset="0"/>
              <a:cs typeface="Arial" panose="020B0604020202020204" pitchFamily="34" charset="0"/>
            </a:endParaRPr>
          </a:p>
        </xdr:txBody>
      </xdr:sp>
      <xdr:graphicFrame macro="">
        <xdr:nvGraphicFramePr>
          <xdr:cNvPr id="28" name="Chart 27">
            <a:extLst>
              <a:ext uri="{FF2B5EF4-FFF2-40B4-BE49-F238E27FC236}">
                <a16:creationId xmlns:a16="http://schemas.microsoft.com/office/drawing/2014/main" id="{00000000-0008-0000-0300-00001C000000}"/>
              </a:ext>
            </a:extLst>
          </xdr:cNvPr>
          <xdr:cNvGraphicFramePr>
            <a:graphicFrameLocks/>
          </xdr:cNvGraphicFramePr>
        </xdr:nvGraphicFramePr>
        <xdr:xfrm>
          <a:off x="7532913" y="4298951"/>
          <a:ext cx="2091784" cy="132780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89" name="Oval 88">
            <a:extLst>
              <a:ext uri="{FF2B5EF4-FFF2-40B4-BE49-F238E27FC236}">
                <a16:creationId xmlns:a16="http://schemas.microsoft.com/office/drawing/2014/main" id="{00000000-0008-0000-0300-000059000000}"/>
              </a:ext>
            </a:extLst>
          </xdr:cNvPr>
          <xdr:cNvSpPr/>
        </xdr:nvSpPr>
        <xdr:spPr>
          <a:xfrm>
            <a:off x="8249338" y="4630705"/>
            <a:ext cx="683164" cy="67932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0</xdr:col>
      <xdr:colOff>315698</xdr:colOff>
      <xdr:row>17</xdr:row>
      <xdr:rowOff>126624</xdr:rowOff>
    </xdr:from>
    <xdr:to>
      <xdr:col>8</xdr:col>
      <xdr:colOff>272062</xdr:colOff>
      <xdr:row>31</xdr:row>
      <xdr:rowOff>99048</xdr:rowOff>
    </xdr:to>
    <xdr:grpSp>
      <xdr:nvGrpSpPr>
        <xdr:cNvPr id="11" name="Group 10">
          <a:extLst>
            <a:ext uri="{FF2B5EF4-FFF2-40B4-BE49-F238E27FC236}">
              <a16:creationId xmlns:a16="http://schemas.microsoft.com/office/drawing/2014/main" id="{00000000-0008-0000-0300-00000B000000}"/>
            </a:ext>
          </a:extLst>
        </xdr:cNvPr>
        <xdr:cNvGrpSpPr/>
      </xdr:nvGrpSpPr>
      <xdr:grpSpPr>
        <a:xfrm>
          <a:off x="315698" y="3257174"/>
          <a:ext cx="4833164" cy="2550524"/>
          <a:chOff x="256467" y="3081776"/>
          <a:chExt cx="4815985" cy="2512424"/>
        </a:xfrm>
      </xdr:grpSpPr>
      <xdr:sp macro="" textlink="">
        <xdr:nvSpPr>
          <xdr:cNvPr id="85" name="Rectangle: Rounded Corners 84">
            <a:extLst>
              <a:ext uri="{FF2B5EF4-FFF2-40B4-BE49-F238E27FC236}">
                <a16:creationId xmlns:a16="http://schemas.microsoft.com/office/drawing/2014/main" id="{00000000-0008-0000-0300-000055000000}"/>
              </a:ext>
            </a:extLst>
          </xdr:cNvPr>
          <xdr:cNvSpPr>
            <a:spLocks/>
          </xdr:cNvSpPr>
        </xdr:nvSpPr>
        <xdr:spPr>
          <a:xfrm>
            <a:off x="268078" y="3081776"/>
            <a:ext cx="4804374" cy="2465668"/>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x </a:t>
            </a:r>
          </a:p>
        </xdr:txBody>
      </xdr:sp>
      <xdr:graphicFrame macro="">
        <xdr:nvGraphicFramePr>
          <xdr:cNvPr id="70" name="Chart 69">
            <a:extLst>
              <a:ext uri="{FF2B5EF4-FFF2-40B4-BE49-F238E27FC236}">
                <a16:creationId xmlns:a16="http://schemas.microsoft.com/office/drawing/2014/main" id="{00000000-0008-0000-0300-000046000000}"/>
              </a:ext>
            </a:extLst>
          </xdr:cNvPr>
          <xdr:cNvGraphicFramePr>
            <a:graphicFrameLocks/>
          </xdr:cNvGraphicFramePr>
        </xdr:nvGraphicFramePr>
        <xdr:xfrm>
          <a:off x="256467" y="3524034"/>
          <a:ext cx="2827285" cy="1927361"/>
        </xdr:xfrm>
        <a:graphic>
          <a:graphicData uri="http://schemas.openxmlformats.org/drawingml/2006/chart">
            <c:chart xmlns:c="http://schemas.openxmlformats.org/drawingml/2006/chart" xmlns:r="http://schemas.openxmlformats.org/officeDocument/2006/relationships" r:id="rId6"/>
          </a:graphicData>
        </a:graphic>
      </xdr:graphicFrame>
      <xdr:sp macro="" textlink="'Pivot Analysis'!F79">
        <xdr:nvSpPr>
          <xdr:cNvPr id="71" name="TextBox 70">
            <a:extLst>
              <a:ext uri="{FF2B5EF4-FFF2-40B4-BE49-F238E27FC236}">
                <a16:creationId xmlns:a16="http://schemas.microsoft.com/office/drawing/2014/main" id="{00000000-0008-0000-0300-000047000000}"/>
              </a:ext>
            </a:extLst>
          </xdr:cNvPr>
          <xdr:cNvSpPr txBox="1"/>
        </xdr:nvSpPr>
        <xdr:spPr>
          <a:xfrm>
            <a:off x="420174" y="3320466"/>
            <a:ext cx="206672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baseline="0">
                <a:solidFill>
                  <a:schemeClr val="tx1"/>
                </a:solidFill>
                <a:latin typeface="Arial" panose="020B0604020202020204" pitchFamily="34" charset="0"/>
                <a:cs typeface="Arial" panose="020B0604020202020204" pitchFamily="34" charset="0"/>
              </a:rPr>
              <a:t>Bottom 5 Profitable Brands </a:t>
            </a:r>
            <a:endParaRPr lang="en-US" sz="1200" b="0">
              <a:solidFill>
                <a:schemeClr val="tx1"/>
              </a:solidFill>
              <a:latin typeface="Arial" panose="020B0604020202020204" pitchFamily="34" charset="0"/>
              <a:cs typeface="Arial" panose="020B0604020202020204" pitchFamily="34" charset="0"/>
            </a:endParaRPr>
          </a:p>
        </xdr:txBody>
      </xdr:sp>
      <xdr:graphicFrame macro="">
        <xdr:nvGraphicFramePr>
          <xdr:cNvPr id="72" name="Chart 71">
            <a:extLst>
              <a:ext uri="{FF2B5EF4-FFF2-40B4-BE49-F238E27FC236}">
                <a16:creationId xmlns:a16="http://schemas.microsoft.com/office/drawing/2014/main" id="{00000000-0008-0000-0300-000048000000}"/>
              </a:ext>
            </a:extLst>
          </xdr:cNvPr>
          <xdr:cNvGraphicFramePr>
            <a:graphicFrameLocks/>
          </xdr:cNvGraphicFramePr>
        </xdr:nvGraphicFramePr>
        <xdr:xfrm>
          <a:off x="2149419" y="4324201"/>
          <a:ext cx="2095888" cy="1269999"/>
        </xdr:xfrm>
        <a:graphic>
          <a:graphicData uri="http://schemas.openxmlformats.org/drawingml/2006/chart">
            <c:chart xmlns:c="http://schemas.openxmlformats.org/drawingml/2006/chart" xmlns:r="http://schemas.openxmlformats.org/officeDocument/2006/relationships" r:id="rId7"/>
          </a:graphicData>
        </a:graphic>
      </xdr:graphicFrame>
      <xdr:sp macro="" textlink="'Pivot Analysis'!F79">
        <xdr:nvSpPr>
          <xdr:cNvPr id="73" name="TextBox 72">
            <a:extLst>
              <a:ext uri="{FF2B5EF4-FFF2-40B4-BE49-F238E27FC236}">
                <a16:creationId xmlns:a16="http://schemas.microsoft.com/office/drawing/2014/main" id="{00000000-0008-0000-0300-000049000000}"/>
              </a:ext>
            </a:extLst>
          </xdr:cNvPr>
          <xdr:cNvSpPr txBox="1"/>
        </xdr:nvSpPr>
        <xdr:spPr>
          <a:xfrm>
            <a:off x="3863912" y="4363458"/>
            <a:ext cx="843372"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baseline="0">
                <a:solidFill>
                  <a:schemeClr val="tx1"/>
                </a:solidFill>
                <a:latin typeface="Arial" panose="020B0604020202020204" pitchFamily="34" charset="0"/>
                <a:cs typeface="Arial" panose="020B0604020202020204" pitchFamily="34" charset="0"/>
              </a:rPr>
              <a:t>Bottom 5 </a:t>
            </a:r>
            <a:endParaRPr lang="en-US" sz="1200" b="0">
              <a:solidFill>
                <a:schemeClr val="tx1"/>
              </a:solidFill>
              <a:latin typeface="Arial" panose="020B0604020202020204" pitchFamily="34" charset="0"/>
              <a:cs typeface="Arial" panose="020B0604020202020204" pitchFamily="34" charset="0"/>
            </a:endParaRPr>
          </a:p>
        </xdr:txBody>
      </xdr:sp>
      <xdr:sp macro="" textlink="'Pivot Analysis'!J240">
        <xdr:nvSpPr>
          <xdr:cNvPr id="74" name="TextBox 73">
            <a:extLst>
              <a:ext uri="{FF2B5EF4-FFF2-40B4-BE49-F238E27FC236}">
                <a16:creationId xmlns:a16="http://schemas.microsoft.com/office/drawing/2014/main" id="{00000000-0008-0000-0300-00004A000000}"/>
              </a:ext>
            </a:extLst>
          </xdr:cNvPr>
          <xdr:cNvSpPr txBox="1"/>
        </xdr:nvSpPr>
        <xdr:spPr>
          <a:xfrm>
            <a:off x="3838584" y="4535904"/>
            <a:ext cx="83914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3BCFF15D-E56D-46F9-B7ED-E65FC53ACED3}" type="TxLink">
              <a:rPr lang="en-US" sz="1800" b="1" i="0" u="none" strike="noStrike">
                <a:solidFill>
                  <a:srgbClr val="4B49AC"/>
                </a:solidFill>
                <a:latin typeface="Arial" panose="020B0604020202020204" pitchFamily="34" charset="0"/>
                <a:cs typeface="Arial" panose="020B0604020202020204" pitchFamily="34" charset="0"/>
              </a:rPr>
              <a:pPr algn="ctr"/>
              <a:t>0.26%</a:t>
            </a:fld>
            <a:endParaRPr lang="en-US" sz="1800" b="1">
              <a:solidFill>
                <a:srgbClr val="4B49AC"/>
              </a:solidFill>
              <a:latin typeface="Arial" panose="020B0604020202020204" pitchFamily="34" charset="0"/>
              <a:cs typeface="Arial" panose="020B0604020202020204" pitchFamily="34" charset="0"/>
            </a:endParaRPr>
          </a:p>
        </xdr:txBody>
      </xdr:sp>
      <xdr:sp macro="" textlink="'Pivot Analysis'!F79">
        <xdr:nvSpPr>
          <xdr:cNvPr id="75" name="TextBox 74">
            <a:extLst>
              <a:ext uri="{FF2B5EF4-FFF2-40B4-BE49-F238E27FC236}">
                <a16:creationId xmlns:a16="http://schemas.microsoft.com/office/drawing/2014/main" id="{00000000-0008-0000-0300-00004B000000}"/>
              </a:ext>
            </a:extLst>
          </xdr:cNvPr>
          <xdr:cNvSpPr txBox="1"/>
        </xdr:nvSpPr>
        <xdr:spPr>
          <a:xfrm>
            <a:off x="3892306" y="4916060"/>
            <a:ext cx="6465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bg1">
                    <a:lumMod val="50000"/>
                  </a:schemeClr>
                </a:solidFill>
                <a:latin typeface="Arial" panose="020B0604020202020204" pitchFamily="34" charset="0"/>
                <a:cs typeface="Arial" panose="020B0604020202020204" pitchFamily="34" charset="0"/>
              </a:rPr>
              <a:t>Others</a:t>
            </a:r>
          </a:p>
        </xdr:txBody>
      </xdr:sp>
      <xdr:sp macro="" textlink="'Pivot Analysis'!J241">
        <xdr:nvSpPr>
          <xdr:cNvPr id="76" name="TextBox 75">
            <a:extLst>
              <a:ext uri="{FF2B5EF4-FFF2-40B4-BE49-F238E27FC236}">
                <a16:creationId xmlns:a16="http://schemas.microsoft.com/office/drawing/2014/main" id="{00000000-0008-0000-0300-00004C000000}"/>
              </a:ext>
            </a:extLst>
          </xdr:cNvPr>
          <xdr:cNvSpPr txBox="1"/>
        </xdr:nvSpPr>
        <xdr:spPr>
          <a:xfrm>
            <a:off x="3844866" y="5080452"/>
            <a:ext cx="967509"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C285AA7E-FFEE-4182-9647-3F7E96954B8D}" type="TxLink">
              <a:rPr lang="en-US" sz="1800" b="1" i="0" u="none" strike="noStrike">
                <a:solidFill>
                  <a:srgbClr val="F3797E"/>
                </a:solidFill>
                <a:latin typeface="Arial" panose="020B0604020202020204" pitchFamily="34" charset="0"/>
                <a:cs typeface="Arial" panose="020B0604020202020204" pitchFamily="34" charset="0"/>
              </a:rPr>
              <a:pPr algn="ctr"/>
              <a:t>99.74%</a:t>
            </a:fld>
            <a:endParaRPr lang="en-US" sz="1800" b="1">
              <a:solidFill>
                <a:srgbClr val="F3797E"/>
              </a:solidFill>
              <a:latin typeface="Arial" panose="020B0604020202020204" pitchFamily="34" charset="0"/>
              <a:cs typeface="Arial" panose="020B0604020202020204" pitchFamily="34" charset="0"/>
            </a:endParaRPr>
          </a:p>
        </xdr:txBody>
      </xdr:sp>
      <xdr:sp macro="" textlink="'Pivot Analysis'!F79">
        <xdr:nvSpPr>
          <xdr:cNvPr id="77" name="TextBox 76">
            <a:extLst>
              <a:ext uri="{FF2B5EF4-FFF2-40B4-BE49-F238E27FC236}">
                <a16:creationId xmlns:a16="http://schemas.microsoft.com/office/drawing/2014/main" id="{00000000-0008-0000-0300-00004D000000}"/>
              </a:ext>
            </a:extLst>
          </xdr:cNvPr>
          <xdr:cNvSpPr txBox="1"/>
        </xdr:nvSpPr>
        <xdr:spPr>
          <a:xfrm>
            <a:off x="3037999" y="3773518"/>
            <a:ext cx="1994323"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100" b="0">
                <a:solidFill>
                  <a:schemeClr val="tx1"/>
                </a:solidFill>
                <a:latin typeface="Arial" panose="020B0604020202020204" pitchFamily="34" charset="0"/>
                <a:cs typeface="Arial" panose="020B0604020202020204" pitchFamily="34" charset="0"/>
              </a:rPr>
              <a:t>Profit</a:t>
            </a:r>
            <a:r>
              <a:rPr lang="en-US" sz="1100" b="0" baseline="0">
                <a:solidFill>
                  <a:schemeClr val="tx1"/>
                </a:solidFill>
                <a:latin typeface="Arial" panose="020B0604020202020204" pitchFamily="34" charset="0"/>
                <a:cs typeface="Arial" panose="020B0604020202020204" pitchFamily="34" charset="0"/>
              </a:rPr>
              <a:t> Share of the </a:t>
            </a:r>
          </a:p>
          <a:p>
            <a:pPr algn="l"/>
            <a:r>
              <a:rPr lang="en-US" sz="1100" b="1" baseline="0">
                <a:solidFill>
                  <a:srgbClr val="4B49AC"/>
                </a:solidFill>
                <a:latin typeface="Arial" panose="020B0604020202020204" pitchFamily="34" charset="0"/>
                <a:cs typeface="Arial" panose="020B0604020202020204" pitchFamily="34" charset="0"/>
              </a:rPr>
              <a:t>Bottom 5</a:t>
            </a:r>
            <a:r>
              <a:rPr lang="en-US" sz="1100" b="0" baseline="0">
                <a:solidFill>
                  <a:srgbClr val="4B49AC"/>
                </a:solidFill>
                <a:latin typeface="Arial" panose="020B0604020202020204" pitchFamily="34" charset="0"/>
                <a:cs typeface="Arial" panose="020B0604020202020204" pitchFamily="34" charset="0"/>
              </a:rPr>
              <a:t> </a:t>
            </a:r>
            <a:r>
              <a:rPr lang="en-US" sz="1100" b="0" baseline="0">
                <a:solidFill>
                  <a:schemeClr val="tx1"/>
                </a:solidFill>
                <a:latin typeface="Arial" panose="020B0604020202020204" pitchFamily="34" charset="0"/>
                <a:cs typeface="Arial" panose="020B0604020202020204" pitchFamily="34" charset="0"/>
              </a:rPr>
              <a:t> Products Vs Others</a:t>
            </a:r>
            <a:endParaRPr lang="en-US" sz="1100" b="0">
              <a:solidFill>
                <a:schemeClr val="tx1"/>
              </a:solidFill>
              <a:latin typeface="Arial" panose="020B0604020202020204" pitchFamily="34" charset="0"/>
              <a:cs typeface="Arial" panose="020B0604020202020204" pitchFamily="34" charset="0"/>
            </a:endParaRPr>
          </a:p>
        </xdr:txBody>
      </xdr:sp>
      <xdr:sp macro="" textlink="">
        <xdr:nvSpPr>
          <xdr:cNvPr id="90" name="Oval 89">
            <a:extLst>
              <a:ext uri="{FF2B5EF4-FFF2-40B4-BE49-F238E27FC236}">
                <a16:creationId xmlns:a16="http://schemas.microsoft.com/office/drawing/2014/main" id="{00000000-0008-0000-0300-00005A000000}"/>
              </a:ext>
            </a:extLst>
          </xdr:cNvPr>
          <xdr:cNvSpPr/>
        </xdr:nvSpPr>
        <xdr:spPr>
          <a:xfrm>
            <a:off x="2863278" y="4631603"/>
            <a:ext cx="681350" cy="668971"/>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0</xdr:col>
      <xdr:colOff>325175</xdr:colOff>
      <xdr:row>3</xdr:row>
      <xdr:rowOff>1646</xdr:rowOff>
    </xdr:from>
    <xdr:to>
      <xdr:col>8</xdr:col>
      <xdr:colOff>266966</xdr:colOff>
      <xdr:row>16</xdr:row>
      <xdr:rowOff>140557</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325175" y="554096"/>
          <a:ext cx="4818591" cy="2532861"/>
          <a:chOff x="312901" y="352878"/>
          <a:chExt cx="4804374" cy="2497482"/>
        </a:xfrm>
      </xdr:grpSpPr>
      <xdr:sp macro="" textlink="">
        <xdr:nvSpPr>
          <xdr:cNvPr id="3" name="Rectangle: Rounded Corners 2">
            <a:extLst>
              <a:ext uri="{FF2B5EF4-FFF2-40B4-BE49-F238E27FC236}">
                <a16:creationId xmlns:a16="http://schemas.microsoft.com/office/drawing/2014/main" id="{00000000-0008-0000-0300-000003000000}"/>
              </a:ext>
            </a:extLst>
          </xdr:cNvPr>
          <xdr:cNvSpPr>
            <a:spLocks/>
          </xdr:cNvSpPr>
        </xdr:nvSpPr>
        <xdr:spPr>
          <a:xfrm>
            <a:off x="312901" y="352878"/>
            <a:ext cx="4804374" cy="2465668"/>
          </a:xfrm>
          <a:prstGeom prst="roundRect">
            <a:avLst>
              <a:gd name="adj" fmla="val 9531"/>
            </a:avLst>
          </a:prstGeom>
          <a:solidFill>
            <a:schemeClr val="bg1"/>
          </a:solidFill>
          <a:ln>
            <a:noFill/>
          </a:ln>
          <a:effectLst>
            <a:outerShdw blurRad="127000" dist="101600" dir="54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x</a:t>
            </a:r>
          </a:p>
        </xdr:txBody>
      </xdr:sp>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368527" y="703354"/>
          <a:ext cx="2994117" cy="1927361"/>
        </xdr:xfrm>
        <a:graphic>
          <a:graphicData uri="http://schemas.openxmlformats.org/drawingml/2006/chart">
            <c:chart xmlns:c="http://schemas.openxmlformats.org/drawingml/2006/chart" xmlns:r="http://schemas.openxmlformats.org/officeDocument/2006/relationships" r:id="rId8"/>
          </a:graphicData>
        </a:graphic>
      </xdr:graphicFrame>
      <xdr:sp macro="" textlink="'Pivot Analysis'!F79">
        <xdr:nvSpPr>
          <xdr:cNvPr id="4" name="TextBox 3">
            <a:extLst>
              <a:ext uri="{FF2B5EF4-FFF2-40B4-BE49-F238E27FC236}">
                <a16:creationId xmlns:a16="http://schemas.microsoft.com/office/drawing/2014/main" id="{00000000-0008-0000-0300-000004000000}"/>
              </a:ext>
            </a:extLst>
          </xdr:cNvPr>
          <xdr:cNvSpPr txBox="1"/>
        </xdr:nvSpPr>
        <xdr:spPr>
          <a:xfrm>
            <a:off x="489898" y="483725"/>
            <a:ext cx="1844351"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Arial" panose="020B0604020202020204" pitchFamily="34" charset="0"/>
                <a:cs typeface="Arial" panose="020B0604020202020204" pitchFamily="34" charset="0"/>
              </a:rPr>
              <a:t>Top</a:t>
            </a:r>
            <a:r>
              <a:rPr lang="en-US" sz="1200" b="0" baseline="0">
                <a:solidFill>
                  <a:schemeClr val="tx1"/>
                </a:solidFill>
                <a:latin typeface="Arial" panose="020B0604020202020204" pitchFamily="34" charset="0"/>
                <a:cs typeface="Arial" panose="020B0604020202020204" pitchFamily="34" charset="0"/>
              </a:rPr>
              <a:t> 5 Profitable Brands </a:t>
            </a:r>
            <a:endParaRPr lang="en-US" sz="1200" b="0">
              <a:solidFill>
                <a:schemeClr val="tx1"/>
              </a:solidFill>
              <a:latin typeface="Arial" panose="020B0604020202020204" pitchFamily="34" charset="0"/>
              <a:cs typeface="Arial" panose="020B0604020202020204" pitchFamily="34" charset="0"/>
            </a:endParaRPr>
          </a:p>
        </xdr:txBody>
      </xdr:sp>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2141949" y="1580361"/>
          <a:ext cx="2095888" cy="1269999"/>
        </xdr:xfrm>
        <a:graphic>
          <a:graphicData uri="http://schemas.openxmlformats.org/drawingml/2006/chart">
            <c:chart xmlns:c="http://schemas.openxmlformats.org/drawingml/2006/chart" xmlns:r="http://schemas.openxmlformats.org/officeDocument/2006/relationships" r:id="rId9"/>
          </a:graphicData>
        </a:graphic>
      </xdr:graphicFrame>
      <xdr:sp macro="" textlink="'Pivot Analysis'!F79">
        <xdr:nvSpPr>
          <xdr:cNvPr id="6" name="TextBox 5">
            <a:extLst>
              <a:ext uri="{FF2B5EF4-FFF2-40B4-BE49-F238E27FC236}">
                <a16:creationId xmlns:a16="http://schemas.microsoft.com/office/drawing/2014/main" id="{00000000-0008-0000-0300-000006000000}"/>
              </a:ext>
            </a:extLst>
          </xdr:cNvPr>
          <xdr:cNvSpPr txBox="1"/>
        </xdr:nvSpPr>
        <xdr:spPr>
          <a:xfrm>
            <a:off x="3928515" y="1620286"/>
            <a:ext cx="62100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Arial" panose="020B0604020202020204" pitchFamily="34" charset="0"/>
                <a:cs typeface="Arial" panose="020B0604020202020204" pitchFamily="34" charset="0"/>
              </a:rPr>
              <a:t>Top</a:t>
            </a:r>
            <a:r>
              <a:rPr lang="en-US" sz="1200" b="0" baseline="0">
                <a:solidFill>
                  <a:schemeClr val="tx1"/>
                </a:solidFill>
                <a:latin typeface="Arial" panose="020B0604020202020204" pitchFamily="34" charset="0"/>
                <a:cs typeface="Arial" panose="020B0604020202020204" pitchFamily="34" charset="0"/>
              </a:rPr>
              <a:t> 5 </a:t>
            </a:r>
            <a:endParaRPr lang="en-US" sz="1200" b="0">
              <a:solidFill>
                <a:schemeClr val="tx1"/>
              </a:solidFill>
              <a:latin typeface="Arial" panose="020B0604020202020204" pitchFamily="34" charset="0"/>
              <a:cs typeface="Arial" panose="020B0604020202020204" pitchFamily="34" charset="0"/>
            </a:endParaRPr>
          </a:p>
        </xdr:txBody>
      </xdr:sp>
      <xdr:sp macro="" textlink="'Pivot Analysis'!J123">
        <xdr:nvSpPr>
          <xdr:cNvPr id="7" name="TextBox 6">
            <a:extLst>
              <a:ext uri="{FF2B5EF4-FFF2-40B4-BE49-F238E27FC236}">
                <a16:creationId xmlns:a16="http://schemas.microsoft.com/office/drawing/2014/main" id="{00000000-0008-0000-0300-000007000000}"/>
              </a:ext>
            </a:extLst>
          </xdr:cNvPr>
          <xdr:cNvSpPr txBox="1"/>
        </xdr:nvSpPr>
        <xdr:spPr>
          <a:xfrm>
            <a:off x="3842498" y="1772456"/>
            <a:ext cx="8826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6DB8906E-D433-4FA5-A80F-7FB936069724}" type="TxLink">
              <a:rPr lang="en-US" sz="1800" b="1" i="0" u="none" strike="noStrike">
                <a:solidFill>
                  <a:srgbClr val="4B49AC"/>
                </a:solidFill>
                <a:latin typeface="Calibri"/>
                <a:cs typeface="Calibri"/>
              </a:rPr>
              <a:pPr algn="ctr"/>
              <a:t>14.15%</a:t>
            </a:fld>
            <a:endParaRPr lang="en-US" sz="6000" b="1">
              <a:solidFill>
                <a:srgbClr val="4B49AC"/>
              </a:solidFill>
              <a:latin typeface="Arial" panose="020B0604020202020204" pitchFamily="34" charset="0"/>
              <a:cs typeface="Arial" panose="020B0604020202020204" pitchFamily="34" charset="0"/>
            </a:endParaRPr>
          </a:p>
        </xdr:txBody>
      </xdr:sp>
      <xdr:sp macro="" textlink="'Pivot Analysis'!F79">
        <xdr:nvSpPr>
          <xdr:cNvPr id="8" name="TextBox 7">
            <a:extLst>
              <a:ext uri="{FF2B5EF4-FFF2-40B4-BE49-F238E27FC236}">
                <a16:creationId xmlns:a16="http://schemas.microsoft.com/office/drawing/2014/main" id="{00000000-0008-0000-0300-000008000000}"/>
              </a:ext>
            </a:extLst>
          </xdr:cNvPr>
          <xdr:cNvSpPr txBox="1"/>
        </xdr:nvSpPr>
        <xdr:spPr>
          <a:xfrm>
            <a:off x="3912644" y="2231520"/>
            <a:ext cx="6465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bg1">
                    <a:lumMod val="50000"/>
                  </a:schemeClr>
                </a:solidFill>
                <a:latin typeface="Arial" panose="020B0604020202020204" pitchFamily="34" charset="0"/>
                <a:cs typeface="Arial" panose="020B0604020202020204" pitchFamily="34" charset="0"/>
              </a:rPr>
              <a:t>Others</a:t>
            </a:r>
          </a:p>
        </xdr:txBody>
      </xdr:sp>
      <xdr:sp macro="" textlink="'Pivot Analysis'!J124">
        <xdr:nvSpPr>
          <xdr:cNvPr id="9" name="TextBox 8">
            <a:extLst>
              <a:ext uri="{FF2B5EF4-FFF2-40B4-BE49-F238E27FC236}">
                <a16:creationId xmlns:a16="http://schemas.microsoft.com/office/drawing/2014/main" id="{00000000-0008-0000-0300-000009000000}"/>
              </a:ext>
            </a:extLst>
          </xdr:cNvPr>
          <xdr:cNvSpPr txBox="1"/>
        </xdr:nvSpPr>
        <xdr:spPr>
          <a:xfrm>
            <a:off x="3842497" y="2366028"/>
            <a:ext cx="8826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FBBA9ABE-C8B6-436C-8814-BCDF86F63991}" type="TxLink">
              <a:rPr lang="en-US" sz="1800" b="1" i="0" u="none" strike="noStrike">
                <a:solidFill>
                  <a:srgbClr val="F3797E"/>
                </a:solidFill>
                <a:latin typeface="Calibri"/>
                <a:cs typeface="Calibri"/>
              </a:rPr>
              <a:pPr algn="ctr"/>
              <a:t>85.85%</a:t>
            </a:fld>
            <a:endParaRPr lang="en-US" sz="6000" b="1">
              <a:solidFill>
                <a:srgbClr val="F3797E"/>
              </a:solidFill>
              <a:latin typeface="Arial" panose="020B0604020202020204" pitchFamily="34" charset="0"/>
              <a:cs typeface="Arial" panose="020B0604020202020204" pitchFamily="34" charset="0"/>
            </a:endParaRPr>
          </a:p>
        </xdr:txBody>
      </xdr:sp>
      <xdr:sp macro="" textlink="'Pivot Analysis'!F79">
        <xdr:nvSpPr>
          <xdr:cNvPr id="10" name="TextBox 9">
            <a:extLst>
              <a:ext uri="{FF2B5EF4-FFF2-40B4-BE49-F238E27FC236}">
                <a16:creationId xmlns:a16="http://schemas.microsoft.com/office/drawing/2014/main" id="{00000000-0008-0000-0300-00000A000000}"/>
              </a:ext>
            </a:extLst>
          </xdr:cNvPr>
          <xdr:cNvSpPr txBox="1"/>
        </xdr:nvSpPr>
        <xdr:spPr>
          <a:xfrm>
            <a:off x="3353278" y="1044014"/>
            <a:ext cx="1728897"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100" b="0">
                <a:solidFill>
                  <a:schemeClr val="tx1"/>
                </a:solidFill>
                <a:latin typeface="Arial" panose="020B0604020202020204" pitchFamily="34" charset="0"/>
                <a:cs typeface="Arial" panose="020B0604020202020204" pitchFamily="34" charset="0"/>
              </a:rPr>
              <a:t>Profit</a:t>
            </a:r>
            <a:r>
              <a:rPr lang="en-US" sz="1100" b="0" baseline="0">
                <a:solidFill>
                  <a:schemeClr val="tx1"/>
                </a:solidFill>
                <a:latin typeface="Arial" panose="020B0604020202020204" pitchFamily="34" charset="0"/>
                <a:cs typeface="Arial" panose="020B0604020202020204" pitchFamily="34" charset="0"/>
              </a:rPr>
              <a:t> Share of the </a:t>
            </a:r>
            <a:endParaRPr lang="en-US" sz="1100" b="0" baseline="0">
              <a:solidFill>
                <a:srgbClr val="4B49AC"/>
              </a:solidFill>
              <a:latin typeface="Arial" panose="020B0604020202020204" pitchFamily="34" charset="0"/>
              <a:cs typeface="Arial" panose="020B0604020202020204" pitchFamily="34" charset="0"/>
            </a:endParaRPr>
          </a:p>
          <a:p>
            <a:pPr algn="l"/>
            <a:r>
              <a:rPr lang="en-US" sz="1100" b="1">
                <a:solidFill>
                  <a:srgbClr val="4B49AC"/>
                </a:solidFill>
                <a:latin typeface="Arial" panose="020B0604020202020204" pitchFamily="34" charset="0"/>
                <a:cs typeface="Arial" panose="020B0604020202020204" pitchFamily="34" charset="0"/>
              </a:rPr>
              <a:t>Top</a:t>
            </a:r>
            <a:r>
              <a:rPr lang="en-US" sz="1100" b="1" baseline="0">
                <a:solidFill>
                  <a:srgbClr val="4B49AC"/>
                </a:solidFill>
                <a:latin typeface="Arial" panose="020B0604020202020204" pitchFamily="34" charset="0"/>
                <a:cs typeface="Arial" panose="020B0604020202020204" pitchFamily="34" charset="0"/>
              </a:rPr>
              <a:t> 5</a:t>
            </a:r>
            <a:r>
              <a:rPr lang="en-US" sz="1100" b="0" baseline="0">
                <a:solidFill>
                  <a:schemeClr val="tx1"/>
                </a:solidFill>
                <a:latin typeface="Arial" panose="020B0604020202020204" pitchFamily="34" charset="0"/>
                <a:cs typeface="Arial" panose="020B0604020202020204" pitchFamily="34" charset="0"/>
              </a:rPr>
              <a:t>  Products Vs Others</a:t>
            </a:r>
            <a:endParaRPr lang="en-US" sz="1100" b="0">
              <a:solidFill>
                <a:schemeClr val="tx1"/>
              </a:solidFill>
              <a:latin typeface="Arial" panose="020B0604020202020204" pitchFamily="34" charset="0"/>
              <a:cs typeface="Arial" panose="020B0604020202020204" pitchFamily="34" charset="0"/>
            </a:endParaRPr>
          </a:p>
        </xdr:txBody>
      </xdr:sp>
      <xdr:sp macro="" textlink="">
        <xdr:nvSpPr>
          <xdr:cNvPr id="91" name="Oval 90">
            <a:extLst>
              <a:ext uri="{FF2B5EF4-FFF2-40B4-BE49-F238E27FC236}">
                <a16:creationId xmlns:a16="http://schemas.microsoft.com/office/drawing/2014/main" id="{00000000-0008-0000-0300-00005B000000}"/>
              </a:ext>
            </a:extLst>
          </xdr:cNvPr>
          <xdr:cNvSpPr/>
        </xdr:nvSpPr>
        <xdr:spPr>
          <a:xfrm>
            <a:off x="2854110" y="1880241"/>
            <a:ext cx="681350" cy="670113"/>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8</xdr:col>
      <xdr:colOff>462702</xdr:colOff>
      <xdr:row>2</xdr:row>
      <xdr:rowOff>175933</xdr:rowOff>
    </xdr:from>
    <xdr:to>
      <xdr:col>16</xdr:col>
      <xdr:colOff>404790</xdr:colOff>
      <xdr:row>16</xdr:row>
      <xdr:rowOff>140557</xdr:rowOff>
    </xdr:to>
    <xdr:grpSp>
      <xdr:nvGrpSpPr>
        <xdr:cNvPr id="17" name="Group 16">
          <a:extLst>
            <a:ext uri="{FF2B5EF4-FFF2-40B4-BE49-F238E27FC236}">
              <a16:creationId xmlns:a16="http://schemas.microsoft.com/office/drawing/2014/main" id="{00000000-0008-0000-0300-000011000000}"/>
            </a:ext>
          </a:extLst>
        </xdr:cNvPr>
        <xdr:cNvGrpSpPr/>
      </xdr:nvGrpSpPr>
      <xdr:grpSpPr>
        <a:xfrm>
          <a:off x="5339502" y="544233"/>
          <a:ext cx="4818888" cy="2542724"/>
          <a:chOff x="4498298" y="430413"/>
          <a:chExt cx="4818888" cy="2542724"/>
        </a:xfrm>
      </xdr:grpSpPr>
      <xdr:grpSp>
        <xdr:nvGrpSpPr>
          <xdr:cNvPr id="16" name="Group 15">
            <a:extLst>
              <a:ext uri="{FF2B5EF4-FFF2-40B4-BE49-F238E27FC236}">
                <a16:creationId xmlns:a16="http://schemas.microsoft.com/office/drawing/2014/main" id="{00000000-0008-0000-0300-000010000000}"/>
              </a:ext>
            </a:extLst>
          </xdr:cNvPr>
          <xdr:cNvGrpSpPr/>
        </xdr:nvGrpSpPr>
        <xdr:grpSpPr>
          <a:xfrm>
            <a:off x="4498298" y="430413"/>
            <a:ext cx="4818888" cy="2542724"/>
            <a:chOff x="5279348" y="373263"/>
            <a:chExt cx="4818888" cy="2542724"/>
          </a:xfrm>
        </xdr:grpSpPr>
        <xdr:sp macro="" textlink="">
          <xdr:nvSpPr>
            <xdr:cNvPr id="31" name="Rectangle: Rounded Corners 30">
              <a:extLst>
                <a:ext uri="{FF2B5EF4-FFF2-40B4-BE49-F238E27FC236}">
                  <a16:creationId xmlns:a16="http://schemas.microsoft.com/office/drawing/2014/main" id="{00000000-0008-0000-0300-00001F000000}"/>
                </a:ext>
              </a:extLst>
            </xdr:cNvPr>
            <xdr:cNvSpPr>
              <a:spLocks/>
            </xdr:cNvSpPr>
          </xdr:nvSpPr>
          <xdr:spPr>
            <a:xfrm>
              <a:off x="5279348" y="373263"/>
              <a:ext cx="4818888" cy="2494090"/>
            </a:xfrm>
            <a:prstGeom prst="roundRect">
              <a:avLst>
                <a:gd name="adj" fmla="val 9531"/>
              </a:avLst>
            </a:prstGeom>
            <a:solidFill>
              <a:schemeClr val="bg1"/>
            </a:solidFill>
            <a:ln>
              <a:noFill/>
            </a:ln>
            <a:effectLst>
              <a:outerShdw blurRad="127000" dist="101600" dir="54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85000"/>
                    </a:schemeClr>
                  </a:solidFill>
                </a:rPr>
                <a:t> </a:t>
              </a:r>
            </a:p>
          </xdr:txBody>
        </xdr:sp>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5319037" y="670804"/>
            <a:ext cx="3014498" cy="2070101"/>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39" name="Chart 38">
              <a:extLst>
                <a:ext uri="{FF2B5EF4-FFF2-40B4-BE49-F238E27FC236}">
                  <a16:creationId xmlns:a16="http://schemas.microsoft.com/office/drawing/2014/main" id="{00000000-0008-0000-0300-000027000000}"/>
                </a:ext>
              </a:extLst>
            </xdr:cNvPr>
            <xdr:cNvGraphicFramePr>
              <a:graphicFrameLocks/>
            </xdr:cNvGraphicFramePr>
          </xdr:nvGraphicFramePr>
          <xdr:xfrm>
            <a:off x="7515909" y="1626938"/>
            <a:ext cx="2101332" cy="1289049"/>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Analysis'!F79">
          <xdr:nvSpPr>
            <xdr:cNvPr id="41" name="TextBox 40">
              <a:extLst>
                <a:ext uri="{FF2B5EF4-FFF2-40B4-BE49-F238E27FC236}">
                  <a16:creationId xmlns:a16="http://schemas.microsoft.com/office/drawing/2014/main" id="{00000000-0008-0000-0300-000029000000}"/>
                </a:ext>
              </a:extLst>
            </xdr:cNvPr>
            <xdr:cNvSpPr txBox="1"/>
          </xdr:nvSpPr>
          <xdr:spPr>
            <a:xfrm>
              <a:off x="9189535" y="2098896"/>
              <a:ext cx="6465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bg1">
                      <a:lumMod val="50000"/>
                    </a:schemeClr>
                  </a:solidFill>
                  <a:latin typeface="Arial" panose="020B0604020202020204" pitchFamily="34" charset="0"/>
                  <a:cs typeface="Arial" panose="020B0604020202020204" pitchFamily="34" charset="0"/>
                </a:rPr>
                <a:t>Others</a:t>
              </a:r>
            </a:p>
          </xdr:txBody>
        </xdr:sp>
        <xdr:sp macro="" textlink="'Pivot Analysis'!F365">
          <xdr:nvSpPr>
            <xdr:cNvPr id="42" name="TextBox 41">
              <a:extLst>
                <a:ext uri="{FF2B5EF4-FFF2-40B4-BE49-F238E27FC236}">
                  <a16:creationId xmlns:a16="http://schemas.microsoft.com/office/drawing/2014/main" id="{00000000-0008-0000-0300-00002A000000}"/>
                </a:ext>
              </a:extLst>
            </xdr:cNvPr>
            <xdr:cNvSpPr txBox="1"/>
          </xdr:nvSpPr>
          <xdr:spPr>
            <a:xfrm>
              <a:off x="9077851" y="2236125"/>
              <a:ext cx="967509"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8ACC94E1-77E5-4240-8817-DF19C37BD92C}" type="TxLink">
                <a:rPr lang="en-US" sz="1800" b="1" i="0" u="none" strike="noStrike">
                  <a:solidFill>
                    <a:srgbClr val="F3797E"/>
                  </a:solidFill>
                  <a:latin typeface="Arial" panose="020B0604020202020204" pitchFamily="34" charset="0"/>
                  <a:cs typeface="Arial" panose="020B0604020202020204" pitchFamily="34" charset="0"/>
                </a:rPr>
                <a:pPr algn="ctr"/>
                <a:t>16.36%</a:t>
              </a:fld>
              <a:endParaRPr lang="en-US" sz="7200" b="1">
                <a:solidFill>
                  <a:srgbClr val="F3797E"/>
                </a:solidFill>
                <a:latin typeface="Arial" panose="020B0604020202020204" pitchFamily="34" charset="0"/>
                <a:cs typeface="Arial" panose="020B0604020202020204" pitchFamily="34" charset="0"/>
              </a:endParaRPr>
            </a:p>
          </xdr:txBody>
        </xdr:sp>
        <xdr:sp macro="" textlink="'Pivot Analysis'!F79">
          <xdr:nvSpPr>
            <xdr:cNvPr id="43" name="TextBox 42">
              <a:extLst>
                <a:ext uri="{FF2B5EF4-FFF2-40B4-BE49-F238E27FC236}">
                  <a16:creationId xmlns:a16="http://schemas.microsoft.com/office/drawing/2014/main" id="{00000000-0008-0000-0300-00002B000000}"/>
                </a:ext>
              </a:extLst>
            </xdr:cNvPr>
            <xdr:cNvSpPr txBox="1"/>
          </xdr:nvSpPr>
          <xdr:spPr>
            <a:xfrm>
              <a:off x="8505028" y="1063061"/>
              <a:ext cx="1496222"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100" b="0">
                  <a:solidFill>
                    <a:schemeClr val="tx1"/>
                  </a:solidFill>
                  <a:latin typeface="Arial" panose="020B0604020202020204" pitchFamily="34" charset="0"/>
                  <a:cs typeface="Arial" panose="020B0604020202020204" pitchFamily="34" charset="0"/>
                </a:rPr>
                <a:t>Profit</a:t>
              </a:r>
              <a:r>
                <a:rPr lang="en-US" sz="1100" b="0" baseline="0">
                  <a:solidFill>
                    <a:schemeClr val="tx1"/>
                  </a:solidFill>
                  <a:latin typeface="Arial" panose="020B0604020202020204" pitchFamily="34" charset="0"/>
                  <a:cs typeface="Arial" panose="020B0604020202020204" pitchFamily="34" charset="0"/>
                </a:rPr>
                <a:t> Share of the </a:t>
              </a:r>
            </a:p>
            <a:p>
              <a:pPr algn="l"/>
              <a:r>
                <a:rPr lang="en-US" sz="1100" b="1">
                  <a:solidFill>
                    <a:srgbClr val="4B49AC"/>
                  </a:solidFill>
                  <a:latin typeface="Arial" panose="020B0604020202020204" pitchFamily="34" charset="0"/>
                  <a:cs typeface="Arial" panose="020B0604020202020204" pitchFamily="34" charset="0"/>
                </a:rPr>
                <a:t>Top</a:t>
              </a:r>
              <a:r>
                <a:rPr lang="en-US" sz="1100" b="1" baseline="0">
                  <a:solidFill>
                    <a:srgbClr val="4B49AC"/>
                  </a:solidFill>
                  <a:latin typeface="Arial" panose="020B0604020202020204" pitchFamily="34" charset="0"/>
                  <a:cs typeface="Arial" panose="020B0604020202020204" pitchFamily="34" charset="0"/>
                </a:rPr>
                <a:t> 5</a:t>
              </a:r>
              <a:r>
                <a:rPr lang="en-US" sz="1100" b="0" baseline="0">
                  <a:solidFill>
                    <a:schemeClr val="tx1"/>
                  </a:solidFill>
                  <a:latin typeface="Arial" panose="020B0604020202020204" pitchFamily="34" charset="0"/>
                  <a:cs typeface="Arial" panose="020B0604020202020204" pitchFamily="34" charset="0"/>
                </a:rPr>
                <a:t>  Store Vs Others</a:t>
              </a:r>
            </a:p>
          </xdr:txBody>
        </xdr:sp>
        <xdr:sp macro="" textlink="'Pivot Analysis'!F79">
          <xdr:nvSpPr>
            <xdr:cNvPr id="44" name="TextBox 43">
              <a:extLst>
                <a:ext uri="{FF2B5EF4-FFF2-40B4-BE49-F238E27FC236}">
                  <a16:creationId xmlns:a16="http://schemas.microsoft.com/office/drawing/2014/main" id="{00000000-0008-0000-0300-00002C000000}"/>
                </a:ext>
              </a:extLst>
            </xdr:cNvPr>
            <xdr:cNvSpPr txBox="1"/>
          </xdr:nvSpPr>
          <xdr:spPr>
            <a:xfrm>
              <a:off x="5454319" y="475316"/>
              <a:ext cx="1681807"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Arial" panose="020B0604020202020204" pitchFamily="34" charset="0"/>
                  <a:cs typeface="Arial" panose="020B0604020202020204" pitchFamily="34" charset="0"/>
                </a:rPr>
                <a:t>Top</a:t>
              </a:r>
              <a:r>
                <a:rPr lang="en-US" sz="1200" b="0" baseline="0">
                  <a:solidFill>
                    <a:schemeClr val="tx1"/>
                  </a:solidFill>
                  <a:latin typeface="Arial" panose="020B0604020202020204" pitchFamily="34" charset="0"/>
                  <a:cs typeface="Arial" panose="020B0604020202020204" pitchFamily="34" charset="0"/>
                </a:rPr>
                <a:t> 5 Profitable Store</a:t>
              </a:r>
              <a:endParaRPr lang="en-US" sz="1200" b="0">
                <a:solidFill>
                  <a:schemeClr val="tx1"/>
                </a:solidFill>
                <a:latin typeface="Arial" panose="020B0604020202020204" pitchFamily="34" charset="0"/>
                <a:cs typeface="Arial" panose="020B0604020202020204" pitchFamily="34" charset="0"/>
              </a:endParaRPr>
            </a:p>
          </xdr:txBody>
        </xdr:sp>
        <xdr:sp macro="" textlink="'Pivot Analysis'!F79">
          <xdr:nvSpPr>
            <xdr:cNvPr id="45" name="TextBox 44">
              <a:extLst>
                <a:ext uri="{FF2B5EF4-FFF2-40B4-BE49-F238E27FC236}">
                  <a16:creationId xmlns:a16="http://schemas.microsoft.com/office/drawing/2014/main" id="{00000000-0008-0000-0300-00002D000000}"/>
                </a:ext>
              </a:extLst>
            </xdr:cNvPr>
            <xdr:cNvSpPr txBox="1"/>
          </xdr:nvSpPr>
          <xdr:spPr>
            <a:xfrm>
              <a:off x="9276525" y="1535905"/>
              <a:ext cx="449867"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0">
                  <a:solidFill>
                    <a:schemeClr val="tx1"/>
                  </a:solidFill>
                  <a:latin typeface="Arial" panose="020B0604020202020204" pitchFamily="34" charset="0"/>
                  <a:cs typeface="Arial" panose="020B0604020202020204" pitchFamily="34" charset="0"/>
                </a:rPr>
                <a:t>Top</a:t>
              </a:r>
            </a:p>
          </xdr:txBody>
        </xdr:sp>
        <xdr:sp macro="" textlink="">
          <xdr:nvSpPr>
            <xdr:cNvPr id="88" name="Oval 87">
              <a:extLst>
                <a:ext uri="{FF2B5EF4-FFF2-40B4-BE49-F238E27FC236}">
                  <a16:creationId xmlns:a16="http://schemas.microsoft.com/office/drawing/2014/main" id="{00000000-0008-0000-0300-000058000000}"/>
                </a:ext>
              </a:extLst>
            </xdr:cNvPr>
            <xdr:cNvSpPr/>
          </xdr:nvSpPr>
          <xdr:spPr>
            <a:xfrm>
              <a:off x="8228145" y="1947169"/>
              <a:ext cx="683164" cy="679857"/>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sp macro="" textlink="'Pivot Analysis'!F364">
        <xdr:nvSpPr>
          <xdr:cNvPr id="40" name="TextBox 39">
            <a:extLst>
              <a:ext uri="{FF2B5EF4-FFF2-40B4-BE49-F238E27FC236}">
                <a16:creationId xmlns:a16="http://schemas.microsoft.com/office/drawing/2014/main" id="{00000000-0008-0000-0300-000028000000}"/>
              </a:ext>
            </a:extLst>
          </xdr:cNvPr>
          <xdr:cNvSpPr txBox="1"/>
        </xdr:nvSpPr>
        <xdr:spPr>
          <a:xfrm>
            <a:off x="8315233" y="1749315"/>
            <a:ext cx="967509"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8120CB3D-A09D-4B3E-AD82-E2C375D372DA}" type="TxLink">
              <a:rPr lang="en-US" sz="1800" b="1" i="0" u="none" strike="noStrike">
                <a:solidFill>
                  <a:srgbClr val="4B49AC"/>
                </a:solidFill>
                <a:latin typeface="Arial" panose="020B0604020202020204" pitchFamily="34" charset="0"/>
                <a:cs typeface="Arial" panose="020B0604020202020204" pitchFamily="34" charset="0"/>
              </a:rPr>
              <a:pPr algn="ctr"/>
              <a:t>83.64%</a:t>
            </a:fld>
            <a:endParaRPr lang="en-US" sz="7200" b="1">
              <a:solidFill>
                <a:srgbClr val="4B49AC"/>
              </a:solidFill>
              <a:latin typeface="Arial" panose="020B0604020202020204" pitchFamily="34" charset="0"/>
              <a:cs typeface="Arial" panose="020B0604020202020204" pitchFamily="34" charset="0"/>
            </a:endParaRPr>
          </a:p>
        </xdr:txBody>
      </xdr:sp>
    </xdr:grpSp>
    <xdr:clientData/>
  </xdr:twoCellAnchor>
  <xdr:twoCellAnchor>
    <xdr:from>
      <xdr:col>1</xdr:col>
      <xdr:colOff>272202</xdr:colOff>
      <xdr:row>0</xdr:row>
      <xdr:rowOff>87044</xdr:rowOff>
    </xdr:from>
    <xdr:to>
      <xdr:col>7</xdr:col>
      <xdr:colOff>25400</xdr:colOff>
      <xdr:row>2</xdr:row>
      <xdr:rowOff>74397</xdr:rowOff>
    </xdr:to>
    <xdr:sp macro="" textlink="'Pivot Analysis'!F79">
      <xdr:nvSpPr>
        <xdr:cNvPr id="123" name="TextBox 122">
          <a:extLst>
            <a:ext uri="{FF2B5EF4-FFF2-40B4-BE49-F238E27FC236}">
              <a16:creationId xmlns:a16="http://schemas.microsoft.com/office/drawing/2014/main" id="{00000000-0008-0000-0300-00007B000000}"/>
            </a:ext>
          </a:extLst>
        </xdr:cNvPr>
        <xdr:cNvSpPr txBox="1"/>
      </xdr:nvSpPr>
      <xdr:spPr>
        <a:xfrm>
          <a:off x="881802" y="87044"/>
          <a:ext cx="3410798" cy="3556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800" b="1">
              <a:solidFill>
                <a:srgbClr val="4B49AC"/>
              </a:solidFill>
              <a:latin typeface="Roboto" panose="02000000000000000000" pitchFamily="2" charset="0"/>
              <a:ea typeface="Roboto" panose="02000000000000000000" pitchFamily="2" charset="0"/>
              <a:cs typeface="Arial" panose="020B0604020202020204" pitchFamily="34" charset="0"/>
            </a:rPr>
            <a:t>MAVEN</a:t>
          </a:r>
          <a:r>
            <a:rPr lang="en-US" sz="1800" b="1" baseline="0">
              <a:solidFill>
                <a:srgbClr val="4B49AC"/>
              </a:solidFill>
              <a:latin typeface="Roboto" panose="02000000000000000000" pitchFamily="2" charset="0"/>
              <a:ea typeface="Roboto" panose="02000000000000000000" pitchFamily="2" charset="0"/>
              <a:cs typeface="Arial" panose="020B0604020202020204" pitchFamily="34" charset="0"/>
            </a:rPr>
            <a:t> MARKET DASHBOARD</a:t>
          </a:r>
          <a:endParaRPr lang="en-US" sz="1800" b="1">
            <a:solidFill>
              <a:srgbClr val="4B49AC"/>
            </a:solidFill>
            <a:latin typeface="Roboto" panose="02000000000000000000" pitchFamily="2" charset="0"/>
            <a:ea typeface="Roboto" panose="02000000000000000000" pitchFamily="2" charset="0"/>
            <a:cs typeface="Arial" panose="020B0604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00.852048379631" createdVersion="5" refreshedVersion="7" minRefreshableVersion="3" recordCount="0" supportSubquery="1" supportAdvancedDrill="1" xr:uid="{BCC584EB-A80B-4E17-BF76-67C831F7DFAF}">
  <cacheSource type="external" connectionId="11"/>
  <cacheFields count="2">
    <cacheField name="[Measures].[Sum of Net Profit]" caption="Sum of Net Profit" numFmtId="0" hierarchy="103" level="32767"/>
    <cacheField name="[Customers].[Customer Country].[Customer Country]" caption="Customer Country" numFmtId="0" hierarchy="18" level="1">
      <sharedItems count="3">
        <s v="Canada"/>
        <s v="Mexico"/>
        <s v="USA"/>
      </sharedItems>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fieldsUsage count="2">
        <fieldUsage x="-1"/>
        <fieldUsage x="1"/>
      </fieldsUsage>
    </cacheHierarchy>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0" memberValueDatatype="130" unbalanced="0"/>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0"/>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00.852145717596" createdVersion="5" refreshedVersion="7" minRefreshableVersion="3" recordCount="0" supportSubquery="1" supportAdvancedDrill="1" xr:uid="{75176B02-352B-46ED-909A-39878C1FD3AF}">
  <cacheSource type="external" connectionId="11"/>
  <cacheFields count="4">
    <cacheField name="[Measures].[Sum of Total Revenue]" caption="Sum of Total Revenue" numFmtId="0" hierarchy="101" level="32767"/>
    <cacheField name="[Measures].[Sum of Net Profit]" caption="Sum of Net Profit" numFmtId="0" hierarchy="103" level="32767"/>
    <cacheField name="[Measures].[Count of Product ID]" caption="Count of Product ID" numFmtId="0" hierarchy="109" level="32767"/>
    <cacheField name="[Calendar].[year].[year]" caption="year" numFmtId="0" hierarchy="5" level="1">
      <sharedItems containsSemiMixedTypes="0" containsString="0" containsNumber="1" containsInteger="1" minValue="1997" maxValue="1998" count="2">
        <n v="1997"/>
        <n v="1998"/>
      </sharedItems>
      <extLst>
        <ext xmlns:x15="http://schemas.microsoft.com/office/spreadsheetml/2010/11/main" uri="{4F2E5C28-24EA-4eb8-9CBF-B6C8F9C3D259}">
          <x15:cachedUniqueNames>
            <x15:cachedUniqueName index="0" name="[Calendar].[year].&amp;[1997]"/>
            <x15:cachedUniqueName index="1" name="[Calendar].[year].&amp;[1998]"/>
          </x15:cachedUniqueNames>
        </ext>
      </extLst>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2" memberValueDatatype="20" unbalanced="0">
      <fieldsUsage count="2">
        <fieldUsage x="-1"/>
        <fieldUsage x="3"/>
      </fieldsUsage>
    </cacheHierarchy>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0" memberValueDatatype="130" unbalanced="0"/>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oneField="1" hidden="1">
      <fieldsUsage count="1">
        <fieldUsage x="0"/>
      </fieldsUsage>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1"/>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oneField="1" hidden="1">
      <fieldsUsage count="1">
        <fieldUsage x="2"/>
      </fieldsUsage>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725754398147" createdVersion="5" refreshedVersion="7" minRefreshableVersion="3" recordCount="0" supportSubquery="1" supportAdvancedDrill="1" xr:uid="{A7D26E38-7577-43BA-B451-542D713482A7}">
  <cacheSource type="external" connectionId="11"/>
  <cacheFields count="8">
    <cacheField name="[Measures].[Sum of Order Quantity]" caption="Sum of Order Quantity" numFmtId="0" hierarchy="113" level="32767"/>
    <cacheField name="[Measures].[Sum of Total Revenue]" caption="Sum of Total Revenue" numFmtId="0" hierarchy="101" level="32767"/>
    <cacheField name="[Measures].[Average of Profit Margin]" caption="Average of Profit Margin" numFmtId="0" hierarchy="105" level="32767"/>
    <cacheField name="[Measures].[Sum of COGS]" caption="Sum of COGS" numFmtId="0" hierarchy="137" level="32767"/>
    <cacheField name="[Measures].[Sum of Net Profit]" caption="Sum of Net Profit" numFmtId="0" hierarchy="103" level="32767"/>
    <cacheField name="[Measures].[Count of transaction_date]" caption="Count of transaction_date" numFmtId="0" hierarchy="138" level="32767"/>
    <cacheField name="[Calendar].[year].[year]" caption="year" numFmtId="0" hierarchy="5" level="1">
      <sharedItems containsSemiMixedTypes="0" containsString="0" containsNumber="1" containsInteger="1" minValue="1997" maxValue="1998" count="2">
        <n v="1997"/>
        <n v="1998"/>
      </sharedItems>
      <extLst>
        <ext xmlns:x15="http://schemas.microsoft.com/office/spreadsheetml/2010/11/main" uri="{4F2E5C28-24EA-4eb8-9CBF-B6C8F9C3D259}">
          <x15:cachedUniqueNames>
            <x15:cachedUniqueName index="0" name="[Calendar].[year].&amp;[1997]"/>
            <x15:cachedUniqueName index="1" name="[Calendar].[year].&amp;[1998]"/>
          </x15:cachedUniqueNames>
        </ext>
      </extLst>
    </cacheField>
    <cacheField name="[Calendar].[Month Name].[Month Name]" caption="Month Name" numFmtId="0" hierarchy="2"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7"/>
      </fieldsUsage>
    </cacheHierarchy>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2" memberValueDatatype="20" unbalanced="0">
      <fieldsUsage count="2">
        <fieldUsage x="-1"/>
        <fieldUsage x="6"/>
      </fieldsUsage>
    </cacheHierarchy>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0" memberValueDatatype="130" unbalanced="0"/>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oneField="1" hidden="1">
      <fieldsUsage count="1">
        <fieldUsage x="1"/>
      </fieldsUsage>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4"/>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oneField="1" hidden="1">
      <fieldsUsage count="1">
        <fieldUsage x="2"/>
      </fieldsUsage>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oneField="1" hidden="1">
      <fieldsUsage count="1">
        <fieldUsage x="0"/>
      </fieldsUsage>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oneField="1" hidden="1">
      <fieldsUsage count="1">
        <fieldUsage x="3"/>
      </fieldsUsage>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oneField="1" hidden="1">
      <fieldsUsage count="1">
        <fieldUsage x="5"/>
      </fieldsUsage>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725857638892" createdVersion="5" refreshedVersion="7" minRefreshableVersion="3" recordCount="0" supportSubquery="1" supportAdvancedDrill="1" xr:uid="{D75E4073-4CE5-43D8-BDEC-82D0F0BD1CDC}">
  <cacheSource type="external" connectionId="11"/>
  <cacheFields count="2">
    <cacheField name="[Calendar].[year].[year]" caption="year" numFmtId="0" hierarchy="5" level="1">
      <sharedItems containsSemiMixedTypes="0" containsString="0" containsNumber="1" containsInteger="1" minValue="1998" maxValue="1998" count="1">
        <n v="1998"/>
      </sharedItems>
      <extLst>
        <ext xmlns:x15="http://schemas.microsoft.com/office/spreadsheetml/2010/11/main" uri="{4F2E5C28-24EA-4eb8-9CBF-B6C8F9C3D259}">
          <x15:cachedUniqueNames>
            <x15:cachedUniqueName index="0" name="[Calendar].[year].&amp;[1998]"/>
          </x15:cachedUniqueNames>
        </ext>
      </extLst>
    </cacheField>
    <cacheField name="[Calendar].[Month Name].[Month Name]" caption="Month Name" numFmtId="0" hierarchy="2"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1"/>
      </fieldsUsage>
    </cacheHierarchy>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2" memberValueDatatype="20" unbalanced="0">
      <fieldsUsage count="2">
        <fieldUsage x="-1"/>
        <fieldUsage x="0"/>
      </fieldsUsage>
    </cacheHierarchy>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0" memberValueDatatype="130" unbalanced="0"/>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78920983796" createdVersion="5" refreshedVersion="7" minRefreshableVersion="3" recordCount="0" supportSubquery="1" supportAdvancedDrill="1" xr:uid="{D6A916CC-B33A-47DC-81AE-33F48572528F}">
  <cacheSource type="external" connectionId="11"/>
  <cacheFields count="8">
    <cacheField name="[Measures].[Sum of Net Profit]" caption="Sum of Net Profit" numFmtId="0" hierarchy="103" level="32767"/>
    <cacheField name="[Calendar].[Month Name].[Month Name]" caption="Month Name" numFmtId="0" hierarchy="2" level="1">
      <sharedItems count="12">
        <s v="Apr"/>
        <s v="Aug"/>
        <s v="Dec"/>
        <s v="Feb"/>
        <s v="Jan"/>
        <s v="Jul"/>
        <s v="Jun"/>
        <s v="Mar"/>
        <s v="May"/>
        <s v="Nov"/>
        <s v="Oct"/>
        <s v="Sep"/>
      </sharedItems>
    </cacheField>
    <cacheField name="[Calendar].[date (Quarter)].[date (Quarter)]" caption="date (Quarter)" numFmtId="0" hierarchy="8" level="1">
      <sharedItems count="4">
        <s v="Qtr1"/>
        <s v="Qtr2"/>
        <s v="Qtr3"/>
        <s v="Qtr4"/>
      </sharedItems>
    </cacheField>
    <cacheField name="[Regions].[Sales Region].[Sales Region]" caption="Sales Region" numFmtId="0" hierarchy="57" level="1">
      <sharedItems containsSemiMixedTypes="0" containsNonDate="0" containsString="0"/>
    </cacheField>
    <cacheField name="[Customers].[Customer Country].[Customer Country]" caption="Customer Country" numFmtId="0" hierarchy="18" level="1">
      <sharedItems containsSemiMixedTypes="0" containsNonDate="0" containsString="0"/>
    </cacheField>
    <cacheField name="[Stores].[Store Type].[Store Type]" caption="Store Type" numFmtId="0" hierarchy="60" level="1">
      <sharedItems containsSemiMixedTypes="0" containsNonDate="0" containsString="0"/>
    </cacheField>
    <cacheField name="[Calendar].[year].[year]" caption="year" numFmtId="0" hierarchy="5" level="1">
      <sharedItems containsSemiMixedTypes="0" containsNonDate="0" containsString="0"/>
    </cacheField>
    <cacheField name="Dummy0" numFmtId="0" hierarchy="142" level="32767">
      <extLst>
        <ext xmlns:x14="http://schemas.microsoft.com/office/spreadsheetml/2009/9/main" uri="{63CAB8AC-B538-458d-9737-405883B0398D}">
          <x14:cacheField ignore="1"/>
        </ext>
      </extLst>
    </cacheField>
  </cacheFields>
  <cacheHierarchies count="143">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1"/>
      </fieldsUsage>
    </cacheHierarchy>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2" memberValueDatatype="20" unbalanced="0">
      <fieldsUsage count="2">
        <fieldUsage x="-1"/>
        <fieldUsage x="6"/>
      </fieldsUsage>
    </cacheHierarchy>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2"/>
      </fieldsUsage>
    </cacheHierarchy>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fieldsUsage count="2">
        <fieldUsage x="-1"/>
        <fieldUsage x="4"/>
      </fieldsUsage>
    </cacheHierarchy>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2" memberValueDatatype="130" unbalanced="0">
      <fieldsUsage count="2">
        <fieldUsage x="-1"/>
        <fieldUsage x="3"/>
      </fieldsUsage>
    </cacheHierarchy>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5"/>
      </fieldsUsage>
    </cacheHierarchy>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0"/>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789211226853" createdVersion="5" refreshedVersion="7" minRefreshableVersion="3" recordCount="0" supportSubquery="1" supportAdvancedDrill="1" xr:uid="{3D52B2E7-E54B-47CD-B083-9F8BF32347AA}">
  <cacheSource type="external" connectionId="11"/>
  <cacheFields count="6">
    <cacheField name="[Measures].[Sum of Net Profit]" caption="Sum of Net Profit" numFmtId="0" hierarchy="103" level="32767"/>
    <cacheField name="[Calendar].[Month Name].[Month Name]" caption="Month Name" numFmtId="0" hierarchy="2" level="1">
      <sharedItems count="12">
        <s v="Apr"/>
        <s v="Aug"/>
        <s v="Dec"/>
        <s v="Feb"/>
        <s v="Jan"/>
        <s v="Jul"/>
        <s v="Jun"/>
        <s v="Mar"/>
        <s v="May"/>
        <s v="Nov"/>
        <s v="Oct"/>
        <s v="Sep"/>
      </sharedItems>
    </cacheField>
    <cacheField name="[Calendar].[Day Name].[Day Name]" caption="Day Name" numFmtId="0" hierarchy="4" level="1">
      <sharedItems count="5">
        <s v="Mon"/>
        <s v="Tue"/>
        <s v="Wed"/>
        <s v="Fri"/>
        <s v="Sat"/>
      </sharedItems>
    </cacheField>
    <cacheField name="[Customers].[Customer Country].[Customer Country]" caption="Customer Country" numFmtId="0" hierarchy="18" level="1">
      <sharedItems containsSemiMixedTypes="0" containsNonDate="0" containsString="0"/>
    </cacheField>
    <cacheField name="[Stores].[Store Type].[Store Type]" caption="Store Type" numFmtId="0" hierarchy="60" level="1">
      <sharedItems containsSemiMixedTypes="0" containsNonDate="0" containsString="0"/>
    </cacheField>
    <cacheField name="[Calendar].[year].[year]" caption="year" numFmtId="0" hierarchy="5"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1"/>
      </fieldsUsage>
    </cacheHierarchy>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2" memberValueDatatype="130" unbalanced="0">
      <fieldsUsage count="2">
        <fieldUsage x="-1"/>
        <fieldUsage x="2"/>
      </fieldsUsage>
    </cacheHierarchy>
    <cacheHierarchy uniqueName="[Calendar].[year]" caption="year" attribute="1" defaultMemberUniqueName="[Calendar].[year].[All]" allUniqueName="[Calendar].[year].[All]" dimensionUniqueName="[Calendar]" displayFolder="" count="2" memberValueDatatype="20" unbalanced="0">
      <fieldsUsage count="2">
        <fieldUsage x="-1"/>
        <fieldUsage x="5"/>
      </fieldsUsage>
    </cacheHierarchy>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fieldsUsage count="2">
        <fieldUsage x="-1"/>
        <fieldUsage x="3"/>
      </fieldsUsage>
    </cacheHierarchy>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4"/>
      </fieldsUsage>
    </cacheHierarchy>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0"/>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78921412037" createdVersion="5" refreshedVersion="7" minRefreshableVersion="3" recordCount="0" supportSubquery="1" supportAdvancedDrill="1" xr:uid="{5C7312D4-717D-49A3-9CF8-29161741AB27}">
  <cacheSource type="external" connectionId="11"/>
  <cacheFields count="4">
    <cacheField name="[Measures].[Sum of Net Profit]" caption="Sum of Net Profit" numFmtId="0" hierarchy="103" level="32767"/>
    <cacheField name="[Calendar].[Month Name].[Month Name]" caption="Month Name" numFmtId="0" hierarchy="2" level="1">
      <sharedItems count="12">
        <s v="Jan"/>
        <s v="Feb"/>
        <s v="Mar"/>
        <s v="Apr"/>
        <s v="May"/>
        <s v="Jun"/>
        <s v="Jul"/>
        <s v="Aug"/>
        <s v="Sep"/>
        <s v="Oct"/>
        <s v="Nov"/>
        <s v="Dec"/>
      </sharedItems>
    </cacheField>
    <cacheField name="[Customers].[Customer Country].[Customer Country]" caption="Customer Country" numFmtId="0" hierarchy="18" level="1">
      <sharedItems containsSemiMixedTypes="0" containsNonDate="0" containsString="0"/>
    </cacheField>
    <cacheField name="[Calendar].[year].[year]" caption="year" numFmtId="0" hierarchy="5"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1"/>
      </fieldsUsage>
    </cacheHierarchy>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2" memberValueDatatype="20" unbalanced="0">
      <fieldsUsage count="2">
        <fieldUsage x="-1"/>
        <fieldUsage x="3"/>
      </fieldsUsage>
    </cacheHierarchy>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fieldsUsage count="2">
        <fieldUsage x="-1"/>
        <fieldUsage x="2"/>
      </fieldsUsage>
    </cacheHierarchy>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0" memberValueDatatype="130" unbalanced="0"/>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0"/>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789215509256" createdVersion="5" refreshedVersion="7" minRefreshableVersion="3" recordCount="0" supportSubquery="1" supportAdvancedDrill="1" xr:uid="{19C0040F-987F-4970-8CE3-0B47E7D20FE4}">
  <cacheSource type="external" connectionId="11"/>
  <cacheFields count="6">
    <cacheField name="[Measures].[Sum of Net Profit]" caption="Sum of Net Profit" numFmtId="0" hierarchy="103" level="32767"/>
    <cacheField name="[Calendar].[Month Name].[Month Name]" caption="Month Name" numFmtId="0" hierarchy="2" level="1">
      <sharedItems count="12">
        <s v="Apr"/>
        <s v="Aug"/>
        <s v="Dec"/>
        <s v="Feb"/>
        <s v="Jan"/>
        <s v="Jul"/>
        <s v="Jun"/>
        <s v="Mar"/>
        <s v="May"/>
        <s v="Nov"/>
        <s v="Oct"/>
        <s v="Sep"/>
      </sharedItems>
    </cacheField>
    <cacheField name="[Calendar].[WeekType].[WeekType]" caption="WeekType" numFmtId="0" hierarchy="6" level="1">
      <sharedItems count="2">
        <s v="Weekday"/>
        <s v="Weekend"/>
      </sharedItems>
    </cacheField>
    <cacheField name="[Customers].[Customer Country].[Customer Country]" caption="Customer Country" numFmtId="0" hierarchy="18" level="1">
      <sharedItems containsSemiMixedTypes="0" containsNonDate="0" containsString="0"/>
    </cacheField>
    <cacheField name="[Stores].[Store Type].[Store Type]" caption="Store Type" numFmtId="0" hierarchy="60" level="1">
      <sharedItems containsSemiMixedTypes="0" containsNonDate="0" containsString="0"/>
    </cacheField>
    <cacheField name="[Calendar].[year].[year]" caption="year" numFmtId="0" hierarchy="5"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1"/>
      </fieldsUsage>
    </cacheHierarchy>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2" memberValueDatatype="20" unbalanced="0">
      <fieldsUsage count="2">
        <fieldUsage x="-1"/>
        <fieldUsage x="5"/>
      </fieldsUsage>
    </cacheHierarchy>
    <cacheHierarchy uniqueName="[Calendar].[WeekType]" caption="WeekType" attribute="1" defaultMemberUniqueName="[Calendar].[WeekType].[All]" allUniqueName="[Calendar].[WeekType].[All]" dimensionUniqueName="[Calendar]" displayFolder="" count="2" memberValueDatatype="130" unbalanced="0">
      <fieldsUsage count="2">
        <fieldUsage x="-1"/>
        <fieldUsage x="2"/>
      </fieldsUsage>
    </cacheHierarchy>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fieldsUsage count="2">
        <fieldUsage x="-1"/>
        <fieldUsage x="3"/>
      </fieldsUsage>
    </cacheHierarchy>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4"/>
      </fieldsUsage>
    </cacheHierarchy>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0"/>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897889930558" createdVersion="5" refreshedVersion="7" minRefreshableVersion="3" recordCount="0" supportSubquery="1" supportAdvancedDrill="1" xr:uid="{558D8FDD-91CB-4972-BC0D-947E164FDB64}">
  <cacheSource type="external" connectionId="11"/>
  <cacheFields count="9">
    <cacheField name="[Measures].[Sum of Order Quantity]" caption="Sum of Order Quantity" numFmtId="0" hierarchy="113" level="32767"/>
    <cacheField name="[Measures].[Sum of Total Revenue]" caption="Sum of Total Revenue" numFmtId="0" hierarchy="101" level="32767"/>
    <cacheField name="[Measures].[Average of Profit Margin]" caption="Average of Profit Margin" numFmtId="0" hierarchy="105" level="32767"/>
    <cacheField name="[Measures].[Sum of COGS]" caption="Sum of COGS" numFmtId="0" hierarchy="137" level="32767"/>
    <cacheField name="[Measures].[Sum of Net Profit]" caption="Sum of Net Profit" numFmtId="0" hierarchy="103" level="32767"/>
    <cacheField name="[Measures].[Count of Product ID]" caption="Count of Product ID" numFmtId="0" hierarchy="109" level="32767"/>
    <cacheField name="[Calendar].[year].[year]" caption="year" numFmtId="0" hierarchy="5" level="1">
      <sharedItems containsSemiMixedTypes="0" containsString="0" containsNumber="1" containsInteger="1" minValue="1998" maxValue="1998" count="1">
        <n v="1998"/>
      </sharedItems>
      <extLst>
        <ext xmlns:x15="http://schemas.microsoft.com/office/spreadsheetml/2010/11/main" uri="{4F2E5C28-24EA-4eb8-9CBF-B6C8F9C3D259}">
          <x15:cachedUniqueNames>
            <x15:cachedUniqueName index="0" name="[Calendar].[year].&amp;[1998]"/>
          </x15:cachedUniqueNames>
        </ext>
      </extLst>
    </cacheField>
    <cacheField name="[Customers].[Customer Country].[Customer Country]" caption="Customer Country" numFmtId="0" hierarchy="18" level="1">
      <sharedItems containsSemiMixedTypes="0" containsNonDate="0" containsString="0"/>
    </cacheField>
    <cacheField name="[Stores].[Store Type].[Store Type]" caption="Store Type" numFmtId="0" hierarchy="60"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2" memberValueDatatype="20" unbalanced="0">
      <fieldsUsage count="2">
        <fieldUsage x="-1"/>
        <fieldUsage x="6"/>
      </fieldsUsage>
    </cacheHierarchy>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fieldsUsage count="2">
        <fieldUsage x="-1"/>
        <fieldUsage x="7"/>
      </fieldsUsage>
    </cacheHierarchy>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8"/>
      </fieldsUsage>
    </cacheHierarchy>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oneField="1" hidden="1">
      <fieldsUsage count="1">
        <fieldUsage x="1"/>
      </fieldsUsage>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4"/>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oneField="1" hidden="1">
      <fieldsUsage count="1">
        <fieldUsage x="2"/>
      </fieldsUsage>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oneField="1" hidden="1">
      <fieldsUsage count="1">
        <fieldUsage x="5"/>
      </fieldsUsage>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oneField="1" hidden="1">
      <fieldsUsage count="1">
        <fieldUsage x="0"/>
      </fieldsUsage>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oneField="1" hidden="1">
      <fieldsUsage count="1">
        <fieldUsage x="3"/>
      </fieldsUsage>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928613310185" createdVersion="5" refreshedVersion="7" minRefreshableVersion="3" recordCount="0" supportSubquery="1" supportAdvancedDrill="1" xr:uid="{F1AFCF7F-FC42-4C70-A2A3-E5940BF9B386}">
  <cacheSource type="external" connectionId="11"/>
  <cacheFields count="5">
    <cacheField name="[Products].[Product Name].[Product Name]" caption="Product Name" numFmtId="0" hierarchy="48" level="1">
      <sharedItems count="1560">
        <s v="ADJ Rosy Sunglasses"/>
        <s v="Akron City Map"/>
        <s v="Akron Eyeglass Screwdriver"/>
        <s v="American Beef Bologna"/>
        <s v="American Chicken Hot Dogs"/>
        <s v="American Cole Slaw"/>
        <s v="American Corned Beef"/>
        <s v="American Foot-Long Hot Dogs"/>
        <s v="American Low Fat Bologna"/>
        <s v="American Low Fat Cole Slaw"/>
        <s v="American Pimento Loaf"/>
        <s v="American Potato Salad"/>
        <s v="American Roasted Chicken"/>
        <s v="American Sliced Chicken"/>
        <s v="American Sliced Ham"/>
        <s v="American Sliced Turkey"/>
        <s v="American Turkey Hot Dogs"/>
        <s v="Amigo Lox"/>
        <s v="Amigo Scallops"/>
        <s v="Applause Canned Mixed Fruit"/>
        <s v="Applause Canned Peaches"/>
        <s v="Atomic Bubble Gum"/>
        <s v="Atomic Malted Milk Balls"/>
        <s v="Atomic Mint Chocolate Bar"/>
        <s v="Atomic Mints"/>
        <s v="Atomic Semi-Sweet Chocolate Bar"/>
        <s v="Atomic Spicy Mints"/>
        <s v="Atomic Tasty Candy Bar"/>
        <s v="Atomic White Chocolate Bar"/>
        <s v="BBB Best Apple Butter"/>
        <s v="BBB Best Apple Jam"/>
        <s v="BBB Best Apple Jelly"/>
        <s v="BBB Best Apple Preserves"/>
        <s v="BBB Best Brown Sugar"/>
        <s v="BBB Best Canola Oil"/>
        <s v="BBB Best Chunky Peanut Butter"/>
        <s v="BBB Best Columbian Coffee"/>
        <s v="BBB Best Corn Oil"/>
        <s v="BBB Best Creamy Peanut Butter"/>
        <s v="BBB Best Decaf Coffee"/>
        <s v="BBB Best Extra Chunky Peanut Butter"/>
        <s v="BBB Best French Roast Coffee"/>
        <s v="BBB Best Grape Jam"/>
        <s v="BBB Best Grape Jelly"/>
        <s v="BBB Best Grape Preserves"/>
        <s v="BBB Best Hot Chocolate"/>
        <s v="BBB Best Low Fat Apple Butter"/>
        <s v="BBB Best Oregano"/>
        <s v="BBB Best Pepper"/>
        <s v="BBB Best Regular Coffee"/>
        <s v="BBB Best Salt"/>
        <s v="BBB Best Sesame Oil"/>
        <s v="BBB Best Strawberry Jam"/>
        <s v="BBB Best Strawberry Jelly"/>
        <s v="BBB Best Strawberry Preserves"/>
        <s v="BBB Best Tomato Sauce"/>
        <s v="BBB Best Vegetable Oil"/>
        <s v="BBB Best White Sugar"/>
        <s v="Best Choice Apple Fruit Roll"/>
        <s v="Best Choice Avocado Dip"/>
        <s v="Best Choice BBQ Potato Chips"/>
        <s v="Best Choice Beef Jerky"/>
        <s v="Best Choice Buttered Popcorn"/>
        <s v="Best Choice Cheese Crackers"/>
        <s v="Best Choice Cheese Dip"/>
        <s v="Best Choice Chocolate Chip Cookies"/>
        <s v="Best Choice Chocolate Donuts"/>
        <s v="Best Choice Corn Chips"/>
        <s v="Best Choice Dried Apples"/>
        <s v="Best Choice Dried Apricots"/>
        <s v="Best Choice Dried Dates"/>
        <s v="Best Choice Fondue Mix"/>
        <s v="Best Choice Frosted Cookies"/>
        <s v="Best Choice Frosted Donuts"/>
        <s v="Best Choice Fudge Brownies"/>
        <s v="Best Choice Fudge Cookies"/>
        <s v="Best Choice Golden Raisins"/>
        <s v="Best Choice Graham Crackers"/>
        <s v="Best Choice Grape Fruit Roll"/>
        <s v="Best Choice Lemon Cookies"/>
        <s v="Best Choice Low Fat BBQ Chips"/>
        <s v="Best Choice Low Fat Chips"/>
        <s v="Best Choice Low Fat Cookies"/>
        <s v="Best Choice Low Fat Popcorn"/>
        <s v="Best Choice Mini Donuts"/>
        <s v="Best Choice No Salt Popcorn"/>
        <s v="Best Choice Potato Chips"/>
        <s v="Best Choice Raisins"/>
        <s v="Best Choice Raspberry Fruit Roll"/>
        <s v="Best Choice Salsa Dip"/>
        <s v="Best Choice Salted Pretzels"/>
        <s v="Best Choice Sesame Crackers"/>
        <s v="Best Choice Strawberry Fruit Roll"/>
        <s v="Best Choice Sugar Cookies"/>
        <s v="Best Corn Puffs"/>
        <s v="Best Grits"/>
        <s v="Best Oatmeal"/>
        <s v="Best Wheat Puffs"/>
        <s v="Better Beef Soup"/>
        <s v="Better Canned Beets"/>
        <s v="Better Canned Peas"/>
        <s v="Better Canned String Beans"/>
        <s v="Better Canned Tomatos"/>
        <s v="Better Canned Tuna in Oil"/>
        <s v="Better Canned Tuna in Water"/>
        <s v="Better Canned Yams"/>
        <s v="Better Chicken Noodle Soup"/>
        <s v="Better Chicken Ramen Soup"/>
        <s v="Better Chicken Soup"/>
        <s v="Better Creamed Corn"/>
        <s v="Better Fancy Canned Anchovies"/>
        <s v="Better Fancy Canned Clams"/>
        <s v="Better Fancy Canned Oysters"/>
        <s v="Better Fancy Canned Sardines"/>
        <s v="Better Large Canned Shrimp"/>
        <s v="Better Noodle Soup"/>
        <s v="Better Regular Ramen Soup"/>
        <s v="Better Rice Soup"/>
        <s v="Better Turkey Noodle Soup"/>
        <s v="Better Vegetable Soup"/>
        <s v="Big City Canned Mixed Fruit"/>
        <s v="Big City Canned Peaches"/>
        <s v="Big Time Apple Cinnamon Waffles"/>
        <s v="Big Time Beef TV Dinner"/>
        <s v="Big Time Blueberry Waffles"/>
        <s v="Big Time Chicken TV Dinner"/>
        <s v="Big Time Fajita French Fries"/>
        <s v="Big Time Frozen Broccoli"/>
        <s v="Big Time Frozen Carrots"/>
        <s v="Big Time Frozen Cauliflower"/>
        <s v="Big Time Frozen Cheese Pizza"/>
        <s v="Big Time Frozen Chicken Breast"/>
        <s v="Big Time Frozen Chicken Thighs"/>
        <s v="Big Time Frozen Chicken Wings"/>
        <s v="Big Time Frozen Corn"/>
        <s v="Big Time Frozen Mushroom Pizza"/>
        <s v="Big Time Frozen Pancakes"/>
        <s v="Big Time Frozen Peas"/>
        <s v="Big Time Frozen Pepperoni Pizza"/>
        <s v="Big Time Frozen Sausage Pizza"/>
        <s v="Big Time Grape Popsicles"/>
        <s v="Big Time Home Style French Fries"/>
        <s v="Big Time Ice Cream"/>
        <s v="Big Time Ice Cream Sandwich"/>
        <s v="Big Time Lemon Popsicles"/>
        <s v="Big Time Lime Popsicles"/>
        <s v="Big Time Low Fat French Fries"/>
        <s v="Big Time Low Fat Waffles"/>
        <s v="Big Time Orange Popsicles"/>
        <s v="Big Time Pancake Mix"/>
        <s v="Big Time Popsicles"/>
        <s v="Big Time Turkey TV Dinner"/>
        <s v="Big Time Waffles"/>
        <s v="Bird Call 200 MG Acetominifen"/>
        <s v="Bird Call 200 MG Ibuprofen"/>
        <s v="Bird Call Angled Toothbrush"/>
        <s v="Bird Call Apricot Shampoo"/>
        <s v="Bird Call Buffered Aspirin"/>
        <s v="Bird Call Childrens Aspirin"/>
        <s v="Bird Call Childrens Cold Remedy"/>
        <s v="Bird Call Conditioning Shampoo"/>
        <s v="Bird Call Deodorant"/>
        <s v="Bird Call Dishwasher Detergent"/>
        <s v="Bird Call Extra Moisture Shampoo"/>
        <s v="Bird Call HCL Nasal Spray"/>
        <s v="Bird Call Laundry Detergent"/>
        <s v="Bird Call Mint Mouthwash"/>
        <s v="Bird Call Multi-Symptom Cold Remedy"/>
        <s v="Bird Call Silky Smooth Hair Conditioner"/>
        <s v="Bird Call Tartar Control Toothpaste"/>
        <s v="Bird Call Toothpaste"/>
        <s v="Bird Call Whitening Toothpast"/>
        <s v="Black Tie City Map"/>
        <s v="Black Tie Eyeglass Screwdriver"/>
        <s v="Blue Label Beef Soup"/>
        <s v="Blue Label Canned Beets"/>
        <s v="Blue Label Canned Peas"/>
        <s v="Blue Label Canned String Beans"/>
        <s v="Blue Label Canned Tomatos"/>
        <s v="Blue Label Canned Tuna in Oil"/>
        <s v="Blue Label Canned Tuna in Water"/>
        <s v="Blue Label Canned Yams"/>
        <s v="Blue Label Chicken Noodle Soup"/>
        <s v="Blue Label Chicken Ramen Soup"/>
        <s v="Blue Label Chicken Soup"/>
        <s v="Blue Label Creamed Corn"/>
        <s v="Blue Label Fancy Canned Anchovies"/>
        <s v="Blue Label Fancy Canned Clams"/>
        <s v="Blue Label Fancy Canned Oysters"/>
        <s v="Blue Label Fancy Canned Sardines"/>
        <s v="Blue Label Large Canned Shrimp"/>
        <s v="Blue Label Noodle Soup"/>
        <s v="Blue Label Regular Ramen Soup"/>
        <s v="Blue Label Rice Soup"/>
        <s v="Blue Label Turkey Noodle Soup"/>
        <s v="Blue Label Vegetable Soup"/>
        <s v="Blue Medal Egg Substitute"/>
        <s v="Blue Medal Large Brown Eggs"/>
        <s v="Blue Medal Large Eggs"/>
        <s v="Blue Medal Small Brown Eggs"/>
        <s v="Blue Medal Small Eggs"/>
        <s v="Booker 1% Milk"/>
        <s v="Booker 2% Milk"/>
        <s v="Booker Blueberry Yogurt"/>
        <s v="Booker Buttermilk"/>
        <s v="Booker Cheese Spread"/>
        <s v="Booker Chocolate Milk"/>
        <s v="Booker Havarti Cheese"/>
        <s v="Booker Head Cheese"/>
        <s v="Booker Jack Cheese"/>
        <s v="Booker Large Curd Cottage Cheese"/>
        <s v="Booker Low Fat Cottage Cheese"/>
        <s v="Booker Low Fat Sour Cream"/>
        <s v="Booker Low Fat String Cheese"/>
        <s v="Booker Mild Cheddar Cheese"/>
        <s v="Booker Muenster Cheese"/>
        <s v="Booker Sharp Cheddar Cheese"/>
        <s v="Booker Sour Cream"/>
        <s v="Booker Strawberry Yogurt"/>
        <s v="Booker String Cheese"/>
        <s v="Booker Whole Milk"/>
        <s v="Bravo Beef Soup"/>
        <s v="Bravo Canned Beets"/>
        <s v="Bravo Canned Peas"/>
        <s v="Bravo Canned String Beans"/>
        <s v="Bravo Canned Tomatos"/>
        <s v="Bravo Canned Tuna in Oil"/>
        <s v="Bravo Canned Tuna in Water"/>
        <s v="Bravo Canned Yams"/>
        <s v="Bravo Chicken Noodle Soup"/>
        <s v="Bravo Chicken Ramen Soup"/>
        <s v="Bravo Chicken Soup"/>
        <s v="Bravo Creamed Corn"/>
        <s v="Bravo Fancy Canned Anchovies"/>
        <s v="Bravo Fancy Canned Clams"/>
        <s v="Bravo Fancy Canned Oysters"/>
        <s v="Bravo Fancy Canned Sardines"/>
        <s v="Bravo Large Canned Shrimp"/>
        <s v="Bravo Noodle Soup"/>
        <s v="Bravo Regular Ramen Soup"/>
        <s v="Bravo Rice Soup"/>
        <s v="Bravo Turkey Noodle Soup"/>
        <s v="Bravo Vegetable Soup"/>
        <s v="Carlson 1% Milk"/>
        <s v="Carlson 2% Milk"/>
        <s v="Carlson Blueberry Yogurt"/>
        <s v="Carlson Buttermilk"/>
        <s v="Carlson Cheese Spread"/>
        <s v="Carlson Chocolate Milk"/>
        <s v="Carlson Havarti Cheese"/>
        <s v="Carlson Head Cheese"/>
        <s v="Carlson Jack Cheese"/>
        <s v="Carlson Large Curd Cottage Cheese"/>
        <s v="Carlson Low Fat Cottage Cheese"/>
        <s v="Carlson Low Fat Sour Cream"/>
        <s v="Carlson Low Fat String Cheese"/>
        <s v="Carlson Mild Cheddar Cheese"/>
        <s v="Carlson Muenster Cheese"/>
        <s v="Carlson Sharp Cheddar Cheese"/>
        <s v="Carlson Sour Cream"/>
        <s v="Carlson Strawberry Yogurt"/>
        <s v="Carlson String Cheese"/>
        <s v="Carlson Whole Milk"/>
        <s v="Carrington Apple Cinnamon Waffles"/>
        <s v="Carrington Beef TV Dinner"/>
        <s v="Carrington Blueberry Waffles"/>
        <s v="Carrington Chicken TV Dinner"/>
        <s v="Carrington Fajita French Fries"/>
        <s v="Carrington Frozen Broccoli"/>
        <s v="Carrington Frozen Carrots"/>
        <s v="Carrington Frozen Cauliflower"/>
        <s v="Carrington Frozen Cheese Pizza"/>
        <s v="Carrington Frozen Chicken Breast"/>
        <s v="Carrington Frozen Chicken Thighs"/>
        <s v="Carrington Frozen Chicken Wings"/>
        <s v="Carrington Frozen Corn"/>
        <s v="Carrington Frozen Mushroom Pizza"/>
        <s v="Carrington Frozen Pancakes"/>
        <s v="Carrington Frozen Peas"/>
        <s v="Carrington Frozen Pepperoni Pizza"/>
        <s v="Carrington Frozen Sausage Pizza"/>
        <s v="Carrington Grape Popsicles"/>
        <s v="Carrington Home Style French Fries"/>
        <s v="Carrington Ice Cream"/>
        <s v="Carrington Ice Cream Sandwich"/>
        <s v="Carrington Lemon Popsicles"/>
        <s v="Carrington Lime Popsicles"/>
        <s v="Carrington Low Fat French Fries"/>
        <s v="Carrington Low Fat Waffles"/>
        <s v="Carrington Orange Popsicles"/>
        <s v="Carrington Pancake Mix"/>
        <s v="Carrington Popsicles"/>
        <s v="Carrington Turkey TV Dinner"/>
        <s v="Carrington Waffles"/>
        <s v="CDR Apple Butter"/>
        <s v="CDR Apple Jam"/>
        <s v="CDR Apple Jelly"/>
        <s v="CDR Apple Preserves"/>
        <s v="CDR Brown Sugar"/>
        <s v="CDR Canola Oil"/>
        <s v="CDR Chunky Peanut Butter"/>
        <s v="CDR Columbian Coffee"/>
        <s v="CDR Corn Oil"/>
        <s v="CDR Creamy Peanut Butter"/>
        <s v="CDR Decaf Coffee"/>
        <s v="CDR Extra Chunky Peanut Butter"/>
        <s v="CDR French Roast Coffee"/>
        <s v="CDR Grape Jam"/>
        <s v="CDR Grape Jelly"/>
        <s v="CDR Grape Preserves"/>
        <s v="CDR Hot Chocolate"/>
        <s v="CDR Low Fat Apple Butter"/>
        <s v="CDR Oregano"/>
        <s v="CDR Pepper"/>
        <s v="CDR Regular Coffee"/>
        <s v="CDR Salt"/>
        <s v="CDR Sesame Oil"/>
        <s v="CDR Strawberry Jam"/>
        <s v="CDR Strawberry Jelly"/>
        <s v="CDR Strawberry Preserves"/>
        <s v="CDR Tomato Sauce"/>
        <s v="CDR Vegetable Oil"/>
        <s v="CDR White Sugar"/>
        <s v="Choice Bubble Gum"/>
        <s v="Choice Malted Milk Balls"/>
        <s v="Choice Mint Chocolate Bar"/>
        <s v="Choice Mints"/>
        <s v="Choice Semi-Sweet Chocolate Bar"/>
        <s v="Choice Spicy Mints"/>
        <s v="Choice Tasty Candy Bar"/>
        <s v="Choice White Chocolate Bar"/>
        <s v="Club 1% Milk"/>
        <s v="Club 2% Milk"/>
        <s v="Club Blueberry Yogurt"/>
        <s v="Club Buttermilk"/>
        <s v="Club Cheese Spread"/>
        <s v="Club Chocolate Milk"/>
        <s v="Club Havarti Cheese"/>
        <s v="Club Head Cheese"/>
        <s v="Club Jack Cheese"/>
        <s v="Club Large Curd Cottage Cheese"/>
        <s v="Club Low Fat Cottage Cheese"/>
        <s v="Club Low Fat Sour Cream"/>
        <s v="Club Low Fat String Cheese"/>
        <s v="Club Mild Cheddar Cheese"/>
        <s v="Club Muenster Cheese"/>
        <s v="Club Sharp Cheddar Cheese"/>
        <s v="Club Sour Cream"/>
        <s v="Club Strawberry Yogurt"/>
        <s v="Club String Cheese"/>
        <s v="Club Whole Milk"/>
        <s v="Colony Bagels"/>
        <s v="Colony Blueberry Muffins"/>
        <s v="Colony Cranberry Muffins"/>
        <s v="Colony English Muffins"/>
        <s v="Colony Muffins"/>
        <s v="Colony Pumpernickel Bread"/>
        <s v="Colony Rye Bread"/>
        <s v="Colony Wheat Bread"/>
        <s v="Colony White Bread"/>
        <s v="Colossal Manicotti"/>
        <s v="Colossal Ravioli"/>
        <s v="Colossal Rice Medly"/>
        <s v="Colossal Spaghetti"/>
        <s v="Colossal Thai Rice"/>
        <s v="Consolidated 200 MG Acetominifen"/>
        <s v="Consolidated 200 MG Ibuprofen"/>
        <s v="Consolidated Angled Toothbrush"/>
        <s v="Consolidated Apricot Shampoo"/>
        <s v="Consolidated Buffered Aspirin"/>
        <s v="Consolidated Childrens Aspirin"/>
        <s v="Consolidated Childrens Cold Remedy"/>
        <s v="Consolidated Conditioning Shampoo"/>
        <s v="Consolidated Deodorant"/>
        <s v="Consolidated Dishwasher Detergent"/>
        <s v="Consolidated Extra Moisture Shampoo"/>
        <s v="Consolidated HCL Nasal Spray"/>
        <s v="Consolidated Laundry Detergent"/>
        <s v="Consolidated Mint Mouthwash"/>
        <s v="Consolidated Multi-Symptom Cold Remedy"/>
        <s v="Consolidated Silky Smooth Hair Conditioner"/>
        <s v="Consolidated Tartar Control Toothpaste"/>
        <s v="Consolidated Toothpaste"/>
        <s v="Consolidated Whitening Toothpast"/>
        <s v="Cormorant 100 Watt Lightbulb"/>
        <s v="Cormorant 25 Watt Lightbulb"/>
        <s v="Cormorant 60 Watt Lightbulb"/>
        <s v="Cormorant 75 Watt Lightbulb"/>
        <s v="Cormorant AAA-Size Batteries"/>
        <s v="Cormorant AA-Size Batteries"/>
        <s v="Cormorant Bees Wax Candles"/>
        <s v="Cormorant Copper Cleaner"/>
        <s v="Cormorant Copper Pot Scrubber"/>
        <s v="Cormorant Counter Cleaner"/>
        <s v="Cormorant C-Size Batteries"/>
        <s v="Cormorant D-Size Batteries"/>
        <s v="Cormorant Economy Toilet Brush"/>
        <s v="Cormorant Frying Pan"/>
        <s v="Cormorant Glass Cleaner"/>
        <s v="Cormorant Large Sponge"/>
        <s v="Cormorant Paper Cups"/>
        <s v="Cormorant Paper Plates"/>
        <s v="Cormorant Paper Towels"/>
        <s v="Cormorant Plastic Forks"/>
        <s v="Cormorant Plastic Knives"/>
        <s v="Cormorant Plastic Spoons"/>
        <s v="Cormorant Room Freshener"/>
        <s v="Cormorant Scented Tissue"/>
        <s v="Cormorant Scented Toilet Tissue"/>
        <s v="Cormorant Scissors"/>
        <s v="Cormorant Screw Driver"/>
        <s v="Cormorant Silver Cleaner"/>
        <s v="Cormorant Soft Napkins"/>
        <s v="Cormorant Tissues"/>
        <s v="Cormorant Toilet Bowl Cleaner"/>
        <s v="Cormorant Toilet Paper"/>
        <s v="Curlew Lox"/>
        <s v="Curlew Scallops"/>
        <s v="Cutting Edge Beef Bologna"/>
        <s v="Cutting Edge Chicken Hot Dogs"/>
        <s v="Cutting Edge Cole Slaw"/>
        <s v="Cutting Edge Corned Beef"/>
        <s v="Cutting Edge Foot-Long Hot Dogs"/>
        <s v="Cutting Edge Low Fat Bologna"/>
        <s v="Cutting Edge Low Fat Cole Slaw"/>
        <s v="Cutting Edge Pimento Loaf"/>
        <s v="Cutting Edge Potato Salad"/>
        <s v="Cutting Edge Roasted Chicken"/>
        <s v="Cutting Edge Sliced Chicken"/>
        <s v="Cutting Edge Sliced Ham"/>
        <s v="Cutting Edge Sliced Turkey"/>
        <s v="Cutting Edge Turkey Hot Dogs"/>
        <s v="Denny 100 Watt Lightbulb"/>
        <s v="Denny 25 Watt Lightbulb"/>
        <s v="Denny 60 Watt Lightbulb"/>
        <s v="Denny 75 Watt Lightbulb"/>
        <s v="Denny AAA-Size Batteries"/>
        <s v="Denny AA-Size Batteries"/>
        <s v="Denny Bees Wax Candles"/>
        <s v="Denny Copper Cleaner"/>
        <s v="Denny Copper Pot Scrubber"/>
        <s v="Denny Counter Cleaner"/>
        <s v="Denny C-Size Batteries"/>
        <s v="Denny D-Size Batteries"/>
        <s v="Denny Economy Toilet Brush"/>
        <s v="Denny Frying Pan"/>
        <s v="Denny Glass Cleaner"/>
        <s v="Denny Large Sponge"/>
        <s v="Denny Paper Cups"/>
        <s v="Denny Paper Plates"/>
        <s v="Denny Paper Towels"/>
        <s v="Denny Plastic Forks"/>
        <s v="Denny Plastic Knives"/>
        <s v="Denny Plastic Spoons"/>
        <s v="Denny Room Freshener"/>
        <s v="Denny Scented Tissue"/>
        <s v="Denny Scented Toilet Tissue"/>
        <s v="Denny Scissors"/>
        <s v="Denny Screw Driver"/>
        <s v="Denny Silver Cleaner"/>
        <s v="Denny Soft Napkins"/>
        <s v="Denny Tissues"/>
        <s v="Denny Toilet Bowl Cleaner"/>
        <s v="Denny Toilet Paper"/>
        <s v="Discover Manicotti"/>
        <s v="Discover Ravioli"/>
        <s v="Discover Rice Medly"/>
        <s v="Discover Spaghetti"/>
        <s v="Discover Thai Rice"/>
        <s v="Dollar Monthly Auto Magazine"/>
        <s v="Dollar Monthly Computer Magazine"/>
        <s v="Dollar Monthly Fashion Magazine"/>
        <s v="Dollar Monthly Home Magazine"/>
        <s v="Dollar Monthly Sports Magazine"/>
        <s v="Dual City Lox"/>
        <s v="Dual City Scallops"/>
        <s v="Ebony Almonds"/>
        <s v="Ebony Asparagus"/>
        <s v="Ebony Baby Onion"/>
        <s v="Ebony Beets"/>
        <s v="Ebony Broccoli"/>
        <s v="Ebony Canned Peanuts"/>
        <s v="Ebony Cantelope"/>
        <s v="Ebony Cauliflower"/>
        <s v="Ebony Corn on the Cob"/>
        <s v="Ebony Dried Mushrooms"/>
        <s v="Ebony Elephant Garlic"/>
        <s v="Ebony Fancy Plums"/>
        <s v="Ebony Firm Tofu"/>
        <s v="Ebony Fresh Lima Beans"/>
        <s v="Ebony Fuji Apples"/>
        <s v="Ebony Garlic"/>
        <s v="Ebony Golden Delcious Apples"/>
        <s v="Ebony Green Pepper"/>
        <s v="Ebony Honey Dew"/>
        <s v="Ebony Lemons"/>
        <s v="Ebony Lettuce"/>
        <s v="Ebony Limes"/>
        <s v="Ebony Macintosh Apples"/>
        <s v="Ebony Mandarin Oranges"/>
        <s v="Ebony Mixed Nuts"/>
        <s v="Ebony Mushrooms"/>
        <s v="Ebony New Potatos"/>
        <s v="Ebony Onions"/>
        <s v="Ebony Oranges"/>
        <s v="Ebony Party Nuts"/>
        <s v="Ebony Peaches"/>
        <s v="Ebony Plums"/>
        <s v="Ebony Potatos"/>
        <s v="Ebony Prepared Salad"/>
        <s v="Ebony Red Delcious Apples"/>
        <s v="Ebony Red Pepper"/>
        <s v="Ebony Shitake Mushrooms"/>
        <s v="Ebony Squash"/>
        <s v="Ebony Summer Squash"/>
        <s v="Ebony Sweet Onion"/>
        <s v="Ebony Sweet Peas"/>
        <s v="Ebony Tangerines"/>
        <s v="Ebony Tomatos"/>
        <s v="Ebony Walnuts"/>
        <s v="Even Better 1% Milk"/>
        <s v="Even Better 2% Milk"/>
        <s v="Even Better Blueberry Yogurt"/>
        <s v="Even Better Buttermilk"/>
        <s v="Even Better Cheese Spread"/>
        <s v="Even Better Chocolate Milk"/>
        <s v="Even Better Havarti Cheese"/>
        <s v="Even Better Head Cheese"/>
        <s v="Even Better Jack Cheese"/>
        <s v="Even Better Large Curd Cottage Cheese"/>
        <s v="Even Better Low Fat Cottage Cheese"/>
        <s v="Even Better Low Fat Sour Cream"/>
        <s v="Even Better Low Fat String Cheese"/>
        <s v="Even Better Mild Cheddar Cheese"/>
        <s v="Even Better Muenster Cheese"/>
        <s v="Even Better Sharp Cheddar Cheese"/>
        <s v="Even Better Sour Cream"/>
        <s v="Even Better Strawberry Yogurt"/>
        <s v="Even Better String Cheese"/>
        <s v="Even Better Whole Milk"/>
        <s v="Excel Monthly Auto Magazine"/>
        <s v="Excel Monthly Computer Magazine"/>
        <s v="Excel Monthly Fashion Magazine"/>
        <s v="Excel Monthly Home Magazine"/>
        <s v="Excel Monthly Sports Magazine"/>
        <s v="Excellent Apple Drink"/>
        <s v="Excellent Apple Juice"/>
        <s v="Excellent Berry Juice"/>
        <s v="Excellent Cola"/>
        <s v="Excellent Cranberry Juice"/>
        <s v="Excellent Cream Soda"/>
        <s v="Excellent Diet Cola"/>
        <s v="Excellent Diet Soda"/>
        <s v="Excellent Mango Drink"/>
        <s v="Excellent Orange Juice"/>
        <s v="Excellent Strawberry Drink"/>
        <s v="Fabulous Apple Drink"/>
        <s v="Fabulous Apple Juice"/>
        <s v="Fabulous Berry Juice"/>
        <s v="Fabulous Cola"/>
        <s v="Fabulous Cranberry Juice"/>
        <s v="Fabulous Cream Soda"/>
        <s v="Fabulous Diet Cola"/>
        <s v="Fabulous Diet Soda"/>
        <s v="Fabulous Mango Drink"/>
        <s v="Fabulous Orange Juice"/>
        <s v="Fabulous Strawberry Drink"/>
        <s v="Fantastic Bagels"/>
        <s v="Fantastic Blueberry Muffins"/>
        <s v="Fantastic Cranberry Muffins"/>
        <s v="Fantastic English Muffins"/>
        <s v="Fantastic Muffins"/>
        <s v="Fantastic Pumpernickel Bread"/>
        <s v="Fantastic Rye Bread"/>
        <s v="Fantastic Wheat Bread"/>
        <s v="Fantastic White Bread"/>
        <s v="Fast Apple Fruit Roll"/>
        <s v="Fast Avocado Dip"/>
        <s v="Fast BBQ Potato Chips"/>
        <s v="Fast Beef Jerky"/>
        <s v="Fast Buttered Popcorn"/>
        <s v="Fast Cheese Crackers"/>
        <s v="Fast Cheese Dip"/>
        <s v="Fast Chocolate Chip Cookies"/>
        <s v="Fast Chocolate Donuts"/>
        <s v="Fast Corn Chips"/>
        <s v="Fast Dried Apples"/>
        <s v="Fast Dried Apricots"/>
        <s v="Fast Dried Dates"/>
        <s v="Fast Fondue Mix"/>
        <s v="Fast Frosted Cookies"/>
        <s v="Fast Frosted Donuts"/>
        <s v="Fast Fudge Brownies"/>
        <s v="Fast Fudge Cookies"/>
        <s v="Fast Golden Raisins"/>
        <s v="Fast Graham Crackers"/>
        <s v="Fast Grape Fruit Roll"/>
        <s v="Fast Lemon Cookies"/>
        <s v="Fast Low Fat BBQ Chips"/>
        <s v="Fast Low Fat Chips"/>
        <s v="Fast Low Fat Cookies"/>
        <s v="Fast Low Fat Popcorn"/>
        <s v="Fast Mini Donuts"/>
        <s v="Fast No Salt Popcorn"/>
        <s v="Fast Potato Chips"/>
        <s v="Fast Raisins"/>
        <s v="Fast Raspberry Fruit Roll"/>
        <s v="Fast Salsa Dip"/>
        <s v="Fast Salted Pretzels"/>
        <s v="Fast Sesame Crackers"/>
        <s v="Fast Strawberry Fruit Roll"/>
        <s v="Fast Sugar Cookies"/>
        <s v="Faux Products 200 MG Acetominifen"/>
        <s v="Faux Products 200 MG Ibuprofen"/>
        <s v="Faux Products Angled Toothbrush"/>
        <s v="Faux Products Apricot Shampoo"/>
        <s v="Faux Products Buffered Aspirin"/>
        <s v="Faux Products Childrens Aspirin"/>
        <s v="Faux Products Childrens Cold Remedy"/>
        <s v="Faux Products Conditioning Shampoo"/>
        <s v="Faux Products Deodorant"/>
        <s v="Faux Products Dishwasher Detergent"/>
        <s v="Faux Products Extra Moisture Shampoo"/>
        <s v="Faux Products HCL Nasal Spray"/>
        <s v="Faux Products Laundry Detergent"/>
        <s v="Faux Products Mint Mouthwash"/>
        <s v="Faux Products Multi-Symptom Cold Remedy"/>
        <s v="Faux Products Silky Smooth Hair Conditioner"/>
        <s v="Faux Products Tartar Control Toothpaste"/>
        <s v="Faux Products Toothpaste"/>
        <s v="Faux Products Whitening Toothpast"/>
        <s v="Footnote Extra Lean Hamburger"/>
        <s v="Footnote Seasoned Hamburger"/>
        <s v="Fort West Apple Fruit Roll"/>
        <s v="Fort West Avocado Dip"/>
        <s v="Fort West BBQ Potato Chips"/>
        <s v="Fort West Beef Jerky"/>
        <s v="Fort West Buttered Popcorn"/>
        <s v="Fort West Cheese Crackers"/>
        <s v="Fort West Cheese Dip"/>
        <s v="Fort West Chocolate Chip Cookies"/>
        <s v="Fort West Chocolate Donuts"/>
        <s v="Fort West Corn Chips"/>
        <s v="Fort West Dried Apples"/>
        <s v="Fort West Dried Apricots"/>
        <s v="Fort West Dried Dates"/>
        <s v="Fort West Fondue Mix"/>
        <s v="Fort West Frosted Cookies"/>
        <s v="Fort West Frosted Donuts"/>
        <s v="Fort West Fudge Brownies"/>
        <s v="Fort West Fudge Cookies"/>
        <s v="Fort West Golden Raisins"/>
        <s v="Fort West Graham Crackers"/>
        <s v="Fort West Grape Fruit Roll"/>
        <s v="Fort West Lemon Cookies"/>
        <s v="Fort West Low Fat BBQ Chips"/>
        <s v="Fort West Low Fat Chips"/>
        <s v="Fort West Low Fat Cookies"/>
        <s v="Fort West Low Fat Popcorn"/>
        <s v="Fort West Mini Donuts"/>
        <s v="Fort West No Salt Popcorn"/>
        <s v="Fort West Potato Chips"/>
        <s v="Fort West Raisins"/>
        <s v="Fort West Raspberry Fruit Roll"/>
        <s v="Fort West Salsa Dip"/>
        <s v="Fort West Salted Pretzels"/>
        <s v="Fort West Sesame Crackers"/>
        <s v="Fort West Strawberry Fruit Roll"/>
        <s v="Fort West Sugar Cookies"/>
        <s v="Framton City Map"/>
        <s v="Framton Eyeglass Screwdriver"/>
        <s v="Gauss Monthly Auto Magazine"/>
        <s v="Gauss Monthly Computer Magazine"/>
        <s v="Gauss Monthly Fashion Magazine"/>
        <s v="Gauss Monthly Home Magazine"/>
        <s v="Gauss Monthly Sports Magazine"/>
        <s v="Genteel Extra Lean Hamburger"/>
        <s v="Genteel Seasoned Hamburger"/>
        <s v="Gerolli Extra Lean Hamburger"/>
        <s v="Gerolli Seasoned Hamburger"/>
        <s v="Giant Egg Substitute"/>
        <s v="Giant Large Brown Eggs"/>
        <s v="Giant Large Eggs"/>
        <s v="Giant Small Brown Eggs"/>
        <s v="Giant Small Eggs"/>
        <s v="Golden Apple Cinnamon Waffles"/>
        <s v="Golden Beef TV Dinner"/>
        <s v="Golden Blueberry Waffles"/>
        <s v="Golden Chicken TV Dinner"/>
        <s v="Golden Fajita French Fries"/>
        <s v="Golden Frozen Broccoli"/>
        <s v="Golden Frozen Carrots"/>
        <s v="Golden Frozen Cauliflower"/>
        <s v="Golden Frozen Cheese Pizza"/>
        <s v="Golden Frozen Chicken Breast"/>
        <s v="Golden Frozen Chicken Thighs"/>
        <s v="Golden Frozen Chicken Wings"/>
        <s v="Golden Frozen Corn"/>
        <s v="Golden Frozen Mushroom Pizza"/>
        <s v="Golden Frozen Pancakes"/>
        <s v="Golden Frozen Peas"/>
        <s v="Golden Frozen Pepperoni Pizza"/>
        <s v="Golden Frozen Sausage Pizza"/>
        <s v="Golden Grape Popsicles"/>
        <s v="Golden Home Style French Fries"/>
        <s v="Golden Ice Cream"/>
        <s v="Golden Ice Cream Sandwich"/>
        <s v="Golden Lemon Popsicles"/>
        <s v="Golden Lime Popsicles"/>
        <s v="Golden Low Fat French Fries"/>
        <s v="Golden Low Fat Waffles"/>
        <s v="Golden Orange Popsicles"/>
        <s v="Golden Pancake Mix"/>
        <s v="Golden Popsicles"/>
        <s v="Golden Turkey TV Dinner"/>
        <s v="Golden Waffles"/>
        <s v="Good Chablis Wine"/>
        <s v="Good Chardonnay"/>
        <s v="Good Chardonnay Wine"/>
        <s v="Good Imported Beer"/>
        <s v="Good Light Beer"/>
        <s v="Good Light Wine"/>
        <s v="Good Merlot Wine"/>
        <s v="Good White Zinfandel Wine"/>
        <s v="Gorilla 1% Milk"/>
        <s v="Gorilla 2% Milk"/>
        <s v="Gorilla Blueberry Yogurt"/>
        <s v="Gorilla Buttermilk"/>
        <s v="Gorilla Cheese Spread"/>
        <s v="Gorilla Chocolate Milk"/>
        <s v="Gorilla Havarti Cheese"/>
        <s v="Gorilla Head Cheese"/>
        <s v="Gorilla Jack Cheese"/>
        <s v="Gorilla Large Curd Cottage Cheese"/>
        <s v="Gorilla Low Fat Cottage Cheese"/>
        <s v="Gorilla Low Fat Sour Cream"/>
        <s v="Gorilla Low Fat String Cheese"/>
        <s v="Gorilla Mild Cheddar Cheese"/>
        <s v="Gorilla Muenster Cheese"/>
        <s v="Gorilla Sharp Cheddar Cheese"/>
        <s v="Gorilla Sour Cream"/>
        <s v="Gorilla Strawberry Yogurt"/>
        <s v="Gorilla String Cheese"/>
        <s v="Gorilla Whole Milk"/>
        <s v="Great Bagels"/>
        <s v="Great Blueberry Muffins"/>
        <s v="Great Cranberry Muffins"/>
        <s v="Great English Muffins"/>
        <s v="Great Muffins"/>
        <s v="Great Pumpernickel Bread"/>
        <s v="Great Rye Bread"/>
        <s v="Great Wheat Bread"/>
        <s v="Great White Bread"/>
        <s v="Green Ribbon Canned Mixed Fruit"/>
        <s v="Green Ribbon Canned Peaches"/>
        <s v="Gulf Coast Bubble Gum"/>
        <s v="Gulf Coast Malted Milk Balls"/>
        <s v="Gulf Coast Mint Chocolate Bar"/>
        <s v="Gulf Coast Mints"/>
        <s v="Gulf Coast Semi-Sweet Chocolate Bar"/>
        <s v="Gulf Coast Spicy Mints"/>
        <s v="Gulf Coast Tasty Candy Bar"/>
        <s v="Gulf Coast White Chocolate Bar"/>
        <s v="Hermanos Almonds"/>
        <s v="Hermanos Asparagus"/>
        <s v="Hermanos Baby Onion"/>
        <s v="Hermanos Beets"/>
        <s v="Hermanos Broccoli"/>
        <s v="Hermanos Canned Peanuts"/>
        <s v="Hermanos Cantelope"/>
        <s v="Hermanos Cauliflower"/>
        <s v="Hermanos Corn on the Cob"/>
        <s v="Hermanos Dried Mushrooms"/>
        <s v="Hermanos Elephant Garlic"/>
        <s v="Hermanos Fancy Plums"/>
        <s v="Hermanos Firm Tofu"/>
        <s v="Hermanos Fresh Lima Beans"/>
        <s v="Hermanos Fuji Apples"/>
        <s v="Hermanos Garlic"/>
        <s v="Hermanos Golden Delcious Apples"/>
        <s v="Hermanos Green Pepper"/>
        <s v="Hermanos Honey Dew"/>
        <s v="Hermanos Lemons"/>
        <s v="Hermanos Lettuce"/>
        <s v="Hermanos Limes"/>
        <s v="Hermanos Macintosh Apples"/>
        <s v="Hermanos Mandarin Oranges"/>
        <s v="Hermanos Mixed Nuts"/>
        <s v="Hermanos Mushrooms"/>
        <s v="Hermanos New Potatos"/>
        <s v="Hermanos Onions"/>
        <s v="Hermanos Oranges"/>
        <s v="Hermanos Party Nuts"/>
        <s v="Hermanos Peaches"/>
        <s v="Hermanos Plums"/>
        <s v="Hermanos Potatos"/>
        <s v="Hermanos Prepared Salad"/>
        <s v="Hermanos Red Delcious Apples"/>
        <s v="Hermanos Red Pepper"/>
        <s v="Hermanos Shitake Mushrooms"/>
        <s v="Hermanos Squash"/>
        <s v="Hermanos Summer Squash"/>
        <s v="Hermanos Sweet Onion"/>
        <s v="Hermanos Sweet Peas"/>
        <s v="Hermanos Tangerines"/>
        <s v="Hermanos Tomatos"/>
        <s v="Hermanos Walnuts"/>
        <s v="High Quality 100 Watt Lightbulb"/>
        <s v="High Quality 25 Watt Lightbulb"/>
        <s v="High Quality 60 Watt Lightbulb"/>
        <s v="High Quality 75 Watt Lightbulb"/>
        <s v="High Quality AAA-Size Batteries"/>
        <s v="High Quality AA-Size Batteries"/>
        <s v="High Quality Bees Wax Candles"/>
        <s v="High Quality Copper Cleaner"/>
        <s v="High Quality Copper Pot Scrubber"/>
        <s v="High Quality Counter Cleaner"/>
        <s v="High Quality C-Size Batteries"/>
        <s v="High Quality D-Size Batteries"/>
        <s v="High Quality Economy Toilet Brush"/>
        <s v="High Quality Frying Pan"/>
        <s v="High Quality Glass Cleaner"/>
        <s v="High Quality Large Sponge"/>
        <s v="High Quality Paper Cups"/>
        <s v="High Quality Paper Plates"/>
        <s v="High Quality Paper Towels"/>
        <s v="High Quality Plastic Forks"/>
        <s v="High Quality Plastic Knives"/>
        <s v="High Quality Plastic Spoons"/>
        <s v="High Quality Room Freshener"/>
        <s v="High Quality Scented Tissue"/>
        <s v="High Quality Scented Toilet Tissue"/>
        <s v="High Quality Scissors"/>
        <s v="High Quality Screw Driver"/>
        <s v="High Quality Silver Cleaner"/>
        <s v="High Quality Soft Napkins"/>
        <s v="High Quality Tissues"/>
        <s v="High Quality Toilet Bowl Cleaner"/>
        <s v="High Quality Toilet Paper"/>
        <s v="High Top Almonds"/>
        <s v="High Top Asparagus"/>
        <s v="High Top Baby Onion"/>
        <s v="High Top Beets"/>
        <s v="High Top Broccoli"/>
        <s v="High Top Canned Peanuts"/>
        <s v="High Top Cantelope"/>
        <s v="High Top Cauliflower"/>
        <s v="High Top Corn on the Cob"/>
        <s v="High Top Dried Mushrooms"/>
        <s v="High Top Elephant Garlic"/>
        <s v="High Top Fancy Plums"/>
        <s v="High Top Firm Tofu"/>
        <s v="High Top Fresh Lima Beans"/>
        <s v="High Top Fuji Apples"/>
        <s v="High Top Garlic"/>
        <s v="High Top Golden Delcious Apples"/>
        <s v="High Top Green Pepper"/>
        <s v="High Top Honey Dew"/>
        <s v="High Top Lemons"/>
        <s v="High Top Lettuce"/>
        <s v="High Top Limes"/>
        <s v="High Top Macintosh Apples"/>
        <s v="High Top Mandarin Oranges"/>
        <s v="High Top Mixed Nuts"/>
        <s v="High Top Mushrooms"/>
        <s v="High Top New Potatos"/>
        <s v="High Top Onions"/>
        <s v="High Top Oranges"/>
        <s v="High Top Party Nuts"/>
        <s v="High Top Peaches"/>
        <s v="High Top Plums"/>
        <s v="High Top Potatos"/>
        <s v="High Top Prepared Salad"/>
        <s v="High Top Red Delcious Apples"/>
        <s v="High Top Red Pepper"/>
        <s v="High Top Shitake Mushrooms"/>
        <s v="High Top Squash"/>
        <s v="High Top Summer Squash"/>
        <s v="High Top Sweet Onion"/>
        <s v="High Top Sweet Peas"/>
        <s v="High Top Tangerines"/>
        <s v="High Top Tomatos"/>
        <s v="High Top Walnuts"/>
        <s v="Hilltop 200 MG Acetominifen"/>
        <s v="Hilltop 200 MG Ibuprofen"/>
        <s v="Hilltop Angled Toothbrush"/>
        <s v="Hilltop Apricot Shampoo"/>
        <s v="Hilltop Buffered Aspirin"/>
        <s v="Hilltop Childrens Aspirin"/>
        <s v="Hilltop Childrens Cold Remedy"/>
        <s v="Hilltop Conditioning Shampoo"/>
        <s v="Hilltop Deodorant"/>
        <s v="Hilltop Dishwasher Detergent"/>
        <s v="Hilltop Extra Moisture Shampoo"/>
        <s v="Hilltop HCL Nasal Spray"/>
        <s v="Hilltop Laundry Detergent"/>
        <s v="Hilltop Mint Mouthwash"/>
        <s v="Hilltop Multi-Symptom Cold Remedy"/>
        <s v="Hilltop Silky Smooth Hair Conditioner"/>
        <s v="Hilltop Tartar Control Toothpaste"/>
        <s v="Hilltop Toothpaste"/>
        <s v="Hilltop Whitening Toothpast"/>
        <s v="Horatio Apple Fruit Roll"/>
        <s v="Horatio Avocado Dip"/>
        <s v="Horatio BBQ Potato Chips"/>
        <s v="Horatio Beef Jerky"/>
        <s v="Horatio Buttered Popcorn"/>
        <s v="Horatio Cheese Crackers"/>
        <s v="Horatio Cheese Dip"/>
        <s v="Horatio Chocolate Chip Cookies"/>
        <s v="Horatio Chocolate Donuts"/>
        <s v="Horatio Corn Chips"/>
        <s v="Horatio Dried Apples"/>
        <s v="Horatio Dried Apricots"/>
        <s v="Horatio Dried Dates"/>
        <s v="Horatio Fondue Mix"/>
        <s v="Horatio Frosted Cookies"/>
        <s v="Horatio Frosted Donuts"/>
        <s v="Horatio Fudge Brownies"/>
        <s v="Horatio Fudge Cookies"/>
        <s v="Horatio Golden Raisins"/>
        <s v="Horatio Graham Crackers"/>
        <s v="Horatio Grape Fruit Roll"/>
        <s v="Horatio Lemon Cookies"/>
        <s v="Horatio Low Fat BBQ Chips"/>
        <s v="Horatio Low Fat Chips"/>
        <s v="Horatio Low Fat Cookies"/>
        <s v="Horatio Low Fat Popcorn"/>
        <s v="Horatio Mini Donuts"/>
        <s v="Horatio No Salt Popcorn"/>
        <s v="Horatio Potato Chips"/>
        <s v="Horatio Raisins"/>
        <s v="Horatio Raspberry Fruit Roll"/>
        <s v="Horatio Salsa Dip"/>
        <s v="Horatio Salted Pretzels"/>
        <s v="Horatio Sesame Crackers"/>
        <s v="Horatio Strawberry Fruit Roll"/>
        <s v="Horatio Sugar Cookies"/>
        <s v="Imagine Apple Cinnamon Waffles"/>
        <s v="Imagine Beef TV Dinner"/>
        <s v="Imagine Blueberry Waffles"/>
        <s v="Imagine Chicken TV Dinner"/>
        <s v="Imagine Fajita French Fries"/>
        <s v="Imagine Frozen Broccoli"/>
        <s v="Imagine Frozen Carrots"/>
        <s v="Imagine Frozen Cauliflower"/>
        <s v="Imagine Frozen Cheese Pizza"/>
        <s v="Imagine Frozen Chicken Breast"/>
        <s v="Imagine Frozen Chicken Thighs"/>
        <s v="Imagine Frozen Chicken Wings"/>
        <s v="Imagine Frozen Corn"/>
        <s v="Imagine Frozen Mushroom Pizza"/>
        <s v="Imagine Frozen Pancakes"/>
        <s v="Imagine Frozen Peas"/>
        <s v="Imagine Frozen Pepperoni Pizza"/>
        <s v="Imagine Frozen Sausage Pizza"/>
        <s v="Imagine Grape Popsicles"/>
        <s v="Imagine Home Style French Fries"/>
        <s v="Imagine Ice Cream"/>
        <s v="Imagine Ice Cream Sandwich"/>
        <s v="Imagine Lemon Popsicles"/>
        <s v="Imagine Lime Popsicles"/>
        <s v="Imagine Low Fat French Fries"/>
        <s v="Imagine Low Fat Waffles"/>
        <s v="Imagine Orange Popsicles"/>
        <s v="Imagine Pancake Mix"/>
        <s v="Imagine Popsicles"/>
        <s v="Imagine Turkey TV Dinner"/>
        <s v="Imagine Waffles"/>
        <s v="James Bay City Map"/>
        <s v="James Bay Eyeglass Screwdriver"/>
        <s v="Jardon Manicotti"/>
        <s v="Jardon Ravioli"/>
        <s v="Jardon Rice Medly"/>
        <s v="Jardon Spaghetti"/>
        <s v="Jardon Thai Rice"/>
        <s v="Jeffers Corn Puffs"/>
        <s v="Jeffers Grits"/>
        <s v="Jeffers Oatmeal"/>
        <s v="Jeffers Wheat Puffs"/>
        <s v="Johnson Corn Puffs"/>
        <s v="Johnson Grits"/>
        <s v="Johnson Oatmeal"/>
        <s v="Johnson Wheat Puffs"/>
        <s v="Jumbo Egg Substitute"/>
        <s v="Jumbo Large Brown Eggs"/>
        <s v="Jumbo Large Eggs"/>
        <s v="Jumbo Small Brown Eggs"/>
        <s v="Jumbo Small Eggs"/>
        <s v="Just Right Beef Soup"/>
        <s v="Just Right Canned Beets"/>
        <s v="Just Right Canned Peas"/>
        <s v="Just Right Canned String Beans"/>
        <s v="Just Right Canned Tomatos"/>
        <s v="Just Right Canned Tuna in Oil"/>
        <s v="Just Right Canned Tuna in Water"/>
        <s v="Just Right Canned Yams"/>
        <s v="Just Right Chicken Noodle Soup"/>
        <s v="Just Right Chicken Ramen Soup"/>
        <s v="Just Right Chicken Soup"/>
        <s v="Just Right Creamed Corn"/>
        <s v="Just Right Fancy Canned Anchovies"/>
        <s v="Just Right Fancy Canned Clams"/>
        <s v="Just Right Fancy Canned Oysters"/>
        <s v="Just Right Fancy Canned Sardines"/>
        <s v="Just Right Large Canned Shrimp"/>
        <s v="Just Right Noodle Soup"/>
        <s v="Just Right Regular Ramen Soup"/>
        <s v="Just Right Rice Soup"/>
        <s v="Just Right Turkey Noodle Soup"/>
        <s v="Just Right Vegetable Soup"/>
        <s v="King Rosy Sunglasses"/>
        <s v="Kiwi Lox"/>
        <s v="Kiwi Scallops"/>
        <s v="Lake Beef Bologna"/>
        <s v="Lake Chicken Hot Dogs"/>
        <s v="Lake Cole Slaw"/>
        <s v="Lake Corned Beef"/>
        <s v="Lake Foot-Long Hot Dogs"/>
        <s v="Lake Low Fat Bologna"/>
        <s v="Lake Low Fat Cole Slaw"/>
        <s v="Lake Pimento Loaf"/>
        <s v="Lake Potato Salad"/>
        <s v="Lake Roasted Chicken"/>
        <s v="Lake Sliced Chicken"/>
        <s v="Lake Sliced Ham"/>
        <s v="Lake Sliced Turkey"/>
        <s v="Lake Turkey Hot Dogs"/>
        <s v="Landslide Apple Butter"/>
        <s v="Landslide Apple Jam"/>
        <s v="Landslide Apple Jelly"/>
        <s v="Landslide Apple Preserves"/>
        <s v="Landslide Brown Sugar"/>
        <s v="Landslide Canola Oil"/>
        <s v="Landslide Chunky Peanut Butter"/>
        <s v="Landslide Columbian Coffee"/>
        <s v="Landslide Corn Oil"/>
        <s v="Landslide Creamy Peanut Butter"/>
        <s v="Landslide Decaf Coffee"/>
        <s v="Landslide Extra Chunky Peanut Butter"/>
        <s v="Landslide French Roast Coffee"/>
        <s v="Landslide Grape Jam"/>
        <s v="Landslide Grape Jelly"/>
        <s v="Landslide Grape Preserves"/>
        <s v="Landslide Hot Chocolate"/>
        <s v="Landslide Low Fat Apple Butter"/>
        <s v="Landslide Oregano"/>
        <s v="Landslide Pepper"/>
        <s v="Landslide Regular Coffee"/>
        <s v="Landslide Salt"/>
        <s v="Landslide Sesame Oil"/>
        <s v="Landslide Strawberry Jam"/>
        <s v="Landslide Strawberry Jelly"/>
        <s v="Landslide Strawberry Preserves"/>
        <s v="Landslide Tomato Sauce"/>
        <s v="Landslide Vegetable Oil"/>
        <s v="Landslide White Sugar"/>
        <s v="Medalist Manicotti"/>
        <s v="Medalist Ravioli"/>
        <s v="Medalist Rice Medly"/>
        <s v="Medalist Spaghetti"/>
        <s v="Medalist Thai Rice"/>
        <s v="Mighty Good Monthly Auto Magazine"/>
        <s v="Mighty Good Monthly Computer Magazine"/>
        <s v="Mighty Good Monthly Fashion Magazine"/>
        <s v="Mighty Good Monthly Home Magazine"/>
        <s v="Mighty Good Monthly Sports Magazine"/>
        <s v="Modell Bagels"/>
        <s v="Modell Blueberry Muffins"/>
        <s v="Modell Cranberry Muffins"/>
        <s v="Modell English Muffins"/>
        <s v="Modell Muffins"/>
        <s v="Modell Pumpernickel Bread"/>
        <s v="Modell Rye Bread"/>
        <s v="Modell Wheat Bread"/>
        <s v="Modell White Bread"/>
        <s v="Moms Beef Bologna"/>
        <s v="Moms Chicken Hot Dogs"/>
        <s v="Moms Cole Slaw"/>
        <s v="Moms Corned Beef"/>
        <s v="Moms Foot-Long Hot Dogs"/>
        <s v="Moms Low Fat Bologna"/>
        <s v="Moms Low Fat Cole Slaw"/>
        <s v="Moms Pimento Loaf"/>
        <s v="Moms Potato Salad"/>
        <s v="Moms Roasted Chicken"/>
        <s v="Moms Sliced Chicken"/>
        <s v="Moms Sliced Ham"/>
        <s v="Moms Sliced Turkey"/>
        <s v="Moms Turkey Hot Dogs"/>
        <s v="Monarch Manicotti"/>
        <s v="Monarch Ravioli"/>
        <s v="Monarch Rice Medly"/>
        <s v="Monarch Spaghetti"/>
        <s v="Monarch Thai Rice"/>
        <s v="Musial Bubble Gum"/>
        <s v="Musial Malted Milk Balls"/>
        <s v="Musial Mint Chocolate Bar"/>
        <s v="Musial Mints"/>
        <s v="Musial Semi-Sweet Chocolate Bar"/>
        <s v="Musial Spicy Mints"/>
        <s v="Musial Tasty Candy Bar"/>
        <s v="Musial White Chocolate Bar"/>
        <s v="National Egg Substitute"/>
        <s v="National Large Brown Eggs"/>
        <s v="National Large Eggs"/>
        <s v="National Small Brown Eggs"/>
        <s v="National Small Eggs"/>
        <s v="Nationeel Apple Fruit Roll"/>
        <s v="Nationeel Avocado Dip"/>
        <s v="Nationeel BBQ Potato Chips"/>
        <s v="Nationeel Beef Jerky"/>
        <s v="Nationeel Buttered Popcorn"/>
        <s v="Nationeel Cheese Crackers"/>
        <s v="Nationeel Cheese Dip"/>
        <s v="Nationeel Chocolate Chip Cookies"/>
        <s v="Nationeel Chocolate Donuts"/>
        <s v="Nationeel Corn Chips"/>
        <s v="Nationeel Dried Apples"/>
        <s v="Nationeel Dried Apricots"/>
        <s v="Nationeel Dried Dates"/>
        <s v="Nationeel Fondue Mix"/>
        <s v="Nationeel Frosted Cookies"/>
        <s v="Nationeel Frosted Donuts"/>
        <s v="Nationeel Fudge Brownies"/>
        <s v="Nationeel Fudge Cookies"/>
        <s v="Nationeel Golden Raisins"/>
        <s v="Nationeel Graham Crackers"/>
        <s v="Nationeel Grape Fruit Roll"/>
        <s v="Nationeel Lemon Cookies"/>
        <s v="Nationeel Low Fat BBQ Chips"/>
        <s v="Nationeel Low Fat Chips"/>
        <s v="Nationeel Low Fat Cookies"/>
        <s v="Nationeel Low Fat Popcorn"/>
        <s v="Nationeel Mini Donuts"/>
        <s v="Nationeel No Salt Popcorn"/>
        <s v="Nationeel Potato Chips"/>
        <s v="Nationeel Raisins"/>
        <s v="Nationeel Raspberry Fruit Roll"/>
        <s v="Nationeel Salsa Dip"/>
        <s v="Nationeel Salted Pretzels"/>
        <s v="Nationeel Sesame Crackers"/>
        <s v="Nationeel Strawberry Fruit Roll"/>
        <s v="Nationeel Sugar Cookies"/>
        <s v="Pearl Chablis Wine"/>
        <s v="Pearl Chardonnay"/>
        <s v="Pearl Chardonnay Wine"/>
        <s v="Pearl Imported Beer"/>
        <s v="Pearl Light Beer"/>
        <s v="Pearl Light Wine"/>
        <s v="Pearl Merlot Wine"/>
        <s v="Pearl White Zinfandel Wine"/>
        <s v="PigTail Apple Cinnamon Waffles"/>
        <s v="PigTail Beef TV Dinner"/>
        <s v="PigTail Blueberry Waffles"/>
        <s v="PigTail Chicken TV Dinner"/>
        <s v="PigTail Fajita French Fries"/>
        <s v="PigTail Frozen Broccoli"/>
        <s v="PigTail Frozen Carrots"/>
        <s v="PigTail Frozen Cauliflower"/>
        <s v="PigTail Frozen Cheese Pizza"/>
        <s v="PigTail Frozen Chicken Breast"/>
        <s v="PigTail Frozen Chicken Thighs"/>
        <s v="PigTail Frozen Chicken Wings"/>
        <s v="PigTail Frozen Corn"/>
        <s v="PigTail Frozen Mushroom Pizza"/>
        <s v="PigTail Frozen Pancakes"/>
        <s v="PigTail Frozen Peas"/>
        <s v="PigTail Frozen Pepperoni Pizza"/>
        <s v="PigTail Frozen Sausage Pizza"/>
        <s v="PigTail Grape Popsicles"/>
        <s v="PigTail Home Style French Fries"/>
        <s v="PigTail Ice Cream"/>
        <s v="PigTail Ice Cream Sandwich"/>
        <s v="PigTail Lemon Popsicles"/>
        <s v="PigTail Lime Popsicles"/>
        <s v="PigTail Low Fat French Fries"/>
        <s v="PigTail Low Fat Waffles"/>
        <s v="PigTail Orange Popsicles"/>
        <s v="PigTail Pancake Mix"/>
        <s v="PigTail Popsicles"/>
        <s v="PigTail Turkey TV Dinner"/>
        <s v="PigTail Waffles"/>
        <s v="Plato Apple Butter"/>
        <s v="Plato Apple Jam"/>
        <s v="Plato Apple Jelly"/>
        <s v="Plato Apple Preserves"/>
        <s v="Plato Brown Sugar"/>
        <s v="Plato Canola Oil"/>
        <s v="Plato Chunky Peanut Butter"/>
        <s v="Plato Columbian Coffee"/>
        <s v="Plato Corn Oil"/>
        <s v="Plato Creamy Peanut Butter"/>
        <s v="Plato Decaf Coffee"/>
        <s v="Plato Extra Chunky Peanut Butter"/>
        <s v="Plato French Roast Coffee"/>
        <s v="Plato Grape Jam"/>
        <s v="Plato Grape Jelly"/>
        <s v="Plato Grape Preserves"/>
        <s v="Plato Hot Chocolate"/>
        <s v="Plato Low Fat Apple Butter"/>
        <s v="Plato Oregano"/>
        <s v="Plato Pepper"/>
        <s v="Plato Regular Coffee"/>
        <s v="Plato Salt"/>
        <s v="Plato Sesame Oil"/>
        <s v="Plato Strawberry Jam"/>
        <s v="Plato Strawberry Jelly"/>
        <s v="Plato Strawberry Preserves"/>
        <s v="Plato Tomato Sauce"/>
        <s v="Plato Vegetable Oil"/>
        <s v="Plato White Sugar"/>
        <s v="Pleasant Beef Soup"/>
        <s v="Pleasant Canned Beets"/>
        <s v="Pleasant Canned Peas"/>
        <s v="Pleasant Canned String Beans"/>
        <s v="Pleasant Canned Tomatos"/>
        <s v="Pleasant Canned Tuna in Oil"/>
        <s v="Pleasant Canned Tuna in Water"/>
        <s v="Pleasant Canned Yams"/>
        <s v="Pleasant Chicken Noodle Soup"/>
        <s v="Pleasant Chicken Ramen Soup"/>
        <s v="Pleasant Chicken Soup"/>
        <s v="Pleasant Creamed Corn"/>
        <s v="Pleasant Fancy Canned Anchovies"/>
        <s v="Pleasant Fancy Canned Clams"/>
        <s v="Pleasant Fancy Canned Oysters"/>
        <s v="Pleasant Fancy Canned Sardines"/>
        <s v="Pleasant Large Canned Shrimp"/>
        <s v="Pleasant Noodle Soup"/>
        <s v="Pleasant Regular Ramen Soup"/>
        <s v="Pleasant Rice Soup"/>
        <s v="Pleasant Turkey Noodle Soup"/>
        <s v="Pleasant Vegetable Soup"/>
        <s v="Portsmouth Chablis Wine"/>
        <s v="Portsmouth Chardonnay"/>
        <s v="Portsmouth Chardonnay Wine"/>
        <s v="Portsmouth Imported Beer"/>
        <s v="Portsmouth Light Beer"/>
        <s v="Portsmouth Light Wine"/>
        <s v="Portsmouth Merlot Wine"/>
        <s v="Portsmouth White Zinfandel Wine"/>
        <s v="Prelude Rosy Sunglasses"/>
        <s v="Queen City Map"/>
        <s v="Queen Eyeglass Screwdriver"/>
        <s v="Quick Extra Lean Hamburger"/>
        <s v="Quick Seasoned Hamburger"/>
        <s v="Radius Corn Puffs"/>
        <s v="Radius Grits"/>
        <s v="Radius Oatmeal"/>
        <s v="Radius Wheat Puffs"/>
        <s v="Red Spade Beef Bologna"/>
        <s v="Red Spade Chicken Hot Dogs"/>
        <s v="Red Spade Cole Slaw"/>
        <s v="Red Spade Corned Beef"/>
        <s v="Red Spade Foot-Long Hot Dogs"/>
        <s v="Red Spade Low Fat Bologna"/>
        <s v="Red Spade Low Fat Cole Slaw"/>
        <s v="Red Spade Pimento Loaf"/>
        <s v="Red Spade Potato Salad"/>
        <s v="Red Spade Roasted Chicken"/>
        <s v="Red Spade Sliced Chicken"/>
        <s v="Red Spade Sliced Ham"/>
        <s v="Red Spade Sliced Turkey"/>
        <s v="Red Spade Turkey Hot Dogs"/>
        <s v="Red Wing 100 Watt Lightbulb"/>
        <s v="Red Wing 25 Watt Lightbulb"/>
        <s v="Red Wing 60 Watt Lightbulb"/>
        <s v="Red Wing 75 Watt Lightbulb"/>
        <s v="Red Wing AAA-Size Batteries"/>
        <s v="Red Wing AA-Size Batteries"/>
        <s v="Red Wing Bees Wax Candles"/>
        <s v="Red Wing Copper Cleaner"/>
        <s v="Red Wing Copper Pot Scrubber"/>
        <s v="Red Wing Counter Cleaner"/>
        <s v="Red Wing C-Size Batteries"/>
        <s v="Red Wing D-Size Batteries"/>
        <s v="Red Wing Economy Toilet Brush"/>
        <s v="Red Wing Frying Pan"/>
        <s v="Red Wing Glass Cleaner"/>
        <s v="Red Wing Large Sponge"/>
        <s v="Red Wing Paper Cups"/>
        <s v="Red Wing Paper Plates"/>
        <s v="Red Wing Paper Towels"/>
        <s v="Red Wing Plastic Forks"/>
        <s v="Red Wing Plastic Knives"/>
        <s v="Red Wing Plastic Spoons"/>
        <s v="Red Wing Room Freshener"/>
        <s v="Red Wing Scented Tissue"/>
        <s v="Red Wing Scented Toilet Tissue"/>
        <s v="Red Wing Scissors"/>
        <s v="Red Wing Screw Driver"/>
        <s v="Red Wing Silver Cleaner"/>
        <s v="Red Wing Soft Napkins"/>
        <s v="Red Wing Tissues"/>
        <s v="Red Wing Toilet Bowl Cleaner"/>
        <s v="Red Wing Toilet Paper"/>
        <s v="Robust Monthly Auto Magazine"/>
        <s v="Robust Monthly Computer Magazine"/>
        <s v="Robust Monthly Fashion Magazine"/>
        <s v="Robust Monthly Home Magazine"/>
        <s v="Robust Monthly Sports Magazine"/>
        <s v="Shady Lake Manicotti"/>
        <s v="Shady Lake Ravioli"/>
        <s v="Shady Lake Rice Medly"/>
        <s v="Shady Lake Spaghetti"/>
        <s v="Shady Lake Thai Rice"/>
        <s v="Ship Shape Extra Lean Hamburger"/>
        <s v="Ship Shape Seasoned Hamburger"/>
        <s v="Skinner Apple Drink"/>
        <s v="Skinner Apple Juice"/>
        <s v="Skinner Berry Juice"/>
        <s v="Skinner Cola"/>
        <s v="Skinner Cranberry Juice"/>
        <s v="Skinner Cream Soda"/>
        <s v="Skinner Diet Cola"/>
        <s v="Skinner Diet Soda"/>
        <s v="Skinner Mango Drink"/>
        <s v="Skinner Orange Juice"/>
        <s v="Skinner Strawberry Drink"/>
        <s v="Special Corn Puffs"/>
        <s v="Special Grits"/>
        <s v="Special Oatmeal"/>
        <s v="Special Wheat Puffs"/>
        <s v="Sphinx Bagels"/>
        <s v="Sphinx Blueberry Muffins"/>
        <s v="Sphinx Cranberry Muffins"/>
        <s v="Sphinx English Muffins"/>
        <s v="Sphinx Muffins"/>
        <s v="Sphinx Pumpernickel Bread"/>
        <s v="Sphinx Rye Bread"/>
        <s v="Sphinx Wheat Bread"/>
        <s v="Sphinx White Bread"/>
        <s v="Steady 200 MG Acetominifen"/>
        <s v="Steady 200 MG Ibuprofen"/>
        <s v="Steady Angled Toothbrush"/>
        <s v="Steady Apricot Shampoo"/>
        <s v="Steady Buffered Aspirin"/>
        <s v="Steady Childrens Aspirin"/>
        <s v="Steady Childrens Cold Remedy"/>
        <s v="Steady Conditioning Shampoo"/>
        <s v="Steady Deodorant"/>
        <s v="Steady Dishwasher Detergent"/>
        <s v="Steady Extra Moisture Shampoo"/>
        <s v="Steady HCL Nasal Spray"/>
        <s v="Steady Laundry Detergent"/>
        <s v="Steady Mint Mouthwash"/>
        <s v="Steady Multi-Symptom Cold Remedy"/>
        <s v="Steady Silky Smooth Hair Conditioner"/>
        <s v="Steady Tartar Control Toothpaste"/>
        <s v="Steady Toothpaste"/>
        <s v="Steady Whitening Toothpast"/>
        <s v="Sunset 100 Watt Lightbulb"/>
        <s v="Sunset 25 Watt Lightbulb"/>
        <s v="Sunset 60 Watt Lightbulb"/>
        <s v="Sunset 75 Watt Lightbulb"/>
        <s v="Sunset AAA-Size Batteries"/>
        <s v="Sunset AA-Size Batteries"/>
        <s v="Sunset Bees Wax Candles"/>
        <s v="Sunset Copper Cleaner"/>
        <s v="Sunset Copper Pot Scrubber"/>
        <s v="Sunset Counter Cleaner"/>
        <s v="Sunset C-Size Batteries"/>
        <s v="Sunset D-Size Batteries"/>
        <s v="Sunset Economy Toilet Brush"/>
        <s v="Sunset Frying Pan"/>
        <s v="Sunset Glass Cleaner"/>
        <s v="Sunset Large Sponge"/>
        <s v="Sunset Paper Cups"/>
        <s v="Sunset Paper Plates"/>
        <s v="Sunset Paper Towels"/>
        <s v="Sunset Plastic Forks"/>
        <s v="Sunset Plastic Knives"/>
        <s v="Sunset Plastic Spoons"/>
        <s v="Sunset Room Freshener"/>
        <s v="Sunset Scented Tissue"/>
        <s v="Sunset Scented Toilet Tissue"/>
        <s v="Sunset Scissors"/>
        <s v="Sunset Screw Driver"/>
        <s v="Sunset Silver Cleaner"/>
        <s v="Sunset Soft Napkins"/>
        <s v="Sunset Tissues"/>
        <s v="Sunset Toilet Bowl Cleaner"/>
        <s v="Sunset Toilet Paper"/>
        <s v="Super Apple Butter"/>
        <s v="Super Apple Jam"/>
        <s v="Super Apple Jelly"/>
        <s v="Super Apple Preserves"/>
        <s v="Super Brown Sugar"/>
        <s v="Super Canola Oil"/>
        <s v="Super Chunky Peanut Butter"/>
        <s v="Super Columbian Coffee"/>
        <s v="Super Corn Oil"/>
        <s v="Super Creamy Peanut Butter"/>
        <s v="Super Decaf Coffee"/>
        <s v="Super Extra Chunky Peanut Butter"/>
        <s v="Super French Roast Coffee"/>
        <s v="Super Grape Jam"/>
        <s v="Super Grape Jelly"/>
        <s v="Super Grape Preserves"/>
        <s v="Super Hot Chocolate"/>
        <s v="Super Low Fat Apple Butter"/>
        <s v="Super Oregano"/>
        <s v="Super Pepper"/>
        <s v="Super Regular Coffee"/>
        <s v="Super Salt"/>
        <s v="Super Sesame Oil"/>
        <s v="Super Strawberry Jam"/>
        <s v="Super Strawberry Jelly"/>
        <s v="Super Strawberry Preserves"/>
        <s v="Super Tomato Sauce"/>
        <s v="Super Vegetable Oil"/>
        <s v="Super White Sugar"/>
        <s v="Swell Canned Mixed Fruit"/>
        <s v="Swell Canned Peaches"/>
        <s v="Symphony Rosy Sunglasses"/>
        <s v="Tell Tale Almonds"/>
        <s v="Tell Tale Asparagus"/>
        <s v="Tell Tale Baby Onion"/>
        <s v="Tell Tale Beets"/>
        <s v="Tell Tale Broccoli"/>
        <s v="Tell Tale Canned Peanuts"/>
        <s v="Tell Tale Cantelope"/>
        <s v="Tell Tale Cauliflower"/>
        <s v="Tell Tale Corn on the Cob"/>
        <s v="Tell Tale Dried Mushrooms"/>
        <s v="Tell Tale Elephant Garlic"/>
        <s v="Tell Tale Fancy Plums"/>
        <s v="Tell Tale Firm Tofu"/>
        <s v="Tell Tale Fresh Lima Beans"/>
        <s v="Tell Tale Fuji Apples"/>
        <s v="Tell Tale Garlic"/>
        <s v="Tell Tale Golden Delcious Apples"/>
        <s v="Tell Tale Green Pepper"/>
        <s v="Tell Tale Honey Dew"/>
        <s v="Tell Tale Lemons"/>
        <s v="Tell Tale Lettuce"/>
        <s v="Tell Tale Limes"/>
        <s v="Tell Tale Macintosh Apples"/>
        <s v="Tell Tale Mandarin Oranges"/>
        <s v="Tell Tale Mixed Nuts"/>
        <s v="Tell Tale Mushrooms"/>
        <s v="Tell Tale New Potatos"/>
        <s v="Tell Tale Onions"/>
        <s v="Tell Tale Oranges"/>
        <s v="Tell Tale Party Nuts"/>
        <s v="Tell Tale Peaches"/>
        <s v="Tell Tale Plums"/>
        <s v="Tell Tale Potatos"/>
        <s v="Tell Tale Prepared Salad"/>
        <s v="Tell Tale Red Delcious Apples"/>
        <s v="Tell Tale Red Pepper"/>
        <s v="Tell Tale Shitake Mushrooms"/>
        <s v="Tell Tale Squash"/>
        <s v="Tell Tale Summer Squash"/>
        <s v="Tell Tale Sweet Onion"/>
        <s v="Tell Tale Sweet Peas"/>
        <s v="Tell Tale Tangerines"/>
        <s v="Tell Tale Tomatos"/>
        <s v="Tell Tale Walnuts"/>
        <s v="Thresher Bubble Gum"/>
        <s v="Thresher Malted Milk Balls"/>
        <s v="Thresher Mint Chocolate Bar"/>
        <s v="Thresher Mints"/>
        <s v="Thresher Semi-Sweet Chocolate Bar"/>
        <s v="Thresher Spicy Mints"/>
        <s v="Thresher Tasty Candy Bar"/>
        <s v="Thresher White Chocolate Bar"/>
        <s v="Tip Top Lox"/>
        <s v="Tip Top Scallops"/>
        <s v="Token Apple Drink"/>
        <s v="Token Apple Juice"/>
        <s v="Token Berry Juice"/>
        <s v="Token Cola"/>
        <s v="Token Cranberry Juice"/>
        <s v="Token Cream Soda"/>
        <s v="Token Diet Cola"/>
        <s v="Token Diet Soda"/>
        <s v="Token Mango Drink"/>
        <s v="Token Orange Juice"/>
        <s v="Token Strawberry Drink"/>
        <s v="Top Measure Chablis Wine"/>
        <s v="Top Measure Chardonnay"/>
        <s v="Top Measure Chardonnay Wine"/>
        <s v="Top Measure Imported Beer"/>
        <s v="Top Measure Light Beer"/>
        <s v="Top Measure Light Wine"/>
        <s v="Top Measure Merlot Wine"/>
        <s v="Top Measure White Zinfandel Wine"/>
        <s v="Toretti Rosy Sunglasses"/>
        <s v="Toucan Canned Mixed Fruit"/>
        <s v="Toucan Canned Peaches"/>
        <s v="Tri-State Almonds"/>
        <s v="Tri-State Asparagus"/>
        <s v="Tri-State Baby Onion"/>
        <s v="Tri-State Beets"/>
        <s v="Tri-State Broccoli"/>
        <s v="Tri-State Canned Peanuts"/>
        <s v="Tri-State Cantelope"/>
        <s v="Tri-State Cauliflower"/>
        <s v="Tri-State Corn on the Cob"/>
        <s v="Tri-State Dried Mushrooms"/>
        <s v="Tri-State Elephant Garlic"/>
        <s v="Tri-State Fancy Plums"/>
        <s v="Tri-State Firm Tofu"/>
        <s v="Tri-State Fresh Lima Beans"/>
        <s v="Tri-State Fuji Apples"/>
        <s v="Tri-State Garlic"/>
        <s v="Tri-State Golden Delcious Apples"/>
        <s v="Tri-State Green Pepper"/>
        <s v="Tri-State Honey Dew"/>
        <s v="Tri-State Lemons"/>
        <s v="Tri-State Lettuce"/>
        <s v="Tri-State Limes"/>
        <s v="Tri-State Macintosh Apples"/>
        <s v="Tri-State Mandarin Oranges"/>
        <s v="Tri-State Mixed Nuts"/>
        <s v="Tri-State Mushrooms"/>
        <s v="Tri-State New Potatos"/>
        <s v="Tri-State Onions"/>
        <s v="Tri-State Oranges"/>
        <s v="Tri-State Party Nuts"/>
        <s v="Tri-State Peaches"/>
        <s v="Tri-State Plums"/>
        <s v="Tri-State Potatos"/>
        <s v="Tri-State Prepared Salad"/>
        <s v="Tri-State Red Delcious Apples"/>
        <s v="Tri-State Red Pepper"/>
        <s v="Tri-State Shitake Mushrooms"/>
        <s v="Tri-State Squash"/>
        <s v="Tri-State Summer Squash"/>
        <s v="Tri-State Sweet Onion"/>
        <s v="Tri-State Sweet Peas"/>
        <s v="Tri-State Tangerines"/>
        <s v="Tri-State Tomatos"/>
        <s v="Tri-State Walnuts"/>
        <s v="Urban Egg Substitute"/>
        <s v="Urban Large Brown Eggs"/>
        <s v="Urban Large Eggs"/>
        <s v="Urban Small Brown Eggs"/>
        <s v="Urban Small Eggs"/>
        <s v="Walrus Chablis Wine"/>
        <s v="Walrus Chardonnay"/>
        <s v="Walrus Chardonnay Wine"/>
        <s v="Walrus Imported Beer"/>
        <s v="Walrus Light Beer"/>
        <s v="Walrus Light Wine"/>
        <s v="Walrus Merlot Wine"/>
        <s v="Walrus White Zinfandel Wine"/>
        <s v="Washington Apple Drink"/>
        <s v="Washington Apple Juice"/>
        <s v="Washington Berry Juice"/>
        <s v="Washington Cola"/>
        <s v="Washington Cranberry Juice"/>
        <s v="Washington Cream Soda"/>
        <s v="Washington Diet Cola"/>
        <s v="Washington Diet Soda"/>
        <s v="Washington Mango Drink"/>
        <s v="Washington Orange Juice"/>
        <s v="Washington Strawberry Drink"/>
      </sharedItems>
    </cacheField>
    <cacheField name="[Measures].[Sum of Net Profit]" caption="Sum of Net Profit" numFmtId="0" hierarchy="103" level="32767"/>
    <cacheField name="[Products].[Product Brand].[Product Brand]" caption="Product Brand" numFmtId="0" hierarchy="47"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cacheField>
    <cacheField name="[Stores].[Store Country].[Store Country]" caption="Store Country" numFmtId="0" hierarchy="65" level="1">
      <sharedItems containsSemiMixedTypes="0" containsNonDate="0" containsString="0"/>
    </cacheField>
    <cacheField name="[Stores].[Store Type].[Store Type]" caption="Store Type" numFmtId="0" hierarchy="60"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2" memberValueDatatype="7" unbalanced="0"/>
    <cacheHierarchy uniqueName="[Calendar].[Month]" caption="Month" attribute="1" defaultMemberUniqueName="[Calendar].[Month].[All]" allUniqueName="[Calendar].[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day Number]" caption="day Number" attribute="1" defaultMemberUniqueName="[Calendar].[day Number].[All]" allUniqueName="[Calendar].[day Number].[All]" dimensionUniqueName="[Calendar]" displayFolder="" count="2" memberValueDatatype="20" unbalanced="0"/>
    <cacheHierarchy uniqueName="[Calendar].[Day Name]" caption="Day Name" attribute="1" defaultMemberUniqueName="[Calendar].[Day Name].[All]" allUniqueName="[Calendar].[Day Name].[All]" dimensionUniqueName="[Calendar]" displayFolder="" count="2" memberValueDatatype="130" unbalanced="0"/>
    <cacheHierarchy uniqueName="[Calendar].[year]" caption="year" attribute="1" defaultMemberUniqueName="[Calendar].[year].[All]" allUniqueName="[Calendar].[year].[All]" dimensionUniqueName="[Calendar]" displayFolder="" count="2" memberValueDatatype="20" unbalanced="0"/>
    <cacheHierarchy uniqueName="[Calendar].[WeekType]" caption="WeekType" attribute="1" defaultMemberUniqueName="[Calendar].[WeekType].[All]" allUniqueName="[Calendar].[WeekType].[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Month)]" caption="date (Month)" attribute="1" defaultMemberUniqueName="[Calendar].[date (Month)].[All]" allUniqueName="[Calendar].[date (Month)].[All]" dimensionUniqueName="[Calendar]"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20" unbalanced="0"/>
    <cacheHierarchy uniqueName="[Customers].[Customer Acct Num]" caption="Customer Acct Num" attribute="1" defaultMemberUniqueName="[Customers].[Customer Acct Num].[All]" allUniqueName="[Customers].[Customer Acct Num].[All]" dimensionUniqueName="[Customers]" displayFolder="" count="2" memberValueDatatype="20" unbalanced="0"/>
    <cacheHierarchy uniqueName="[Customers].[First Name]" caption="First Name" attribute="1" defaultMemberUniqueName="[Customers].[First Name].[All]" allUniqueName="[Customers].[First Name].[All]" dimensionUniqueName="[Customers]" displayFolder="" count="2" memberValueDatatype="130" unbalanced="0"/>
    <cacheHierarchy uniqueName="[Customers].[Last Name]" caption="Last Name" attribute="1" defaultMemberUniqueName="[Customers].[Last Name].[All]" allUniqueName="[Customers].[Last Name].[All]" dimensionUniqueName="[Customers]" displayFolder="" count="2" memberValueDatatype="130" unbalanced="0"/>
    <cacheHierarchy uniqueName="[Customers].[Customer Address]" caption="Customer Address" attribute="1" defaultMemberUniqueName="[Customers].[Customer Address].[All]" allUniqueName="[Customers].[Customer Address].[All]" dimensionUniqueName="[Customers]" displayFolder="" count="2" memberValueDatatype="130" unbalanced="0"/>
    <cacheHierarchy uniqueName="[Customers].[Customer City]" caption="Customer City" attribute="1" defaultMemberUniqueName="[Customers].[Customer City].[All]" allUniqueName="[Customers].[Customer City].[All]" dimensionUniqueName="[Customers]" displayFolder="" count="2"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2"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2"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cacheHierarchy uniqueName="[Customers].[Birth Date]" caption="Birth Date" attribute="1" time="1" defaultMemberUniqueName="[Customers].[Birth Date].[All]" allUniqueName="[Customers].[Birth Date].[All]" dimensionUniqueName="[Customers]" displayFolder="" count="2" memberValueDatatype="7" unbalanced="0"/>
    <cacheHierarchy uniqueName="[Customers].[Marital Status]" caption="Marital Status" attribute="1" defaultMemberUniqueName="[Customers].[Marital Status].[All]" allUniqueName="[Customers].[Marital Status].[All]" dimensionUniqueName="[Customers]" displayFolder="" count="2" memberValueDatatype="130" unbalanced="0"/>
    <cacheHierarchy uniqueName="[Customers].[Yearly Income]" caption="Yearly Income" attribute="1" defaultMemberUniqueName="[Customers].[Yearly Income].[All]" allUniqueName="[Customers].[Yearly Inco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Total Children]" caption="Total Children" attribute="1" defaultMemberUniqueName="[Customers].[Total Children].[All]" allUniqueName="[Customers].[Total Children].[All]" dimensionUniqueName="[Customers]" displayFolder="" count="2" memberValueDatatype="20" unbalanced="0"/>
    <cacheHierarchy uniqueName="[Customers].[Num Children At Home]" caption="Num Children At Home" attribute="1" defaultMemberUniqueName="[Customers].[Num Children At Home].[All]" allUniqueName="[Customers].[Num Children At Home].[All]" dimensionUniqueName="[Customers]" displayFolder="" count="2" memberValueDatatype="20" unbalanced="0"/>
    <cacheHierarchy uniqueName="[Customers].[Education]" caption="Education" attribute="1" defaultMemberUniqueName="[Customers].[Education].[All]" allUniqueName="[Customers].[Education].[All]" dimensionUniqueName="[Customers]" displayFolder="" count="2" memberValueDatatype="130" unbalanced="0"/>
    <cacheHierarchy uniqueName="[Customers].[Acct Open Date]" caption="Acct Open Date" attribute="1" time="1" defaultMemberUniqueName="[Customers].[Acct Open Date].[All]" allUniqueName="[Customers].[Acct Open Date].[All]" dimensionUniqueName="[Customers]" displayFolder="" count="2" memberValueDatatype="7" unbalanced="0"/>
    <cacheHierarchy uniqueName="[Customers].[Member Card]" caption="Member Card" attribute="1" defaultMemberUniqueName="[Customers].[Member Card].[All]" allUniqueName="[Customers].[Member Card].[All]" dimensionUniqueName="[Customers]" displayFolder="" count="2" memberValueDatatype="130" unbalanced="0"/>
    <cacheHierarchy uniqueName="[Customers].[Occupation]" caption="Occupation" attribute="1" defaultMemberUniqueName="[Customers].[Occupation].[All]" allUniqueName="[Customers].[Occupation].[All]" dimensionUniqueName="[Customers]" displayFolder="" count="2" memberValueDatatype="130" unbalanced="0"/>
    <cacheHierarchy uniqueName="[Customers].[Homeowner]" caption="Homeowner" attribute="1" defaultMemberUniqueName="[Customers].[Homeowner].[All]" allUniqueName="[Customers].[Homeowner].[All]" dimensionUniqueName="[Customers]" displayFolder="" count="2"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2"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2"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2"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2"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2"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2"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2"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2"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2"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2"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2"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2"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2"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2"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2"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2" memberValueDatatype="20" unbalanced="0"/>
    <cacheHierarchy uniqueName="[Products].[Product ID]" caption="Product ID" attribute="1" defaultMemberUniqueName="[Products].[Product ID].[All]" allUniqueName="[Products].[Product ID].[All]" dimensionUniqueName="[Products]" displayFolder="" count="2" memberValueDatatype="20" unbalanced="0"/>
    <cacheHierarchy uniqueName="[Products].[Product Brand]" caption="Product Brand" attribute="1" defaultMemberUniqueName="[Products].[Product Brand].[All]" allUniqueName="[Products].[Product Brand].[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Sku]" caption="Product Sku" attribute="1" defaultMemberUniqueName="[Products].[Product Sku].[All]" allUniqueName="[Products].[Product Sku].[All]" dimensionUniqueName="[Products]" displayFolder="" count="2" memberValueDatatype="20" unbalanced="0"/>
    <cacheHierarchy uniqueName="[Products].[Product Retail Price]" caption="Product Retail Price" attribute="1" defaultMemberUniqueName="[Products].[Product Retail Price].[All]" allUniqueName="[Products].[Product Retail Price].[All]" dimensionUniqueName="[Products]" displayFolder="" count="2" memberValueDatatype="5" unbalanced="0"/>
    <cacheHierarchy uniqueName="[Products].[Product  Cost]" caption="Product  Cost" attribute="1" defaultMemberUniqueName="[Products].[Product  Cost].[All]" allUniqueName="[Products].[Product  Cost].[All]" dimensionUniqueName="[Products]" displayFolder="" count="2" memberValueDatatype="5" unbalanced="0"/>
    <cacheHierarchy uniqueName="[Products].[Product Weight]" caption="Product Weight" attribute="1" defaultMemberUniqueName="[Products].[Product Weight].[All]" allUniqueName="[Products].[Product Weight].[All]" dimensionUniqueName="[Products]" displayFolder="" count="2" memberValueDatatype="5" unbalanced="0"/>
    <cacheHierarchy uniqueName="[Products].[Recyclable]" caption="Recyclable" attribute="1" defaultMemberUniqueName="[Products].[Recyclable].[All]" allUniqueName="[Products].[Recyclable].[All]" dimensionUniqueName="[Products]" displayFolder="" count="2" memberValueDatatype="5" unbalanced="0"/>
    <cacheHierarchy uniqueName="[Products].[Low Fat]" caption="Low Fat" attribute="1" defaultMemberUniqueName="[Products].[Low Fat].[All]" allUniqueName="[Products].[Low Fat].[All]" dimensionUniqueName="[Products]" displayFolder="" count="2" memberValueDatatype="5" unbalanced="0"/>
    <cacheHierarchy uniqueName="[Regions].[Region ID]" caption="Region ID" attribute="1" defaultMemberUniqueName="[Regions].[Region ID].[All]" allUniqueName="[Regions].[Region ID].[All]" dimensionUniqueName="[Regions]" displayFolder="" count="2" memberValueDatatype="20" unbalanced="0"/>
    <cacheHierarchy uniqueName="[Regions].[Sales District]" caption="Sales District" attribute="1" defaultMemberUniqueName="[Regions].[Sales District].[All]" allUniqueName="[Regions].[Sales District].[All]" dimensionUniqueName="[Regions]" displayFolder="" count="2" memberValueDatatype="130" unbalanced="0"/>
    <cacheHierarchy uniqueName="[Regions].[Sales Region]" caption="Sales Region" attribute="1" defaultMemberUniqueName="[Regions].[Sales Region].[All]" allUniqueName="[Regions].[Sales Region].[All]" dimensionUniqueName="[Regions]" displayFolder="" count="2" memberValueDatatype="130" unbalanced="0"/>
    <cacheHierarchy uniqueName="[Stores].[Store ID]" caption="Store ID" attribute="1" defaultMemberUniqueName="[Stores].[Store ID].[All]" allUniqueName="[Stores].[Store ID].[All]" dimensionUniqueName="[Stores]" displayFolder="" count="2" memberValueDatatype="20" unbalanced="0"/>
    <cacheHierarchy uniqueName="[Stores].[Region ID]" caption="Region ID" attribute="1" defaultMemberUniqueName="[Stores].[Region ID].[All]" allUniqueName="[Stores].[Region ID].[All]" dimensionUniqueName="[Stores]" displayFolder="" count="2"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4"/>
      </fieldsUsage>
    </cacheHierarchy>
    <cacheHierarchy uniqueName="[Stores].[Store Name]" caption="Store Name" attribute="1" defaultMemberUniqueName="[Stores].[Store Name].[All]" allUniqueName="[Stores].[Store Name].[All]" dimensionUniqueName="[Stores]" displayFolder="" count="2" memberValueDatatype="130" unbalanced="0"/>
    <cacheHierarchy uniqueName="[Stores].[Store Street Address]" caption="Store Street Address" attribute="1" defaultMemberUniqueName="[Stores].[Store Street Address].[All]" allUniqueName="[Stores].[Store Street Address].[All]" dimensionUniqueName="[Stores]" displayFolder="" count="2" memberValueDatatype="130" unbalanced="0"/>
    <cacheHierarchy uniqueName="[Stores].[Store City]" caption="Store City" attribute="1" defaultMemberUniqueName="[Stores].[Store City].[All]" allUniqueName="[Stores].[Store City].[All]" dimensionUniqueName="[Stores]" displayFolder="" count="2" memberValueDatatype="130" unbalanced="0"/>
    <cacheHierarchy uniqueName="[Stores].[Store State]" caption="Store State" attribute="1" defaultMemberUniqueName="[Stores].[Store State].[All]" allUniqueName="[Stores].[Store State].[All]" dimensionUniqueName="[Stores]" displayFolder="" count="2" memberValueDatatype="130" unbalanced="0"/>
    <cacheHierarchy uniqueName="[Stores].[Store Country]" caption="Store Country" attribute="1" defaultMemberUniqueName="[Stores].[Store Country].[All]" allUniqueName="[Stores].[Store Country].[All]" dimensionUniqueName="[Stores]" displayFolder="" count="2" memberValueDatatype="130" unbalanced="0">
      <fieldsUsage count="2">
        <fieldUsage x="-1"/>
        <fieldUsage x="3"/>
      </fieldsUsage>
    </cacheHierarchy>
    <cacheHierarchy uniqueName="[Stores].[Store Phone]" caption="Store Phone" attribute="1" defaultMemberUniqueName="[Stores].[Store Phone].[All]" allUniqueName="[Stores].[Store Phone].[All]" dimensionUniqueName="[Stores]" displayFolder="" count="2" memberValueDatatype="130" unbalanced="0"/>
    <cacheHierarchy uniqueName="[Stores].[First Opened Date]" caption="First Opened Date" attribute="1" time="1" defaultMemberUniqueName="[Stores].[First Opened Date].[All]" allUniqueName="[Stores].[First Opened Date].[All]" dimensionUniqueName="[Stores]" displayFolder="" count="2" memberValueDatatype="7" unbalanced="0"/>
    <cacheHierarchy uniqueName="[Stores].[Last Remodel Date]" caption="Last Remodel Date" attribute="1" time="1" defaultMemberUniqueName="[Stores].[Last Remodel Date].[All]" allUniqueName="[Stores].[Last Remodel Date].[All]" dimensionUniqueName="[Stores]" displayFolder="" count="2" memberValueDatatype="7" unbalanced="0"/>
    <cacheHierarchy uniqueName="[Stores].[Total Sqft]" caption="Total Sqft" attribute="1" defaultMemberUniqueName="[Stores].[Total Sqft].[All]" allUniqueName="[Stores].[Total Sqft].[All]" dimensionUniqueName="[Stores]" displayFolder="" count="2" memberValueDatatype="20" unbalanced="0"/>
    <cacheHierarchy uniqueName="[Stores].[Grocery Sqft]" caption="Grocery Sqft" attribute="1" defaultMemberUniqueName="[Stores].[Grocery Sqft].[All]" allUniqueName="[Stores].[Grocery Sqft].[All]" dimensionUniqueName="[Stores]" displayFolder="" count="2" memberValueDatatype="20" unbalanced="0"/>
    <cacheHierarchy uniqueName="[Stores].[Last Remodel Date (Year)]" caption="Last Remodel Date (Year)" attribute="1" defaultMemberUniqueName="[Stores].[Last Remodel Date (Year)].[All]" allUniqueName="[Stores].[Last Remodel Date (Year)].[All]" dimensionUniqueName="[Stores]" displayFolder="" count="2"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2"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2"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2" memberValueDatatype="7" unbalanced="0"/>
    <cacheHierarchy uniqueName="[Transcation Data].[stock_date]" caption="stock_date" attribute="1" time="1" defaultMemberUniqueName="[Transcation Data].[stock_date].[All]" allUniqueName="[Transcation Data].[stock_date].[All]" dimensionUniqueName="[Transcation Data]" displayFolder="" count="2" memberValueDatatype="7" unbalanced="0"/>
    <cacheHierarchy uniqueName="[Transcation Data].[Product ID]" caption="Product ID" attribute="1" defaultMemberUniqueName="[Transcation Data].[Product ID].[All]" allUniqueName="[Transcation Data].[Product ID].[All]" dimensionUniqueName="[Transcation Data]" displayFolder="" count="2" memberValueDatatype="20" unbalanced="0"/>
    <cacheHierarchy uniqueName="[Transcation Data].[Customer ID]" caption="Customer ID" attribute="1" defaultMemberUniqueName="[Transcation Data].[Customer ID].[All]" allUniqueName="[Transcation Data].[Customer ID].[All]" dimensionUniqueName="[Transcation Data]" displayFolder="" count="2" memberValueDatatype="20" unbalanced="0"/>
    <cacheHierarchy uniqueName="[Transcation Data].[Store ID]" caption="Store ID" attribute="1" defaultMemberUniqueName="[Transcation Data].[Store ID].[All]" allUniqueName="[Transcation Data].[Store ID].[All]" dimensionUniqueName="[Transcation Data]" displayFolder="" count="2"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2"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2"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2" memberValueDatatype="20" unbalanced="0"/>
    <cacheHierarchy uniqueName="[Transcation Data].[Total Revenue]" caption="Total Revenue" attribute="1" defaultMemberUniqueName="[Transcation Data].[Total Revenue].[All]" allUniqueName="[Transcation Data].[Total Revenue].[All]" dimensionUniqueName="[Transcation Data]" displayFolder="" count="2" memberValueDatatype="5" unbalanced="0"/>
    <cacheHierarchy uniqueName="[Transcation Data].[Gross Profit]" caption="Gross Profit" attribute="1" defaultMemberUniqueName="[Transcation Data].[Gross Profit].[All]" allUniqueName="[Transcation Data].[Gross Profit].[All]" dimensionUniqueName="[Transcation Data]" displayFolder="" count="2" memberValueDatatype="5" unbalanced="0"/>
    <cacheHierarchy uniqueName="[Transcation Data].[Profit Margin]" caption="Profit Margin" attribute="1" defaultMemberUniqueName="[Transcation Data].[Profit Margin].[All]" allUniqueName="[Transcation Data].[Profit Margin].[All]" dimensionUniqueName="[Transcation Data]" displayFolder="" count="2" memberValueDatatype="5" unbalanced="0"/>
    <cacheHierarchy uniqueName="[Transcation Data].[Total Cost]" caption="Total Cost" attribute="1" defaultMemberUniqueName="[Transcation Data].[Total Cost].[All]" allUniqueName="[Transcation Data].[Total Cost].[All]" dimensionUniqueName="[Transcation Data]" displayFolder="" count="2" memberValueDatatype="5" unbalanced="0"/>
    <cacheHierarchy uniqueName="[Transcation Data].[Net Profit]" caption="Net Profit" attribute="1" defaultMemberUniqueName="[Transcation Data].[Net Profit].[All]" allUniqueName="[Transcation Data].[Net Profit].[All]" dimensionUniqueName="[Transcation Data]" displayFolder="" count="2" memberValueDatatype="5" unbalanced="0"/>
    <cacheHierarchy uniqueName="[Transcation Data].[Return Rate]" caption="Return Rate" attribute="1" defaultMemberUniqueName="[Transcation Data].[Return Rate].[All]" allUniqueName="[Transcation Data].[Return Rate].[All]" dimensionUniqueName="[Transcation Data]" displayFolder="" count="2" memberValueDatatype="5" unbalanced="0"/>
    <cacheHierarchy uniqueName="[Transcation Data].[COGS]" caption="COGS" attribute="1" defaultMemberUniqueName="[Transcation Data].[COGS].[All]" allUniqueName="[Transcation Data].[COGS].[All]" dimensionUniqueName="[Transcation Data]" displayFolder="" count="2" memberValueDatatype="5" unbalanced="0"/>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2"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1"/>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928614467593" createdVersion="5" refreshedVersion="7" minRefreshableVersion="3" recordCount="0" supportSubquery="1" supportAdvancedDrill="1" xr:uid="{102BBBFE-A06E-4A34-81A1-B473CCF4CC17}">
  <cacheSource type="external" connectionId="11"/>
  <cacheFields count="5">
    <cacheField name="[Customers].[Gender].[Gender]" caption="Gender" numFmtId="0" hierarchy="22" level="1">
      <sharedItems count="2">
        <s v="F"/>
        <s v="M"/>
      </sharedItems>
    </cacheField>
    <cacheField name="[Measures].[Sum of Net Profit]" caption="Sum of Net Profit" numFmtId="0" hierarchy="103" level="32767"/>
    <cacheField name="[Customers].[Customer Country].[Customer Country]" caption="Customer Country" numFmtId="0" hierarchy="18" level="1">
      <sharedItems containsSemiMixedTypes="0" containsNonDate="0" containsString="0"/>
    </cacheField>
    <cacheField name="[Stores].[Store Country].[Store Country]" caption="Store Country" numFmtId="0" hierarchy="65" level="1">
      <sharedItems containsSemiMixedTypes="0" containsNonDate="0" containsString="0"/>
    </cacheField>
    <cacheField name="[Stores].[Store Type].[Store Type]" caption="Store Type" numFmtId="0" hierarchy="60"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fieldsUsage count="2">
        <fieldUsage x="-1"/>
        <fieldUsage x="2"/>
      </fieldsUsage>
    </cacheHierarchy>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4"/>
      </fieldsUsage>
    </cacheHierarchy>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2" memberValueDatatype="130" unbalanced="0">
      <fieldsUsage count="2">
        <fieldUsage x="-1"/>
        <fieldUsage x="3"/>
      </fieldsUsage>
    </cacheHierarchy>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1"/>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928615509256" createdVersion="5" refreshedVersion="7" minRefreshableVersion="3" recordCount="0" supportSubquery="1" supportAdvancedDrill="1" xr:uid="{61E08339-C78E-4B3F-B82D-4834F82C289B}">
  <cacheSource type="external" connectionId="11"/>
  <cacheFields count="5">
    <cacheField name="[Products].[Product Name].[Product Name]" caption="Product Name" numFmtId="0" hierarchy="48" level="1">
      <sharedItems count="1560">
        <s v="ADJ Rosy Sunglasses"/>
        <s v="Akron City Map"/>
        <s v="Akron Eyeglass Screwdriver"/>
        <s v="American Beef Bologna"/>
        <s v="American Chicken Hot Dogs"/>
        <s v="American Cole Slaw"/>
        <s v="American Corned Beef"/>
        <s v="American Foot-Long Hot Dogs"/>
        <s v="American Low Fat Bologna"/>
        <s v="American Low Fat Cole Slaw"/>
        <s v="American Pimento Loaf"/>
        <s v="American Potato Salad"/>
        <s v="American Roasted Chicken"/>
        <s v="American Sliced Chicken"/>
        <s v="American Sliced Ham"/>
        <s v="American Sliced Turkey"/>
        <s v="American Turkey Hot Dogs"/>
        <s v="Amigo Lox"/>
        <s v="Amigo Scallops"/>
        <s v="Applause Canned Mixed Fruit"/>
        <s v="Applause Canned Peaches"/>
        <s v="Atomic Bubble Gum"/>
        <s v="Atomic Malted Milk Balls"/>
        <s v="Atomic Mint Chocolate Bar"/>
        <s v="Atomic Mints"/>
        <s v="Atomic Semi-Sweet Chocolate Bar"/>
        <s v="Atomic Spicy Mints"/>
        <s v="Atomic Tasty Candy Bar"/>
        <s v="Atomic White Chocolate Bar"/>
        <s v="BBB Best Apple Butter"/>
        <s v="BBB Best Apple Jam"/>
        <s v="BBB Best Apple Jelly"/>
        <s v="BBB Best Apple Preserves"/>
        <s v="BBB Best Brown Sugar"/>
        <s v="BBB Best Canola Oil"/>
        <s v="BBB Best Chunky Peanut Butter"/>
        <s v="BBB Best Columbian Coffee"/>
        <s v="BBB Best Corn Oil"/>
        <s v="BBB Best Creamy Peanut Butter"/>
        <s v="BBB Best Decaf Coffee"/>
        <s v="BBB Best Extra Chunky Peanut Butter"/>
        <s v="BBB Best French Roast Coffee"/>
        <s v="BBB Best Grape Jam"/>
        <s v="BBB Best Grape Jelly"/>
        <s v="BBB Best Grape Preserves"/>
        <s v="BBB Best Hot Chocolate"/>
        <s v="BBB Best Low Fat Apple Butter"/>
        <s v="BBB Best Oregano"/>
        <s v="BBB Best Pepper"/>
        <s v="BBB Best Regular Coffee"/>
        <s v="BBB Best Salt"/>
        <s v="BBB Best Sesame Oil"/>
        <s v="BBB Best Strawberry Jam"/>
        <s v="BBB Best Strawberry Jelly"/>
        <s v="BBB Best Strawberry Preserves"/>
        <s v="BBB Best Tomato Sauce"/>
        <s v="BBB Best Vegetable Oil"/>
        <s v="BBB Best White Sugar"/>
        <s v="Best Choice Apple Fruit Roll"/>
        <s v="Best Choice Avocado Dip"/>
        <s v="Best Choice BBQ Potato Chips"/>
        <s v="Best Choice Beef Jerky"/>
        <s v="Best Choice Buttered Popcorn"/>
        <s v="Best Choice Cheese Crackers"/>
        <s v="Best Choice Cheese Dip"/>
        <s v="Best Choice Chocolate Chip Cookies"/>
        <s v="Best Choice Chocolate Donuts"/>
        <s v="Best Choice Corn Chips"/>
        <s v="Best Choice Dried Apples"/>
        <s v="Best Choice Dried Apricots"/>
        <s v="Best Choice Dried Dates"/>
        <s v="Best Choice Fondue Mix"/>
        <s v="Best Choice Frosted Cookies"/>
        <s v="Best Choice Frosted Donuts"/>
        <s v="Best Choice Fudge Brownies"/>
        <s v="Best Choice Fudge Cookies"/>
        <s v="Best Choice Golden Raisins"/>
        <s v="Best Choice Graham Crackers"/>
        <s v="Best Choice Grape Fruit Roll"/>
        <s v="Best Choice Lemon Cookies"/>
        <s v="Best Choice Low Fat BBQ Chips"/>
        <s v="Best Choice Low Fat Chips"/>
        <s v="Best Choice Low Fat Cookies"/>
        <s v="Best Choice Low Fat Popcorn"/>
        <s v="Best Choice Mini Donuts"/>
        <s v="Best Choice No Salt Popcorn"/>
        <s v="Best Choice Potato Chips"/>
        <s v="Best Choice Raisins"/>
        <s v="Best Choice Raspberry Fruit Roll"/>
        <s v="Best Choice Salsa Dip"/>
        <s v="Best Choice Salted Pretzels"/>
        <s v="Best Choice Sesame Crackers"/>
        <s v="Best Choice Strawberry Fruit Roll"/>
        <s v="Best Choice Sugar Cookies"/>
        <s v="Best Corn Puffs"/>
        <s v="Best Grits"/>
        <s v="Best Oatmeal"/>
        <s v="Best Wheat Puffs"/>
        <s v="Better Beef Soup"/>
        <s v="Better Canned Beets"/>
        <s v="Better Canned Peas"/>
        <s v="Better Canned String Beans"/>
        <s v="Better Canned Tomatos"/>
        <s v="Better Canned Tuna in Oil"/>
        <s v="Better Canned Tuna in Water"/>
        <s v="Better Canned Yams"/>
        <s v="Better Chicken Noodle Soup"/>
        <s v="Better Chicken Ramen Soup"/>
        <s v="Better Chicken Soup"/>
        <s v="Better Creamed Corn"/>
        <s v="Better Fancy Canned Anchovies"/>
        <s v="Better Fancy Canned Clams"/>
        <s v="Better Fancy Canned Oysters"/>
        <s v="Better Fancy Canned Sardines"/>
        <s v="Better Large Canned Shrimp"/>
        <s v="Better Noodle Soup"/>
        <s v="Better Regular Ramen Soup"/>
        <s v="Better Rice Soup"/>
        <s v="Better Turkey Noodle Soup"/>
        <s v="Better Vegetable Soup"/>
        <s v="Big City Canned Mixed Fruit"/>
        <s v="Big City Canned Peaches"/>
        <s v="Big Time Apple Cinnamon Waffles"/>
        <s v="Big Time Beef TV Dinner"/>
        <s v="Big Time Blueberry Waffles"/>
        <s v="Big Time Chicken TV Dinner"/>
        <s v="Big Time Fajita French Fries"/>
        <s v="Big Time Frozen Broccoli"/>
        <s v="Big Time Frozen Carrots"/>
        <s v="Big Time Frozen Cauliflower"/>
        <s v="Big Time Frozen Cheese Pizza"/>
        <s v="Big Time Frozen Chicken Breast"/>
        <s v="Big Time Frozen Chicken Thighs"/>
        <s v="Big Time Frozen Chicken Wings"/>
        <s v="Big Time Frozen Corn"/>
        <s v="Big Time Frozen Mushroom Pizza"/>
        <s v="Big Time Frozen Pancakes"/>
        <s v="Big Time Frozen Peas"/>
        <s v="Big Time Frozen Pepperoni Pizza"/>
        <s v="Big Time Frozen Sausage Pizza"/>
        <s v="Big Time Grape Popsicles"/>
        <s v="Big Time Home Style French Fries"/>
        <s v="Big Time Ice Cream"/>
        <s v="Big Time Ice Cream Sandwich"/>
        <s v="Big Time Lemon Popsicles"/>
        <s v="Big Time Lime Popsicles"/>
        <s v="Big Time Low Fat French Fries"/>
        <s v="Big Time Low Fat Waffles"/>
        <s v="Big Time Orange Popsicles"/>
        <s v="Big Time Pancake Mix"/>
        <s v="Big Time Popsicles"/>
        <s v="Big Time Turkey TV Dinner"/>
        <s v="Big Time Waffles"/>
        <s v="Bird Call 200 MG Acetominifen"/>
        <s v="Bird Call 200 MG Ibuprofen"/>
        <s v="Bird Call Angled Toothbrush"/>
        <s v="Bird Call Apricot Shampoo"/>
        <s v="Bird Call Buffered Aspirin"/>
        <s v="Bird Call Childrens Aspirin"/>
        <s v="Bird Call Childrens Cold Remedy"/>
        <s v="Bird Call Conditioning Shampoo"/>
        <s v="Bird Call Deodorant"/>
        <s v="Bird Call Dishwasher Detergent"/>
        <s v="Bird Call Extra Moisture Shampoo"/>
        <s v="Bird Call HCL Nasal Spray"/>
        <s v="Bird Call Laundry Detergent"/>
        <s v="Bird Call Mint Mouthwash"/>
        <s v="Bird Call Multi-Symptom Cold Remedy"/>
        <s v="Bird Call Silky Smooth Hair Conditioner"/>
        <s v="Bird Call Tartar Control Toothpaste"/>
        <s v="Bird Call Toothpaste"/>
        <s v="Bird Call Whitening Toothpast"/>
        <s v="Black Tie City Map"/>
        <s v="Black Tie Eyeglass Screwdriver"/>
        <s v="Blue Label Beef Soup"/>
        <s v="Blue Label Canned Beets"/>
        <s v="Blue Label Canned Peas"/>
        <s v="Blue Label Canned String Beans"/>
        <s v="Blue Label Canned Tomatos"/>
        <s v="Blue Label Canned Tuna in Oil"/>
        <s v="Blue Label Canned Tuna in Water"/>
        <s v="Blue Label Canned Yams"/>
        <s v="Blue Label Chicken Noodle Soup"/>
        <s v="Blue Label Chicken Ramen Soup"/>
        <s v="Blue Label Chicken Soup"/>
        <s v="Blue Label Creamed Corn"/>
        <s v="Blue Label Fancy Canned Anchovies"/>
        <s v="Blue Label Fancy Canned Clams"/>
        <s v="Blue Label Fancy Canned Oysters"/>
        <s v="Blue Label Fancy Canned Sardines"/>
        <s v="Blue Label Large Canned Shrimp"/>
        <s v="Blue Label Noodle Soup"/>
        <s v="Blue Label Regular Ramen Soup"/>
        <s v="Blue Label Rice Soup"/>
        <s v="Blue Label Turkey Noodle Soup"/>
        <s v="Blue Label Vegetable Soup"/>
        <s v="Blue Medal Egg Substitute"/>
        <s v="Blue Medal Large Brown Eggs"/>
        <s v="Blue Medal Large Eggs"/>
        <s v="Blue Medal Small Brown Eggs"/>
        <s v="Blue Medal Small Eggs"/>
        <s v="Booker 1% Milk"/>
        <s v="Booker 2% Milk"/>
        <s v="Booker Blueberry Yogurt"/>
        <s v="Booker Buttermilk"/>
        <s v="Booker Cheese Spread"/>
        <s v="Booker Chocolate Milk"/>
        <s v="Booker Havarti Cheese"/>
        <s v="Booker Head Cheese"/>
        <s v="Booker Jack Cheese"/>
        <s v="Booker Large Curd Cottage Cheese"/>
        <s v="Booker Low Fat Cottage Cheese"/>
        <s v="Booker Low Fat Sour Cream"/>
        <s v="Booker Low Fat String Cheese"/>
        <s v="Booker Mild Cheddar Cheese"/>
        <s v="Booker Muenster Cheese"/>
        <s v="Booker Sharp Cheddar Cheese"/>
        <s v="Booker Sour Cream"/>
        <s v="Booker Strawberry Yogurt"/>
        <s v="Booker String Cheese"/>
        <s v="Booker Whole Milk"/>
        <s v="Bravo Beef Soup"/>
        <s v="Bravo Canned Beets"/>
        <s v="Bravo Canned Peas"/>
        <s v="Bravo Canned String Beans"/>
        <s v="Bravo Canned Tomatos"/>
        <s v="Bravo Canned Tuna in Oil"/>
        <s v="Bravo Canned Tuna in Water"/>
        <s v="Bravo Canned Yams"/>
        <s v="Bravo Chicken Noodle Soup"/>
        <s v="Bravo Chicken Ramen Soup"/>
        <s v="Bravo Chicken Soup"/>
        <s v="Bravo Creamed Corn"/>
        <s v="Bravo Fancy Canned Anchovies"/>
        <s v="Bravo Fancy Canned Clams"/>
        <s v="Bravo Fancy Canned Oysters"/>
        <s v="Bravo Fancy Canned Sardines"/>
        <s v="Bravo Large Canned Shrimp"/>
        <s v="Bravo Noodle Soup"/>
        <s v="Bravo Regular Ramen Soup"/>
        <s v="Bravo Rice Soup"/>
        <s v="Bravo Turkey Noodle Soup"/>
        <s v="Bravo Vegetable Soup"/>
        <s v="Carlson 1% Milk"/>
        <s v="Carlson 2% Milk"/>
        <s v="Carlson Blueberry Yogurt"/>
        <s v="Carlson Buttermilk"/>
        <s v="Carlson Cheese Spread"/>
        <s v="Carlson Chocolate Milk"/>
        <s v="Carlson Havarti Cheese"/>
        <s v="Carlson Head Cheese"/>
        <s v="Carlson Jack Cheese"/>
        <s v="Carlson Large Curd Cottage Cheese"/>
        <s v="Carlson Low Fat Cottage Cheese"/>
        <s v="Carlson Low Fat Sour Cream"/>
        <s v="Carlson Low Fat String Cheese"/>
        <s v="Carlson Mild Cheddar Cheese"/>
        <s v="Carlson Muenster Cheese"/>
        <s v="Carlson Sharp Cheddar Cheese"/>
        <s v="Carlson Sour Cream"/>
        <s v="Carlson Strawberry Yogurt"/>
        <s v="Carlson String Cheese"/>
        <s v="Carlson Whole Milk"/>
        <s v="Carrington Apple Cinnamon Waffles"/>
        <s v="Carrington Beef TV Dinner"/>
        <s v="Carrington Blueberry Waffles"/>
        <s v="Carrington Chicken TV Dinner"/>
        <s v="Carrington Fajita French Fries"/>
        <s v="Carrington Frozen Broccoli"/>
        <s v="Carrington Frozen Carrots"/>
        <s v="Carrington Frozen Cauliflower"/>
        <s v="Carrington Frozen Cheese Pizza"/>
        <s v="Carrington Frozen Chicken Breast"/>
        <s v="Carrington Frozen Chicken Thighs"/>
        <s v="Carrington Frozen Chicken Wings"/>
        <s v="Carrington Frozen Corn"/>
        <s v="Carrington Frozen Mushroom Pizza"/>
        <s v="Carrington Frozen Pancakes"/>
        <s v="Carrington Frozen Peas"/>
        <s v="Carrington Frozen Pepperoni Pizza"/>
        <s v="Carrington Frozen Sausage Pizza"/>
        <s v="Carrington Grape Popsicles"/>
        <s v="Carrington Home Style French Fries"/>
        <s v="Carrington Ice Cream"/>
        <s v="Carrington Ice Cream Sandwich"/>
        <s v="Carrington Lemon Popsicles"/>
        <s v="Carrington Lime Popsicles"/>
        <s v="Carrington Low Fat French Fries"/>
        <s v="Carrington Low Fat Waffles"/>
        <s v="Carrington Orange Popsicles"/>
        <s v="Carrington Pancake Mix"/>
        <s v="Carrington Popsicles"/>
        <s v="Carrington Turkey TV Dinner"/>
        <s v="Carrington Waffles"/>
        <s v="CDR Apple Butter"/>
        <s v="CDR Apple Jam"/>
        <s v="CDR Apple Jelly"/>
        <s v="CDR Apple Preserves"/>
        <s v="CDR Brown Sugar"/>
        <s v="CDR Canola Oil"/>
        <s v="CDR Chunky Peanut Butter"/>
        <s v="CDR Columbian Coffee"/>
        <s v="CDR Corn Oil"/>
        <s v="CDR Creamy Peanut Butter"/>
        <s v="CDR Decaf Coffee"/>
        <s v="CDR Extra Chunky Peanut Butter"/>
        <s v="CDR French Roast Coffee"/>
        <s v="CDR Grape Jam"/>
        <s v="CDR Grape Jelly"/>
        <s v="CDR Grape Preserves"/>
        <s v="CDR Hot Chocolate"/>
        <s v="CDR Low Fat Apple Butter"/>
        <s v="CDR Oregano"/>
        <s v="CDR Pepper"/>
        <s v="CDR Regular Coffee"/>
        <s v="CDR Salt"/>
        <s v="CDR Sesame Oil"/>
        <s v="CDR Strawberry Jam"/>
        <s v="CDR Strawberry Jelly"/>
        <s v="CDR Strawberry Preserves"/>
        <s v="CDR Tomato Sauce"/>
        <s v="CDR Vegetable Oil"/>
        <s v="CDR White Sugar"/>
        <s v="Choice Bubble Gum"/>
        <s v="Choice Malted Milk Balls"/>
        <s v="Choice Mint Chocolate Bar"/>
        <s v="Choice Mints"/>
        <s v="Choice Semi-Sweet Chocolate Bar"/>
        <s v="Choice Spicy Mints"/>
        <s v="Choice Tasty Candy Bar"/>
        <s v="Choice White Chocolate Bar"/>
        <s v="Club 1% Milk"/>
        <s v="Club 2% Milk"/>
        <s v="Club Blueberry Yogurt"/>
        <s v="Club Buttermilk"/>
        <s v="Club Cheese Spread"/>
        <s v="Club Chocolate Milk"/>
        <s v="Club Havarti Cheese"/>
        <s v="Club Head Cheese"/>
        <s v="Club Jack Cheese"/>
        <s v="Club Large Curd Cottage Cheese"/>
        <s v="Club Low Fat Cottage Cheese"/>
        <s v="Club Low Fat Sour Cream"/>
        <s v="Club Low Fat String Cheese"/>
        <s v="Club Mild Cheddar Cheese"/>
        <s v="Club Muenster Cheese"/>
        <s v="Club Sharp Cheddar Cheese"/>
        <s v="Club Sour Cream"/>
        <s v="Club Strawberry Yogurt"/>
        <s v="Club String Cheese"/>
        <s v="Club Whole Milk"/>
        <s v="Colony Bagels"/>
        <s v="Colony Blueberry Muffins"/>
        <s v="Colony Cranberry Muffins"/>
        <s v="Colony English Muffins"/>
        <s v="Colony Muffins"/>
        <s v="Colony Pumpernickel Bread"/>
        <s v="Colony Rye Bread"/>
        <s v="Colony Wheat Bread"/>
        <s v="Colony White Bread"/>
        <s v="Colossal Manicotti"/>
        <s v="Colossal Ravioli"/>
        <s v="Colossal Rice Medly"/>
        <s v="Colossal Spaghetti"/>
        <s v="Colossal Thai Rice"/>
        <s v="Consolidated 200 MG Acetominifen"/>
        <s v="Consolidated 200 MG Ibuprofen"/>
        <s v="Consolidated Angled Toothbrush"/>
        <s v="Consolidated Apricot Shampoo"/>
        <s v="Consolidated Buffered Aspirin"/>
        <s v="Consolidated Childrens Aspirin"/>
        <s v="Consolidated Childrens Cold Remedy"/>
        <s v="Consolidated Conditioning Shampoo"/>
        <s v="Consolidated Deodorant"/>
        <s v="Consolidated Dishwasher Detergent"/>
        <s v="Consolidated Extra Moisture Shampoo"/>
        <s v="Consolidated HCL Nasal Spray"/>
        <s v="Consolidated Laundry Detergent"/>
        <s v="Consolidated Mint Mouthwash"/>
        <s v="Consolidated Multi-Symptom Cold Remedy"/>
        <s v="Consolidated Silky Smooth Hair Conditioner"/>
        <s v="Consolidated Tartar Control Toothpaste"/>
        <s v="Consolidated Toothpaste"/>
        <s v="Consolidated Whitening Toothpast"/>
        <s v="Cormorant 100 Watt Lightbulb"/>
        <s v="Cormorant 25 Watt Lightbulb"/>
        <s v="Cormorant 60 Watt Lightbulb"/>
        <s v="Cormorant 75 Watt Lightbulb"/>
        <s v="Cormorant AAA-Size Batteries"/>
        <s v="Cormorant AA-Size Batteries"/>
        <s v="Cormorant Bees Wax Candles"/>
        <s v="Cormorant Copper Cleaner"/>
        <s v="Cormorant Copper Pot Scrubber"/>
        <s v="Cormorant Counter Cleaner"/>
        <s v="Cormorant C-Size Batteries"/>
        <s v="Cormorant D-Size Batteries"/>
        <s v="Cormorant Economy Toilet Brush"/>
        <s v="Cormorant Frying Pan"/>
        <s v="Cormorant Glass Cleaner"/>
        <s v="Cormorant Large Sponge"/>
        <s v="Cormorant Paper Cups"/>
        <s v="Cormorant Paper Plates"/>
        <s v="Cormorant Paper Towels"/>
        <s v="Cormorant Plastic Forks"/>
        <s v="Cormorant Plastic Knives"/>
        <s v="Cormorant Plastic Spoons"/>
        <s v="Cormorant Room Freshener"/>
        <s v="Cormorant Scented Tissue"/>
        <s v="Cormorant Scented Toilet Tissue"/>
        <s v="Cormorant Scissors"/>
        <s v="Cormorant Screw Driver"/>
        <s v="Cormorant Silver Cleaner"/>
        <s v="Cormorant Soft Napkins"/>
        <s v="Cormorant Tissues"/>
        <s v="Cormorant Toilet Bowl Cleaner"/>
        <s v="Cormorant Toilet Paper"/>
        <s v="Curlew Lox"/>
        <s v="Curlew Scallops"/>
        <s v="Cutting Edge Beef Bologna"/>
        <s v="Cutting Edge Chicken Hot Dogs"/>
        <s v="Cutting Edge Cole Slaw"/>
        <s v="Cutting Edge Corned Beef"/>
        <s v="Cutting Edge Foot-Long Hot Dogs"/>
        <s v="Cutting Edge Low Fat Bologna"/>
        <s v="Cutting Edge Low Fat Cole Slaw"/>
        <s v="Cutting Edge Pimento Loaf"/>
        <s v="Cutting Edge Potato Salad"/>
        <s v="Cutting Edge Roasted Chicken"/>
        <s v="Cutting Edge Sliced Chicken"/>
        <s v="Cutting Edge Sliced Ham"/>
        <s v="Cutting Edge Sliced Turkey"/>
        <s v="Cutting Edge Turkey Hot Dogs"/>
        <s v="Denny 100 Watt Lightbulb"/>
        <s v="Denny 25 Watt Lightbulb"/>
        <s v="Denny 60 Watt Lightbulb"/>
        <s v="Denny 75 Watt Lightbulb"/>
        <s v="Denny AAA-Size Batteries"/>
        <s v="Denny AA-Size Batteries"/>
        <s v="Denny Bees Wax Candles"/>
        <s v="Denny Copper Cleaner"/>
        <s v="Denny Copper Pot Scrubber"/>
        <s v="Denny Counter Cleaner"/>
        <s v="Denny C-Size Batteries"/>
        <s v="Denny D-Size Batteries"/>
        <s v="Denny Economy Toilet Brush"/>
        <s v="Denny Frying Pan"/>
        <s v="Denny Glass Cleaner"/>
        <s v="Denny Large Sponge"/>
        <s v="Denny Paper Cups"/>
        <s v="Denny Paper Plates"/>
        <s v="Denny Paper Towels"/>
        <s v="Denny Plastic Forks"/>
        <s v="Denny Plastic Knives"/>
        <s v="Denny Plastic Spoons"/>
        <s v="Denny Room Freshener"/>
        <s v="Denny Scented Tissue"/>
        <s v="Denny Scented Toilet Tissue"/>
        <s v="Denny Scissors"/>
        <s v="Denny Screw Driver"/>
        <s v="Denny Silver Cleaner"/>
        <s v="Denny Soft Napkins"/>
        <s v="Denny Tissues"/>
        <s v="Denny Toilet Bowl Cleaner"/>
        <s v="Denny Toilet Paper"/>
        <s v="Discover Manicotti"/>
        <s v="Discover Ravioli"/>
        <s v="Discover Rice Medly"/>
        <s v="Discover Spaghetti"/>
        <s v="Discover Thai Rice"/>
        <s v="Dollar Monthly Auto Magazine"/>
        <s v="Dollar Monthly Computer Magazine"/>
        <s v="Dollar Monthly Fashion Magazine"/>
        <s v="Dollar Monthly Home Magazine"/>
        <s v="Dollar Monthly Sports Magazine"/>
        <s v="Dual City Lox"/>
        <s v="Dual City Scallops"/>
        <s v="Ebony Almonds"/>
        <s v="Ebony Asparagus"/>
        <s v="Ebony Baby Onion"/>
        <s v="Ebony Beets"/>
        <s v="Ebony Broccoli"/>
        <s v="Ebony Canned Peanuts"/>
        <s v="Ebony Cantelope"/>
        <s v="Ebony Cauliflower"/>
        <s v="Ebony Corn on the Cob"/>
        <s v="Ebony Dried Mushrooms"/>
        <s v="Ebony Elephant Garlic"/>
        <s v="Ebony Fancy Plums"/>
        <s v="Ebony Firm Tofu"/>
        <s v="Ebony Fresh Lima Beans"/>
        <s v="Ebony Fuji Apples"/>
        <s v="Ebony Garlic"/>
        <s v="Ebony Golden Delcious Apples"/>
        <s v="Ebony Green Pepper"/>
        <s v="Ebony Honey Dew"/>
        <s v="Ebony Lemons"/>
        <s v="Ebony Lettuce"/>
        <s v="Ebony Limes"/>
        <s v="Ebony Macintosh Apples"/>
        <s v="Ebony Mandarin Oranges"/>
        <s v="Ebony Mixed Nuts"/>
        <s v="Ebony Mushrooms"/>
        <s v="Ebony New Potatos"/>
        <s v="Ebony Onions"/>
        <s v="Ebony Oranges"/>
        <s v="Ebony Party Nuts"/>
        <s v="Ebony Peaches"/>
        <s v="Ebony Plums"/>
        <s v="Ebony Potatos"/>
        <s v="Ebony Prepared Salad"/>
        <s v="Ebony Red Delcious Apples"/>
        <s v="Ebony Red Pepper"/>
        <s v="Ebony Shitake Mushrooms"/>
        <s v="Ebony Squash"/>
        <s v="Ebony Summer Squash"/>
        <s v="Ebony Sweet Onion"/>
        <s v="Ebony Sweet Peas"/>
        <s v="Ebony Tangerines"/>
        <s v="Ebony Tomatos"/>
        <s v="Ebony Walnuts"/>
        <s v="Even Better 1% Milk"/>
        <s v="Even Better 2% Milk"/>
        <s v="Even Better Blueberry Yogurt"/>
        <s v="Even Better Buttermilk"/>
        <s v="Even Better Cheese Spread"/>
        <s v="Even Better Chocolate Milk"/>
        <s v="Even Better Havarti Cheese"/>
        <s v="Even Better Head Cheese"/>
        <s v="Even Better Jack Cheese"/>
        <s v="Even Better Large Curd Cottage Cheese"/>
        <s v="Even Better Low Fat Cottage Cheese"/>
        <s v="Even Better Low Fat Sour Cream"/>
        <s v="Even Better Low Fat String Cheese"/>
        <s v="Even Better Mild Cheddar Cheese"/>
        <s v="Even Better Muenster Cheese"/>
        <s v="Even Better Sharp Cheddar Cheese"/>
        <s v="Even Better Sour Cream"/>
        <s v="Even Better Strawberry Yogurt"/>
        <s v="Even Better String Cheese"/>
        <s v="Even Better Whole Milk"/>
        <s v="Excel Monthly Auto Magazine"/>
        <s v="Excel Monthly Computer Magazine"/>
        <s v="Excel Monthly Fashion Magazine"/>
        <s v="Excel Monthly Home Magazine"/>
        <s v="Excel Monthly Sports Magazine"/>
        <s v="Excellent Apple Drink"/>
        <s v="Excellent Apple Juice"/>
        <s v="Excellent Berry Juice"/>
        <s v="Excellent Cola"/>
        <s v="Excellent Cranberry Juice"/>
        <s v="Excellent Cream Soda"/>
        <s v="Excellent Diet Cola"/>
        <s v="Excellent Diet Soda"/>
        <s v="Excellent Mango Drink"/>
        <s v="Excellent Orange Juice"/>
        <s v="Excellent Strawberry Drink"/>
        <s v="Fabulous Apple Drink"/>
        <s v="Fabulous Apple Juice"/>
        <s v="Fabulous Berry Juice"/>
        <s v="Fabulous Cola"/>
        <s v="Fabulous Cranberry Juice"/>
        <s v="Fabulous Cream Soda"/>
        <s v="Fabulous Diet Cola"/>
        <s v="Fabulous Diet Soda"/>
        <s v="Fabulous Mango Drink"/>
        <s v="Fabulous Orange Juice"/>
        <s v="Fabulous Strawberry Drink"/>
        <s v="Fantastic Bagels"/>
        <s v="Fantastic Blueberry Muffins"/>
        <s v="Fantastic Cranberry Muffins"/>
        <s v="Fantastic English Muffins"/>
        <s v="Fantastic Muffins"/>
        <s v="Fantastic Pumpernickel Bread"/>
        <s v="Fantastic Rye Bread"/>
        <s v="Fantastic Wheat Bread"/>
        <s v="Fantastic White Bread"/>
        <s v="Fast Apple Fruit Roll"/>
        <s v="Fast Avocado Dip"/>
        <s v="Fast BBQ Potato Chips"/>
        <s v="Fast Beef Jerky"/>
        <s v="Fast Buttered Popcorn"/>
        <s v="Fast Cheese Crackers"/>
        <s v="Fast Cheese Dip"/>
        <s v="Fast Chocolate Chip Cookies"/>
        <s v="Fast Chocolate Donuts"/>
        <s v="Fast Corn Chips"/>
        <s v="Fast Dried Apples"/>
        <s v="Fast Dried Apricots"/>
        <s v="Fast Dried Dates"/>
        <s v="Fast Fondue Mix"/>
        <s v="Fast Frosted Cookies"/>
        <s v="Fast Frosted Donuts"/>
        <s v="Fast Fudge Brownies"/>
        <s v="Fast Fudge Cookies"/>
        <s v="Fast Golden Raisins"/>
        <s v="Fast Graham Crackers"/>
        <s v="Fast Grape Fruit Roll"/>
        <s v="Fast Lemon Cookies"/>
        <s v="Fast Low Fat BBQ Chips"/>
        <s v="Fast Low Fat Chips"/>
        <s v="Fast Low Fat Cookies"/>
        <s v="Fast Low Fat Popcorn"/>
        <s v="Fast Mini Donuts"/>
        <s v="Fast No Salt Popcorn"/>
        <s v="Fast Potato Chips"/>
        <s v="Fast Raisins"/>
        <s v="Fast Raspberry Fruit Roll"/>
        <s v="Fast Salsa Dip"/>
        <s v="Fast Salted Pretzels"/>
        <s v="Fast Sesame Crackers"/>
        <s v="Fast Strawberry Fruit Roll"/>
        <s v="Fast Sugar Cookies"/>
        <s v="Faux Products 200 MG Acetominifen"/>
        <s v="Faux Products 200 MG Ibuprofen"/>
        <s v="Faux Products Angled Toothbrush"/>
        <s v="Faux Products Apricot Shampoo"/>
        <s v="Faux Products Buffered Aspirin"/>
        <s v="Faux Products Childrens Aspirin"/>
        <s v="Faux Products Childrens Cold Remedy"/>
        <s v="Faux Products Conditioning Shampoo"/>
        <s v="Faux Products Deodorant"/>
        <s v="Faux Products Dishwasher Detergent"/>
        <s v="Faux Products Extra Moisture Shampoo"/>
        <s v="Faux Products HCL Nasal Spray"/>
        <s v="Faux Products Laundry Detergent"/>
        <s v="Faux Products Mint Mouthwash"/>
        <s v="Faux Products Multi-Symptom Cold Remedy"/>
        <s v="Faux Products Silky Smooth Hair Conditioner"/>
        <s v="Faux Products Tartar Control Toothpaste"/>
        <s v="Faux Products Toothpaste"/>
        <s v="Faux Products Whitening Toothpast"/>
        <s v="Footnote Extra Lean Hamburger"/>
        <s v="Footnote Seasoned Hamburger"/>
        <s v="Fort West Apple Fruit Roll"/>
        <s v="Fort West Avocado Dip"/>
        <s v="Fort West BBQ Potato Chips"/>
        <s v="Fort West Beef Jerky"/>
        <s v="Fort West Buttered Popcorn"/>
        <s v="Fort West Cheese Crackers"/>
        <s v="Fort West Cheese Dip"/>
        <s v="Fort West Chocolate Chip Cookies"/>
        <s v="Fort West Chocolate Donuts"/>
        <s v="Fort West Corn Chips"/>
        <s v="Fort West Dried Apples"/>
        <s v="Fort West Dried Apricots"/>
        <s v="Fort West Dried Dates"/>
        <s v="Fort West Fondue Mix"/>
        <s v="Fort West Frosted Cookies"/>
        <s v="Fort West Frosted Donuts"/>
        <s v="Fort West Fudge Brownies"/>
        <s v="Fort West Fudge Cookies"/>
        <s v="Fort West Golden Raisins"/>
        <s v="Fort West Graham Crackers"/>
        <s v="Fort West Grape Fruit Roll"/>
        <s v="Fort West Lemon Cookies"/>
        <s v="Fort West Low Fat BBQ Chips"/>
        <s v="Fort West Low Fat Chips"/>
        <s v="Fort West Low Fat Cookies"/>
        <s v="Fort West Low Fat Popcorn"/>
        <s v="Fort West Mini Donuts"/>
        <s v="Fort West No Salt Popcorn"/>
        <s v="Fort West Potato Chips"/>
        <s v="Fort West Raisins"/>
        <s v="Fort West Raspberry Fruit Roll"/>
        <s v="Fort West Salsa Dip"/>
        <s v="Fort West Salted Pretzels"/>
        <s v="Fort West Sesame Crackers"/>
        <s v="Fort West Strawberry Fruit Roll"/>
        <s v="Fort West Sugar Cookies"/>
        <s v="Framton City Map"/>
        <s v="Framton Eyeglass Screwdriver"/>
        <s v="Gauss Monthly Auto Magazine"/>
        <s v="Gauss Monthly Computer Magazine"/>
        <s v="Gauss Monthly Fashion Magazine"/>
        <s v="Gauss Monthly Home Magazine"/>
        <s v="Gauss Monthly Sports Magazine"/>
        <s v="Genteel Extra Lean Hamburger"/>
        <s v="Genteel Seasoned Hamburger"/>
        <s v="Gerolli Extra Lean Hamburger"/>
        <s v="Gerolli Seasoned Hamburger"/>
        <s v="Giant Egg Substitute"/>
        <s v="Giant Large Brown Eggs"/>
        <s v="Giant Large Eggs"/>
        <s v="Giant Small Brown Eggs"/>
        <s v="Giant Small Eggs"/>
        <s v="Golden Apple Cinnamon Waffles"/>
        <s v="Golden Beef TV Dinner"/>
        <s v="Golden Blueberry Waffles"/>
        <s v="Golden Chicken TV Dinner"/>
        <s v="Golden Fajita French Fries"/>
        <s v="Golden Frozen Broccoli"/>
        <s v="Golden Frozen Carrots"/>
        <s v="Golden Frozen Cauliflower"/>
        <s v="Golden Frozen Cheese Pizza"/>
        <s v="Golden Frozen Chicken Breast"/>
        <s v="Golden Frozen Chicken Thighs"/>
        <s v="Golden Frozen Chicken Wings"/>
        <s v="Golden Frozen Corn"/>
        <s v="Golden Frozen Mushroom Pizza"/>
        <s v="Golden Frozen Pancakes"/>
        <s v="Golden Frozen Peas"/>
        <s v="Golden Frozen Pepperoni Pizza"/>
        <s v="Golden Frozen Sausage Pizza"/>
        <s v="Golden Grape Popsicles"/>
        <s v="Golden Home Style French Fries"/>
        <s v="Golden Ice Cream"/>
        <s v="Golden Ice Cream Sandwich"/>
        <s v="Golden Lemon Popsicles"/>
        <s v="Golden Lime Popsicles"/>
        <s v="Golden Low Fat French Fries"/>
        <s v="Golden Low Fat Waffles"/>
        <s v="Golden Orange Popsicles"/>
        <s v="Golden Pancake Mix"/>
        <s v="Golden Popsicles"/>
        <s v="Golden Turkey TV Dinner"/>
        <s v="Golden Waffles"/>
        <s v="Good Chablis Wine"/>
        <s v="Good Chardonnay"/>
        <s v="Good Chardonnay Wine"/>
        <s v="Good Imported Beer"/>
        <s v="Good Light Beer"/>
        <s v="Good Light Wine"/>
        <s v="Good Merlot Wine"/>
        <s v="Good White Zinfandel Wine"/>
        <s v="Gorilla 1% Milk"/>
        <s v="Gorilla 2% Milk"/>
        <s v="Gorilla Blueberry Yogurt"/>
        <s v="Gorilla Buttermilk"/>
        <s v="Gorilla Cheese Spread"/>
        <s v="Gorilla Chocolate Milk"/>
        <s v="Gorilla Havarti Cheese"/>
        <s v="Gorilla Head Cheese"/>
        <s v="Gorilla Jack Cheese"/>
        <s v="Gorilla Large Curd Cottage Cheese"/>
        <s v="Gorilla Low Fat Cottage Cheese"/>
        <s v="Gorilla Low Fat Sour Cream"/>
        <s v="Gorilla Low Fat String Cheese"/>
        <s v="Gorilla Mild Cheddar Cheese"/>
        <s v="Gorilla Muenster Cheese"/>
        <s v="Gorilla Sharp Cheddar Cheese"/>
        <s v="Gorilla Sour Cream"/>
        <s v="Gorilla Strawberry Yogurt"/>
        <s v="Gorilla String Cheese"/>
        <s v="Gorilla Whole Milk"/>
        <s v="Great Bagels"/>
        <s v="Great Blueberry Muffins"/>
        <s v="Great Cranberry Muffins"/>
        <s v="Great English Muffins"/>
        <s v="Great Muffins"/>
        <s v="Great Pumpernickel Bread"/>
        <s v="Great Rye Bread"/>
        <s v="Great Wheat Bread"/>
        <s v="Great White Bread"/>
        <s v="Green Ribbon Canned Mixed Fruit"/>
        <s v="Green Ribbon Canned Peaches"/>
        <s v="Gulf Coast Bubble Gum"/>
        <s v="Gulf Coast Malted Milk Balls"/>
        <s v="Gulf Coast Mint Chocolate Bar"/>
        <s v="Gulf Coast Mints"/>
        <s v="Gulf Coast Semi-Sweet Chocolate Bar"/>
        <s v="Gulf Coast Spicy Mints"/>
        <s v="Gulf Coast Tasty Candy Bar"/>
        <s v="Gulf Coast White Chocolate Bar"/>
        <s v="Hermanos Almonds"/>
        <s v="Hermanos Asparagus"/>
        <s v="Hermanos Baby Onion"/>
        <s v="Hermanos Beets"/>
        <s v="Hermanos Broccoli"/>
        <s v="Hermanos Canned Peanuts"/>
        <s v="Hermanos Cantelope"/>
        <s v="Hermanos Cauliflower"/>
        <s v="Hermanos Corn on the Cob"/>
        <s v="Hermanos Dried Mushrooms"/>
        <s v="Hermanos Elephant Garlic"/>
        <s v="Hermanos Fancy Plums"/>
        <s v="Hermanos Firm Tofu"/>
        <s v="Hermanos Fresh Lima Beans"/>
        <s v="Hermanos Fuji Apples"/>
        <s v="Hermanos Garlic"/>
        <s v="Hermanos Golden Delcious Apples"/>
        <s v="Hermanos Green Pepper"/>
        <s v="Hermanos Honey Dew"/>
        <s v="Hermanos Lemons"/>
        <s v="Hermanos Lettuce"/>
        <s v="Hermanos Limes"/>
        <s v="Hermanos Macintosh Apples"/>
        <s v="Hermanos Mandarin Oranges"/>
        <s v="Hermanos Mixed Nuts"/>
        <s v="Hermanos Mushrooms"/>
        <s v="Hermanos New Potatos"/>
        <s v="Hermanos Onions"/>
        <s v="Hermanos Oranges"/>
        <s v="Hermanos Party Nuts"/>
        <s v="Hermanos Peaches"/>
        <s v="Hermanos Plums"/>
        <s v="Hermanos Potatos"/>
        <s v="Hermanos Prepared Salad"/>
        <s v="Hermanos Red Delcious Apples"/>
        <s v="Hermanos Red Pepper"/>
        <s v="Hermanos Shitake Mushrooms"/>
        <s v="Hermanos Squash"/>
        <s v="Hermanos Summer Squash"/>
        <s v="Hermanos Sweet Onion"/>
        <s v="Hermanos Sweet Peas"/>
        <s v="Hermanos Tangerines"/>
        <s v="Hermanos Tomatos"/>
        <s v="Hermanos Walnuts"/>
        <s v="High Quality 100 Watt Lightbulb"/>
        <s v="High Quality 25 Watt Lightbulb"/>
        <s v="High Quality 60 Watt Lightbulb"/>
        <s v="High Quality 75 Watt Lightbulb"/>
        <s v="High Quality AAA-Size Batteries"/>
        <s v="High Quality AA-Size Batteries"/>
        <s v="High Quality Bees Wax Candles"/>
        <s v="High Quality Copper Cleaner"/>
        <s v="High Quality Copper Pot Scrubber"/>
        <s v="High Quality Counter Cleaner"/>
        <s v="High Quality C-Size Batteries"/>
        <s v="High Quality D-Size Batteries"/>
        <s v="High Quality Economy Toilet Brush"/>
        <s v="High Quality Frying Pan"/>
        <s v="High Quality Glass Cleaner"/>
        <s v="High Quality Large Sponge"/>
        <s v="High Quality Paper Cups"/>
        <s v="High Quality Paper Plates"/>
        <s v="High Quality Paper Towels"/>
        <s v="High Quality Plastic Forks"/>
        <s v="High Quality Plastic Knives"/>
        <s v="High Quality Plastic Spoons"/>
        <s v="High Quality Room Freshener"/>
        <s v="High Quality Scented Tissue"/>
        <s v="High Quality Scented Toilet Tissue"/>
        <s v="High Quality Scissors"/>
        <s v="High Quality Screw Driver"/>
        <s v="High Quality Silver Cleaner"/>
        <s v="High Quality Soft Napkins"/>
        <s v="High Quality Tissues"/>
        <s v="High Quality Toilet Bowl Cleaner"/>
        <s v="High Quality Toilet Paper"/>
        <s v="High Top Almonds"/>
        <s v="High Top Asparagus"/>
        <s v="High Top Baby Onion"/>
        <s v="High Top Beets"/>
        <s v="High Top Broccoli"/>
        <s v="High Top Canned Peanuts"/>
        <s v="High Top Cantelope"/>
        <s v="High Top Cauliflower"/>
        <s v="High Top Corn on the Cob"/>
        <s v="High Top Dried Mushrooms"/>
        <s v="High Top Elephant Garlic"/>
        <s v="High Top Fancy Plums"/>
        <s v="High Top Firm Tofu"/>
        <s v="High Top Fresh Lima Beans"/>
        <s v="High Top Fuji Apples"/>
        <s v="High Top Garlic"/>
        <s v="High Top Golden Delcious Apples"/>
        <s v="High Top Green Pepper"/>
        <s v="High Top Honey Dew"/>
        <s v="High Top Lemons"/>
        <s v="High Top Lettuce"/>
        <s v="High Top Limes"/>
        <s v="High Top Macintosh Apples"/>
        <s v="High Top Mandarin Oranges"/>
        <s v="High Top Mixed Nuts"/>
        <s v="High Top Mushrooms"/>
        <s v="High Top New Potatos"/>
        <s v="High Top Onions"/>
        <s v="High Top Oranges"/>
        <s v="High Top Party Nuts"/>
        <s v="High Top Peaches"/>
        <s v="High Top Plums"/>
        <s v="High Top Potatos"/>
        <s v="High Top Prepared Salad"/>
        <s v="High Top Red Delcious Apples"/>
        <s v="High Top Red Pepper"/>
        <s v="High Top Shitake Mushrooms"/>
        <s v="High Top Squash"/>
        <s v="High Top Summer Squash"/>
        <s v="High Top Sweet Onion"/>
        <s v="High Top Sweet Peas"/>
        <s v="High Top Tangerines"/>
        <s v="High Top Tomatos"/>
        <s v="High Top Walnuts"/>
        <s v="Hilltop 200 MG Acetominifen"/>
        <s v="Hilltop 200 MG Ibuprofen"/>
        <s v="Hilltop Angled Toothbrush"/>
        <s v="Hilltop Apricot Shampoo"/>
        <s v="Hilltop Buffered Aspirin"/>
        <s v="Hilltop Childrens Aspirin"/>
        <s v="Hilltop Childrens Cold Remedy"/>
        <s v="Hilltop Conditioning Shampoo"/>
        <s v="Hilltop Deodorant"/>
        <s v="Hilltop Dishwasher Detergent"/>
        <s v="Hilltop Extra Moisture Shampoo"/>
        <s v="Hilltop HCL Nasal Spray"/>
        <s v="Hilltop Laundry Detergent"/>
        <s v="Hilltop Mint Mouthwash"/>
        <s v="Hilltop Multi-Symptom Cold Remedy"/>
        <s v="Hilltop Silky Smooth Hair Conditioner"/>
        <s v="Hilltop Tartar Control Toothpaste"/>
        <s v="Hilltop Toothpaste"/>
        <s v="Hilltop Whitening Toothpast"/>
        <s v="Horatio Apple Fruit Roll"/>
        <s v="Horatio Avocado Dip"/>
        <s v="Horatio BBQ Potato Chips"/>
        <s v="Horatio Beef Jerky"/>
        <s v="Horatio Buttered Popcorn"/>
        <s v="Horatio Cheese Crackers"/>
        <s v="Horatio Cheese Dip"/>
        <s v="Horatio Chocolate Chip Cookies"/>
        <s v="Horatio Chocolate Donuts"/>
        <s v="Horatio Corn Chips"/>
        <s v="Horatio Dried Apples"/>
        <s v="Horatio Dried Apricots"/>
        <s v="Horatio Dried Dates"/>
        <s v="Horatio Fondue Mix"/>
        <s v="Horatio Frosted Cookies"/>
        <s v="Horatio Frosted Donuts"/>
        <s v="Horatio Fudge Brownies"/>
        <s v="Horatio Fudge Cookies"/>
        <s v="Horatio Golden Raisins"/>
        <s v="Horatio Graham Crackers"/>
        <s v="Horatio Grape Fruit Roll"/>
        <s v="Horatio Lemon Cookies"/>
        <s v="Horatio Low Fat BBQ Chips"/>
        <s v="Horatio Low Fat Chips"/>
        <s v="Horatio Low Fat Cookies"/>
        <s v="Horatio Low Fat Popcorn"/>
        <s v="Horatio Mini Donuts"/>
        <s v="Horatio No Salt Popcorn"/>
        <s v="Horatio Potato Chips"/>
        <s v="Horatio Raisins"/>
        <s v="Horatio Raspberry Fruit Roll"/>
        <s v="Horatio Salsa Dip"/>
        <s v="Horatio Salted Pretzels"/>
        <s v="Horatio Sesame Crackers"/>
        <s v="Horatio Strawberry Fruit Roll"/>
        <s v="Horatio Sugar Cookies"/>
        <s v="Imagine Apple Cinnamon Waffles"/>
        <s v="Imagine Beef TV Dinner"/>
        <s v="Imagine Blueberry Waffles"/>
        <s v="Imagine Chicken TV Dinner"/>
        <s v="Imagine Fajita French Fries"/>
        <s v="Imagine Frozen Broccoli"/>
        <s v="Imagine Frozen Carrots"/>
        <s v="Imagine Frozen Cauliflower"/>
        <s v="Imagine Frozen Cheese Pizza"/>
        <s v="Imagine Frozen Chicken Breast"/>
        <s v="Imagine Frozen Chicken Thighs"/>
        <s v="Imagine Frozen Chicken Wings"/>
        <s v="Imagine Frozen Corn"/>
        <s v="Imagine Frozen Mushroom Pizza"/>
        <s v="Imagine Frozen Pancakes"/>
        <s v="Imagine Frozen Peas"/>
        <s v="Imagine Frozen Pepperoni Pizza"/>
        <s v="Imagine Frozen Sausage Pizza"/>
        <s v="Imagine Grape Popsicles"/>
        <s v="Imagine Home Style French Fries"/>
        <s v="Imagine Ice Cream"/>
        <s v="Imagine Ice Cream Sandwich"/>
        <s v="Imagine Lemon Popsicles"/>
        <s v="Imagine Lime Popsicles"/>
        <s v="Imagine Low Fat French Fries"/>
        <s v="Imagine Low Fat Waffles"/>
        <s v="Imagine Orange Popsicles"/>
        <s v="Imagine Pancake Mix"/>
        <s v="Imagine Popsicles"/>
        <s v="Imagine Turkey TV Dinner"/>
        <s v="Imagine Waffles"/>
        <s v="James Bay City Map"/>
        <s v="James Bay Eyeglass Screwdriver"/>
        <s v="Jardon Manicotti"/>
        <s v="Jardon Ravioli"/>
        <s v="Jardon Rice Medly"/>
        <s v="Jardon Spaghetti"/>
        <s v="Jardon Thai Rice"/>
        <s v="Jeffers Corn Puffs"/>
        <s v="Jeffers Grits"/>
        <s v="Jeffers Oatmeal"/>
        <s v="Jeffers Wheat Puffs"/>
        <s v="Johnson Corn Puffs"/>
        <s v="Johnson Grits"/>
        <s v="Johnson Oatmeal"/>
        <s v="Johnson Wheat Puffs"/>
        <s v="Jumbo Egg Substitute"/>
        <s v="Jumbo Large Brown Eggs"/>
        <s v="Jumbo Large Eggs"/>
        <s v="Jumbo Small Brown Eggs"/>
        <s v="Jumbo Small Eggs"/>
        <s v="Just Right Beef Soup"/>
        <s v="Just Right Canned Beets"/>
        <s v="Just Right Canned Peas"/>
        <s v="Just Right Canned String Beans"/>
        <s v="Just Right Canned Tomatos"/>
        <s v="Just Right Canned Tuna in Oil"/>
        <s v="Just Right Canned Tuna in Water"/>
        <s v="Just Right Canned Yams"/>
        <s v="Just Right Chicken Noodle Soup"/>
        <s v="Just Right Chicken Ramen Soup"/>
        <s v="Just Right Chicken Soup"/>
        <s v="Just Right Creamed Corn"/>
        <s v="Just Right Fancy Canned Anchovies"/>
        <s v="Just Right Fancy Canned Clams"/>
        <s v="Just Right Fancy Canned Oysters"/>
        <s v="Just Right Fancy Canned Sardines"/>
        <s v="Just Right Large Canned Shrimp"/>
        <s v="Just Right Noodle Soup"/>
        <s v="Just Right Regular Ramen Soup"/>
        <s v="Just Right Rice Soup"/>
        <s v="Just Right Turkey Noodle Soup"/>
        <s v="Just Right Vegetable Soup"/>
        <s v="King Rosy Sunglasses"/>
        <s v="Kiwi Lox"/>
        <s v="Kiwi Scallops"/>
        <s v="Lake Beef Bologna"/>
        <s v="Lake Chicken Hot Dogs"/>
        <s v="Lake Cole Slaw"/>
        <s v="Lake Corned Beef"/>
        <s v="Lake Foot-Long Hot Dogs"/>
        <s v="Lake Low Fat Bologna"/>
        <s v="Lake Low Fat Cole Slaw"/>
        <s v="Lake Pimento Loaf"/>
        <s v="Lake Potato Salad"/>
        <s v="Lake Roasted Chicken"/>
        <s v="Lake Sliced Chicken"/>
        <s v="Lake Sliced Ham"/>
        <s v="Lake Sliced Turkey"/>
        <s v="Lake Turkey Hot Dogs"/>
        <s v="Landslide Apple Butter"/>
        <s v="Landslide Apple Jam"/>
        <s v="Landslide Apple Jelly"/>
        <s v="Landslide Apple Preserves"/>
        <s v="Landslide Brown Sugar"/>
        <s v="Landslide Canola Oil"/>
        <s v="Landslide Chunky Peanut Butter"/>
        <s v="Landslide Columbian Coffee"/>
        <s v="Landslide Corn Oil"/>
        <s v="Landslide Creamy Peanut Butter"/>
        <s v="Landslide Decaf Coffee"/>
        <s v="Landslide Extra Chunky Peanut Butter"/>
        <s v="Landslide French Roast Coffee"/>
        <s v="Landslide Grape Jam"/>
        <s v="Landslide Grape Jelly"/>
        <s v="Landslide Grape Preserves"/>
        <s v="Landslide Hot Chocolate"/>
        <s v="Landslide Low Fat Apple Butter"/>
        <s v="Landslide Oregano"/>
        <s v="Landslide Pepper"/>
        <s v="Landslide Regular Coffee"/>
        <s v="Landslide Salt"/>
        <s v="Landslide Sesame Oil"/>
        <s v="Landslide Strawberry Jam"/>
        <s v="Landslide Strawberry Jelly"/>
        <s v="Landslide Strawberry Preserves"/>
        <s v="Landslide Tomato Sauce"/>
        <s v="Landslide Vegetable Oil"/>
        <s v="Landslide White Sugar"/>
        <s v="Medalist Manicotti"/>
        <s v="Medalist Ravioli"/>
        <s v="Medalist Rice Medly"/>
        <s v="Medalist Spaghetti"/>
        <s v="Medalist Thai Rice"/>
        <s v="Mighty Good Monthly Auto Magazine"/>
        <s v="Mighty Good Monthly Computer Magazine"/>
        <s v="Mighty Good Monthly Fashion Magazine"/>
        <s v="Mighty Good Monthly Home Magazine"/>
        <s v="Mighty Good Monthly Sports Magazine"/>
        <s v="Modell Bagels"/>
        <s v="Modell Blueberry Muffins"/>
        <s v="Modell Cranberry Muffins"/>
        <s v="Modell English Muffins"/>
        <s v="Modell Muffins"/>
        <s v="Modell Pumpernickel Bread"/>
        <s v="Modell Rye Bread"/>
        <s v="Modell Wheat Bread"/>
        <s v="Modell White Bread"/>
        <s v="Moms Beef Bologna"/>
        <s v="Moms Chicken Hot Dogs"/>
        <s v="Moms Cole Slaw"/>
        <s v="Moms Corned Beef"/>
        <s v="Moms Foot-Long Hot Dogs"/>
        <s v="Moms Low Fat Bologna"/>
        <s v="Moms Low Fat Cole Slaw"/>
        <s v="Moms Pimento Loaf"/>
        <s v="Moms Potato Salad"/>
        <s v="Moms Roasted Chicken"/>
        <s v="Moms Sliced Chicken"/>
        <s v="Moms Sliced Ham"/>
        <s v="Moms Sliced Turkey"/>
        <s v="Moms Turkey Hot Dogs"/>
        <s v="Monarch Manicotti"/>
        <s v="Monarch Ravioli"/>
        <s v="Monarch Rice Medly"/>
        <s v="Monarch Spaghetti"/>
        <s v="Monarch Thai Rice"/>
        <s v="Musial Bubble Gum"/>
        <s v="Musial Malted Milk Balls"/>
        <s v="Musial Mint Chocolate Bar"/>
        <s v="Musial Mints"/>
        <s v="Musial Semi-Sweet Chocolate Bar"/>
        <s v="Musial Spicy Mints"/>
        <s v="Musial Tasty Candy Bar"/>
        <s v="Musial White Chocolate Bar"/>
        <s v="National Egg Substitute"/>
        <s v="National Large Brown Eggs"/>
        <s v="National Large Eggs"/>
        <s v="National Small Brown Eggs"/>
        <s v="National Small Eggs"/>
        <s v="Nationeel Apple Fruit Roll"/>
        <s v="Nationeel Avocado Dip"/>
        <s v="Nationeel BBQ Potato Chips"/>
        <s v="Nationeel Beef Jerky"/>
        <s v="Nationeel Buttered Popcorn"/>
        <s v="Nationeel Cheese Crackers"/>
        <s v="Nationeel Cheese Dip"/>
        <s v="Nationeel Chocolate Chip Cookies"/>
        <s v="Nationeel Chocolate Donuts"/>
        <s v="Nationeel Corn Chips"/>
        <s v="Nationeel Dried Apples"/>
        <s v="Nationeel Dried Apricots"/>
        <s v="Nationeel Dried Dates"/>
        <s v="Nationeel Fondue Mix"/>
        <s v="Nationeel Frosted Cookies"/>
        <s v="Nationeel Frosted Donuts"/>
        <s v="Nationeel Fudge Brownies"/>
        <s v="Nationeel Fudge Cookies"/>
        <s v="Nationeel Golden Raisins"/>
        <s v="Nationeel Graham Crackers"/>
        <s v="Nationeel Grape Fruit Roll"/>
        <s v="Nationeel Lemon Cookies"/>
        <s v="Nationeel Low Fat BBQ Chips"/>
        <s v="Nationeel Low Fat Chips"/>
        <s v="Nationeel Low Fat Cookies"/>
        <s v="Nationeel Low Fat Popcorn"/>
        <s v="Nationeel Mini Donuts"/>
        <s v="Nationeel No Salt Popcorn"/>
        <s v="Nationeel Potato Chips"/>
        <s v="Nationeel Raisins"/>
        <s v="Nationeel Raspberry Fruit Roll"/>
        <s v="Nationeel Salsa Dip"/>
        <s v="Nationeel Salted Pretzels"/>
        <s v="Nationeel Sesame Crackers"/>
        <s v="Nationeel Strawberry Fruit Roll"/>
        <s v="Nationeel Sugar Cookies"/>
        <s v="Pearl Chablis Wine"/>
        <s v="Pearl Chardonnay"/>
        <s v="Pearl Chardonnay Wine"/>
        <s v="Pearl Imported Beer"/>
        <s v="Pearl Light Beer"/>
        <s v="Pearl Light Wine"/>
        <s v="Pearl Merlot Wine"/>
        <s v="Pearl White Zinfandel Wine"/>
        <s v="PigTail Apple Cinnamon Waffles"/>
        <s v="PigTail Beef TV Dinner"/>
        <s v="PigTail Blueberry Waffles"/>
        <s v="PigTail Chicken TV Dinner"/>
        <s v="PigTail Fajita French Fries"/>
        <s v="PigTail Frozen Broccoli"/>
        <s v="PigTail Frozen Carrots"/>
        <s v="PigTail Frozen Cauliflower"/>
        <s v="PigTail Frozen Cheese Pizza"/>
        <s v="PigTail Frozen Chicken Breast"/>
        <s v="PigTail Frozen Chicken Thighs"/>
        <s v="PigTail Frozen Chicken Wings"/>
        <s v="PigTail Frozen Corn"/>
        <s v="PigTail Frozen Mushroom Pizza"/>
        <s v="PigTail Frozen Pancakes"/>
        <s v="PigTail Frozen Peas"/>
        <s v="PigTail Frozen Pepperoni Pizza"/>
        <s v="PigTail Frozen Sausage Pizza"/>
        <s v="PigTail Grape Popsicles"/>
        <s v="PigTail Home Style French Fries"/>
        <s v="PigTail Ice Cream"/>
        <s v="PigTail Ice Cream Sandwich"/>
        <s v="PigTail Lemon Popsicles"/>
        <s v="PigTail Lime Popsicles"/>
        <s v="PigTail Low Fat French Fries"/>
        <s v="PigTail Low Fat Waffles"/>
        <s v="PigTail Orange Popsicles"/>
        <s v="PigTail Pancake Mix"/>
        <s v="PigTail Popsicles"/>
        <s v="PigTail Turkey TV Dinner"/>
        <s v="PigTail Waffles"/>
        <s v="Plato Apple Butter"/>
        <s v="Plato Apple Jam"/>
        <s v="Plato Apple Jelly"/>
        <s v="Plato Apple Preserves"/>
        <s v="Plato Brown Sugar"/>
        <s v="Plato Canola Oil"/>
        <s v="Plato Chunky Peanut Butter"/>
        <s v="Plato Columbian Coffee"/>
        <s v="Plato Corn Oil"/>
        <s v="Plato Creamy Peanut Butter"/>
        <s v="Plato Decaf Coffee"/>
        <s v="Plato Extra Chunky Peanut Butter"/>
        <s v="Plato French Roast Coffee"/>
        <s v="Plato Grape Jam"/>
        <s v="Plato Grape Jelly"/>
        <s v="Plato Grape Preserves"/>
        <s v="Plato Hot Chocolate"/>
        <s v="Plato Low Fat Apple Butter"/>
        <s v="Plato Oregano"/>
        <s v="Plato Pepper"/>
        <s v="Plato Regular Coffee"/>
        <s v="Plato Salt"/>
        <s v="Plato Sesame Oil"/>
        <s v="Plato Strawberry Jam"/>
        <s v="Plato Strawberry Jelly"/>
        <s v="Plato Strawberry Preserves"/>
        <s v="Plato Tomato Sauce"/>
        <s v="Plato Vegetable Oil"/>
        <s v="Plato White Sugar"/>
        <s v="Pleasant Beef Soup"/>
        <s v="Pleasant Canned Beets"/>
        <s v="Pleasant Canned Peas"/>
        <s v="Pleasant Canned String Beans"/>
        <s v="Pleasant Canned Tomatos"/>
        <s v="Pleasant Canned Tuna in Oil"/>
        <s v="Pleasant Canned Tuna in Water"/>
        <s v="Pleasant Canned Yams"/>
        <s v="Pleasant Chicken Noodle Soup"/>
        <s v="Pleasant Chicken Ramen Soup"/>
        <s v="Pleasant Chicken Soup"/>
        <s v="Pleasant Creamed Corn"/>
        <s v="Pleasant Fancy Canned Anchovies"/>
        <s v="Pleasant Fancy Canned Clams"/>
        <s v="Pleasant Fancy Canned Oysters"/>
        <s v="Pleasant Fancy Canned Sardines"/>
        <s v="Pleasant Large Canned Shrimp"/>
        <s v="Pleasant Noodle Soup"/>
        <s v="Pleasant Regular Ramen Soup"/>
        <s v="Pleasant Rice Soup"/>
        <s v="Pleasant Turkey Noodle Soup"/>
        <s v="Pleasant Vegetable Soup"/>
        <s v="Portsmouth Chablis Wine"/>
        <s v="Portsmouth Chardonnay"/>
        <s v="Portsmouth Chardonnay Wine"/>
        <s v="Portsmouth Imported Beer"/>
        <s v="Portsmouth Light Beer"/>
        <s v="Portsmouth Light Wine"/>
        <s v="Portsmouth Merlot Wine"/>
        <s v="Portsmouth White Zinfandel Wine"/>
        <s v="Prelude Rosy Sunglasses"/>
        <s v="Queen City Map"/>
        <s v="Queen Eyeglass Screwdriver"/>
        <s v="Quick Extra Lean Hamburger"/>
        <s v="Quick Seasoned Hamburger"/>
        <s v="Radius Corn Puffs"/>
        <s v="Radius Grits"/>
        <s v="Radius Oatmeal"/>
        <s v="Radius Wheat Puffs"/>
        <s v="Red Spade Beef Bologna"/>
        <s v="Red Spade Chicken Hot Dogs"/>
        <s v="Red Spade Cole Slaw"/>
        <s v="Red Spade Corned Beef"/>
        <s v="Red Spade Foot-Long Hot Dogs"/>
        <s v="Red Spade Low Fat Bologna"/>
        <s v="Red Spade Low Fat Cole Slaw"/>
        <s v="Red Spade Pimento Loaf"/>
        <s v="Red Spade Potato Salad"/>
        <s v="Red Spade Roasted Chicken"/>
        <s v="Red Spade Sliced Chicken"/>
        <s v="Red Spade Sliced Ham"/>
        <s v="Red Spade Sliced Turkey"/>
        <s v="Red Spade Turkey Hot Dogs"/>
        <s v="Red Wing 100 Watt Lightbulb"/>
        <s v="Red Wing 25 Watt Lightbulb"/>
        <s v="Red Wing 60 Watt Lightbulb"/>
        <s v="Red Wing 75 Watt Lightbulb"/>
        <s v="Red Wing AAA-Size Batteries"/>
        <s v="Red Wing AA-Size Batteries"/>
        <s v="Red Wing Bees Wax Candles"/>
        <s v="Red Wing Copper Cleaner"/>
        <s v="Red Wing Copper Pot Scrubber"/>
        <s v="Red Wing Counter Cleaner"/>
        <s v="Red Wing C-Size Batteries"/>
        <s v="Red Wing D-Size Batteries"/>
        <s v="Red Wing Economy Toilet Brush"/>
        <s v="Red Wing Frying Pan"/>
        <s v="Red Wing Glass Cleaner"/>
        <s v="Red Wing Large Sponge"/>
        <s v="Red Wing Paper Cups"/>
        <s v="Red Wing Paper Plates"/>
        <s v="Red Wing Paper Towels"/>
        <s v="Red Wing Plastic Forks"/>
        <s v="Red Wing Plastic Knives"/>
        <s v="Red Wing Plastic Spoons"/>
        <s v="Red Wing Room Freshener"/>
        <s v="Red Wing Scented Tissue"/>
        <s v="Red Wing Scented Toilet Tissue"/>
        <s v="Red Wing Scissors"/>
        <s v="Red Wing Screw Driver"/>
        <s v="Red Wing Silver Cleaner"/>
        <s v="Red Wing Soft Napkins"/>
        <s v="Red Wing Tissues"/>
        <s v="Red Wing Toilet Bowl Cleaner"/>
        <s v="Red Wing Toilet Paper"/>
        <s v="Robust Monthly Auto Magazine"/>
        <s v="Robust Monthly Computer Magazine"/>
        <s v="Robust Monthly Fashion Magazine"/>
        <s v="Robust Monthly Home Magazine"/>
        <s v="Robust Monthly Sports Magazine"/>
        <s v="Shady Lake Manicotti"/>
        <s v="Shady Lake Ravioli"/>
        <s v="Shady Lake Rice Medly"/>
        <s v="Shady Lake Spaghetti"/>
        <s v="Shady Lake Thai Rice"/>
        <s v="Ship Shape Extra Lean Hamburger"/>
        <s v="Ship Shape Seasoned Hamburger"/>
        <s v="Skinner Apple Drink"/>
        <s v="Skinner Apple Juice"/>
        <s v="Skinner Berry Juice"/>
        <s v="Skinner Cola"/>
        <s v="Skinner Cranberry Juice"/>
        <s v="Skinner Cream Soda"/>
        <s v="Skinner Diet Cola"/>
        <s v="Skinner Diet Soda"/>
        <s v="Skinner Mango Drink"/>
        <s v="Skinner Orange Juice"/>
        <s v="Skinner Strawberry Drink"/>
        <s v="Special Corn Puffs"/>
        <s v="Special Grits"/>
        <s v="Special Oatmeal"/>
        <s v="Special Wheat Puffs"/>
        <s v="Sphinx Bagels"/>
        <s v="Sphinx Blueberry Muffins"/>
        <s v="Sphinx Cranberry Muffins"/>
        <s v="Sphinx English Muffins"/>
        <s v="Sphinx Muffins"/>
        <s v="Sphinx Pumpernickel Bread"/>
        <s v="Sphinx Rye Bread"/>
        <s v="Sphinx Wheat Bread"/>
        <s v="Sphinx White Bread"/>
        <s v="Steady 200 MG Acetominifen"/>
        <s v="Steady 200 MG Ibuprofen"/>
        <s v="Steady Angled Toothbrush"/>
        <s v="Steady Apricot Shampoo"/>
        <s v="Steady Buffered Aspirin"/>
        <s v="Steady Childrens Aspirin"/>
        <s v="Steady Childrens Cold Remedy"/>
        <s v="Steady Conditioning Shampoo"/>
        <s v="Steady Deodorant"/>
        <s v="Steady Dishwasher Detergent"/>
        <s v="Steady Extra Moisture Shampoo"/>
        <s v="Steady HCL Nasal Spray"/>
        <s v="Steady Laundry Detergent"/>
        <s v="Steady Mint Mouthwash"/>
        <s v="Steady Multi-Symptom Cold Remedy"/>
        <s v="Steady Silky Smooth Hair Conditioner"/>
        <s v="Steady Tartar Control Toothpaste"/>
        <s v="Steady Toothpaste"/>
        <s v="Steady Whitening Toothpast"/>
        <s v="Sunset 100 Watt Lightbulb"/>
        <s v="Sunset 25 Watt Lightbulb"/>
        <s v="Sunset 60 Watt Lightbulb"/>
        <s v="Sunset 75 Watt Lightbulb"/>
        <s v="Sunset AAA-Size Batteries"/>
        <s v="Sunset AA-Size Batteries"/>
        <s v="Sunset Bees Wax Candles"/>
        <s v="Sunset Copper Cleaner"/>
        <s v="Sunset Copper Pot Scrubber"/>
        <s v="Sunset Counter Cleaner"/>
        <s v="Sunset C-Size Batteries"/>
        <s v="Sunset D-Size Batteries"/>
        <s v="Sunset Economy Toilet Brush"/>
        <s v="Sunset Frying Pan"/>
        <s v="Sunset Glass Cleaner"/>
        <s v="Sunset Large Sponge"/>
        <s v="Sunset Paper Cups"/>
        <s v="Sunset Paper Plates"/>
        <s v="Sunset Paper Towels"/>
        <s v="Sunset Plastic Forks"/>
        <s v="Sunset Plastic Knives"/>
        <s v="Sunset Plastic Spoons"/>
        <s v="Sunset Room Freshener"/>
        <s v="Sunset Scented Tissue"/>
        <s v="Sunset Scented Toilet Tissue"/>
        <s v="Sunset Scissors"/>
        <s v="Sunset Screw Driver"/>
        <s v="Sunset Silver Cleaner"/>
        <s v="Sunset Soft Napkins"/>
        <s v="Sunset Tissues"/>
        <s v="Sunset Toilet Bowl Cleaner"/>
        <s v="Sunset Toilet Paper"/>
        <s v="Super Apple Butter"/>
        <s v="Super Apple Jam"/>
        <s v="Super Apple Jelly"/>
        <s v="Super Apple Preserves"/>
        <s v="Super Brown Sugar"/>
        <s v="Super Canola Oil"/>
        <s v="Super Chunky Peanut Butter"/>
        <s v="Super Columbian Coffee"/>
        <s v="Super Corn Oil"/>
        <s v="Super Creamy Peanut Butter"/>
        <s v="Super Decaf Coffee"/>
        <s v="Super Extra Chunky Peanut Butter"/>
        <s v="Super French Roast Coffee"/>
        <s v="Super Grape Jam"/>
        <s v="Super Grape Jelly"/>
        <s v="Super Grape Preserves"/>
        <s v="Super Hot Chocolate"/>
        <s v="Super Low Fat Apple Butter"/>
        <s v="Super Oregano"/>
        <s v="Super Pepper"/>
        <s v="Super Regular Coffee"/>
        <s v="Super Salt"/>
        <s v="Super Sesame Oil"/>
        <s v="Super Strawberry Jam"/>
        <s v="Super Strawberry Jelly"/>
        <s v="Super Strawberry Preserves"/>
        <s v="Super Tomato Sauce"/>
        <s v="Super Vegetable Oil"/>
        <s v="Super White Sugar"/>
        <s v="Swell Canned Mixed Fruit"/>
        <s v="Swell Canned Peaches"/>
        <s v="Symphony Rosy Sunglasses"/>
        <s v="Tell Tale Almonds"/>
        <s v="Tell Tale Asparagus"/>
        <s v="Tell Tale Baby Onion"/>
        <s v="Tell Tale Beets"/>
        <s v="Tell Tale Broccoli"/>
        <s v="Tell Tale Canned Peanuts"/>
        <s v="Tell Tale Cantelope"/>
        <s v="Tell Tale Cauliflower"/>
        <s v="Tell Tale Corn on the Cob"/>
        <s v="Tell Tale Dried Mushrooms"/>
        <s v="Tell Tale Elephant Garlic"/>
        <s v="Tell Tale Fancy Plums"/>
        <s v="Tell Tale Firm Tofu"/>
        <s v="Tell Tale Fresh Lima Beans"/>
        <s v="Tell Tale Fuji Apples"/>
        <s v="Tell Tale Garlic"/>
        <s v="Tell Tale Golden Delcious Apples"/>
        <s v="Tell Tale Green Pepper"/>
        <s v="Tell Tale Honey Dew"/>
        <s v="Tell Tale Lemons"/>
        <s v="Tell Tale Lettuce"/>
        <s v="Tell Tale Limes"/>
        <s v="Tell Tale Macintosh Apples"/>
        <s v="Tell Tale Mandarin Oranges"/>
        <s v="Tell Tale Mixed Nuts"/>
        <s v="Tell Tale Mushrooms"/>
        <s v="Tell Tale New Potatos"/>
        <s v="Tell Tale Onions"/>
        <s v="Tell Tale Oranges"/>
        <s v="Tell Tale Party Nuts"/>
        <s v="Tell Tale Peaches"/>
        <s v="Tell Tale Plums"/>
        <s v="Tell Tale Potatos"/>
        <s v="Tell Tale Prepared Salad"/>
        <s v="Tell Tale Red Delcious Apples"/>
        <s v="Tell Tale Red Pepper"/>
        <s v="Tell Tale Shitake Mushrooms"/>
        <s v="Tell Tale Squash"/>
        <s v="Tell Tale Summer Squash"/>
        <s v="Tell Tale Sweet Onion"/>
        <s v="Tell Tale Sweet Peas"/>
        <s v="Tell Tale Tangerines"/>
        <s v="Tell Tale Tomatos"/>
        <s v="Tell Tale Walnuts"/>
        <s v="Thresher Bubble Gum"/>
        <s v="Thresher Malted Milk Balls"/>
        <s v="Thresher Mint Chocolate Bar"/>
        <s v="Thresher Mints"/>
        <s v="Thresher Semi-Sweet Chocolate Bar"/>
        <s v="Thresher Spicy Mints"/>
        <s v="Thresher Tasty Candy Bar"/>
        <s v="Thresher White Chocolate Bar"/>
        <s v="Tip Top Lox"/>
        <s v="Tip Top Scallops"/>
        <s v="Token Apple Drink"/>
        <s v="Token Apple Juice"/>
        <s v="Token Berry Juice"/>
        <s v="Token Cola"/>
        <s v="Token Cranberry Juice"/>
        <s v="Token Cream Soda"/>
        <s v="Token Diet Cola"/>
        <s v="Token Diet Soda"/>
        <s v="Token Mango Drink"/>
        <s v="Token Orange Juice"/>
        <s v="Token Strawberry Drink"/>
        <s v="Top Measure Chablis Wine"/>
        <s v="Top Measure Chardonnay"/>
        <s v="Top Measure Chardonnay Wine"/>
        <s v="Top Measure Imported Beer"/>
        <s v="Top Measure Light Beer"/>
        <s v="Top Measure Light Wine"/>
        <s v="Top Measure Merlot Wine"/>
        <s v="Top Measure White Zinfandel Wine"/>
        <s v="Toretti Rosy Sunglasses"/>
        <s v="Toucan Canned Mixed Fruit"/>
        <s v="Toucan Canned Peaches"/>
        <s v="Tri-State Almonds"/>
        <s v="Tri-State Asparagus"/>
        <s v="Tri-State Baby Onion"/>
        <s v="Tri-State Beets"/>
        <s v="Tri-State Broccoli"/>
        <s v="Tri-State Canned Peanuts"/>
        <s v="Tri-State Cantelope"/>
        <s v="Tri-State Cauliflower"/>
        <s v="Tri-State Corn on the Cob"/>
        <s v="Tri-State Dried Mushrooms"/>
        <s v="Tri-State Elephant Garlic"/>
        <s v="Tri-State Fancy Plums"/>
        <s v="Tri-State Firm Tofu"/>
        <s v="Tri-State Fresh Lima Beans"/>
        <s v="Tri-State Fuji Apples"/>
        <s v="Tri-State Garlic"/>
        <s v="Tri-State Golden Delcious Apples"/>
        <s v="Tri-State Green Pepper"/>
        <s v="Tri-State Honey Dew"/>
        <s v="Tri-State Lemons"/>
        <s v="Tri-State Lettuce"/>
        <s v="Tri-State Limes"/>
        <s v="Tri-State Macintosh Apples"/>
        <s v="Tri-State Mandarin Oranges"/>
        <s v="Tri-State Mixed Nuts"/>
        <s v="Tri-State Mushrooms"/>
        <s v="Tri-State New Potatos"/>
        <s v="Tri-State Onions"/>
        <s v="Tri-State Oranges"/>
        <s v="Tri-State Party Nuts"/>
        <s v="Tri-State Peaches"/>
        <s v="Tri-State Plums"/>
        <s v="Tri-State Potatos"/>
        <s v="Tri-State Prepared Salad"/>
        <s v="Tri-State Red Delcious Apples"/>
        <s v="Tri-State Red Pepper"/>
        <s v="Tri-State Shitake Mushrooms"/>
        <s v="Tri-State Squash"/>
        <s v="Tri-State Summer Squash"/>
        <s v="Tri-State Sweet Onion"/>
        <s v="Tri-State Sweet Peas"/>
        <s v="Tri-State Tangerines"/>
        <s v="Tri-State Tomatos"/>
        <s v="Tri-State Walnuts"/>
        <s v="Urban Egg Substitute"/>
        <s v="Urban Large Brown Eggs"/>
        <s v="Urban Large Eggs"/>
        <s v="Urban Small Brown Eggs"/>
        <s v="Urban Small Eggs"/>
        <s v="Walrus Chablis Wine"/>
        <s v="Walrus Chardonnay"/>
        <s v="Walrus Chardonnay Wine"/>
        <s v="Walrus Imported Beer"/>
        <s v="Walrus Light Beer"/>
        <s v="Walrus Light Wine"/>
        <s v="Walrus Merlot Wine"/>
        <s v="Walrus White Zinfandel Wine"/>
        <s v="Washington Apple Drink"/>
        <s v="Washington Apple Juice"/>
        <s v="Washington Berry Juice"/>
        <s v="Washington Cola"/>
        <s v="Washington Cranberry Juice"/>
        <s v="Washington Cream Soda"/>
        <s v="Washington Diet Cola"/>
        <s v="Washington Diet Soda"/>
        <s v="Washington Mango Drink"/>
        <s v="Washington Orange Juice"/>
        <s v="Washington Strawberry Drink"/>
      </sharedItems>
    </cacheField>
    <cacheField name="[Measures].[Sum of Net Profit]" caption="Sum of Net Profit" numFmtId="0" hierarchy="103" level="32767"/>
    <cacheField name="[Products].[Product Brand].[Product Brand]" caption="Product Brand" numFmtId="0" hierarchy="47"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cacheField>
    <cacheField name="[Stores].[Store Country].[Store Country]" caption="Store Country" numFmtId="0" hierarchy="65" level="1">
      <sharedItems containsSemiMixedTypes="0" containsNonDate="0" containsString="0"/>
    </cacheField>
    <cacheField name="[Stores].[Store Type].[Store Type]" caption="Store Type" numFmtId="0" hierarchy="60"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4"/>
      </fieldsUsage>
    </cacheHierarchy>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2" memberValueDatatype="130" unbalanced="0">
      <fieldsUsage count="2">
        <fieldUsage x="-1"/>
        <fieldUsage x="3"/>
      </fieldsUsage>
    </cacheHierarchy>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1"/>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92861678241" createdVersion="5" refreshedVersion="7" minRefreshableVersion="3" recordCount="0" supportSubquery="1" supportAdvancedDrill="1" xr:uid="{BDD85C79-2821-47B4-9C76-AB52CC5E3284}">
  <cacheSource type="external" connectionId="11"/>
  <cacheFields count="7">
    <cacheField name="[Products].[Product Name].[Product Name]" caption="Product Name" numFmtId="0" hierarchy="48" level="1">
      <sharedItems count="1560">
        <s v="ADJ Rosy Sunglasses"/>
        <s v="Akron City Map"/>
        <s v="Akron Eyeglass Screwdriver"/>
        <s v="American Beef Bologna"/>
        <s v="American Chicken Hot Dogs"/>
        <s v="American Cole Slaw"/>
        <s v="American Corned Beef"/>
        <s v="American Foot-Long Hot Dogs"/>
        <s v="American Low Fat Bologna"/>
        <s v="American Low Fat Cole Slaw"/>
        <s v="American Pimento Loaf"/>
        <s v="American Potato Salad"/>
        <s v="American Roasted Chicken"/>
        <s v="American Sliced Chicken"/>
        <s v="American Sliced Ham"/>
        <s v="American Sliced Turkey"/>
        <s v="American Turkey Hot Dogs"/>
        <s v="Amigo Lox"/>
        <s v="Amigo Scallops"/>
        <s v="Applause Canned Mixed Fruit"/>
        <s v="Applause Canned Peaches"/>
        <s v="Atomic Bubble Gum"/>
        <s v="Atomic Malted Milk Balls"/>
        <s v="Atomic Mint Chocolate Bar"/>
        <s v="Atomic Mints"/>
        <s v="Atomic Semi-Sweet Chocolate Bar"/>
        <s v="Atomic Spicy Mints"/>
        <s v="Atomic Tasty Candy Bar"/>
        <s v="Atomic White Chocolate Bar"/>
        <s v="BBB Best Apple Butter"/>
        <s v="BBB Best Apple Jam"/>
        <s v="BBB Best Apple Jelly"/>
        <s v="BBB Best Apple Preserves"/>
        <s v="BBB Best Brown Sugar"/>
        <s v="BBB Best Canola Oil"/>
        <s v="BBB Best Chunky Peanut Butter"/>
        <s v="BBB Best Columbian Coffee"/>
        <s v="BBB Best Corn Oil"/>
        <s v="BBB Best Creamy Peanut Butter"/>
        <s v="BBB Best Decaf Coffee"/>
        <s v="BBB Best Extra Chunky Peanut Butter"/>
        <s v="BBB Best French Roast Coffee"/>
        <s v="BBB Best Grape Jam"/>
        <s v="BBB Best Grape Jelly"/>
        <s v="BBB Best Grape Preserves"/>
        <s v="BBB Best Hot Chocolate"/>
        <s v="BBB Best Low Fat Apple Butter"/>
        <s v="BBB Best Oregano"/>
        <s v="BBB Best Pepper"/>
        <s v="BBB Best Regular Coffee"/>
        <s v="BBB Best Salt"/>
        <s v="BBB Best Sesame Oil"/>
        <s v="BBB Best Strawberry Jam"/>
        <s v="BBB Best Strawberry Jelly"/>
        <s v="BBB Best Strawberry Preserves"/>
        <s v="BBB Best Tomato Sauce"/>
        <s v="BBB Best Vegetable Oil"/>
        <s v="BBB Best White Sugar"/>
        <s v="Best Choice Apple Fruit Roll"/>
        <s v="Best Choice Avocado Dip"/>
        <s v="Best Choice BBQ Potato Chips"/>
        <s v="Best Choice Beef Jerky"/>
        <s v="Best Choice Buttered Popcorn"/>
        <s v="Best Choice Cheese Crackers"/>
        <s v="Best Choice Cheese Dip"/>
        <s v="Best Choice Chocolate Chip Cookies"/>
        <s v="Best Choice Chocolate Donuts"/>
        <s v="Best Choice Corn Chips"/>
        <s v="Best Choice Dried Apples"/>
        <s v="Best Choice Dried Apricots"/>
        <s v="Best Choice Dried Dates"/>
        <s v="Best Choice Fondue Mix"/>
        <s v="Best Choice Frosted Cookies"/>
        <s v="Best Choice Frosted Donuts"/>
        <s v="Best Choice Fudge Brownies"/>
        <s v="Best Choice Fudge Cookies"/>
        <s v="Best Choice Golden Raisins"/>
        <s v="Best Choice Graham Crackers"/>
        <s v="Best Choice Grape Fruit Roll"/>
        <s v="Best Choice Lemon Cookies"/>
        <s v="Best Choice Low Fat BBQ Chips"/>
        <s v="Best Choice Low Fat Chips"/>
        <s v="Best Choice Low Fat Cookies"/>
        <s v="Best Choice Low Fat Popcorn"/>
        <s v="Best Choice Mini Donuts"/>
        <s v="Best Choice No Salt Popcorn"/>
        <s v="Best Choice Potato Chips"/>
        <s v="Best Choice Raisins"/>
        <s v="Best Choice Raspberry Fruit Roll"/>
        <s v="Best Choice Salsa Dip"/>
        <s v="Best Choice Salted Pretzels"/>
        <s v="Best Choice Sesame Crackers"/>
        <s v="Best Choice Strawberry Fruit Roll"/>
        <s v="Best Choice Sugar Cookies"/>
        <s v="Best Corn Puffs"/>
        <s v="Best Grits"/>
        <s v="Best Oatmeal"/>
        <s v="Best Wheat Puffs"/>
        <s v="Better Beef Soup"/>
        <s v="Better Canned Beets"/>
        <s v="Better Canned Peas"/>
        <s v="Better Canned String Beans"/>
        <s v="Better Canned Tomatos"/>
        <s v="Better Canned Tuna in Oil"/>
        <s v="Better Canned Tuna in Water"/>
        <s v="Better Canned Yams"/>
        <s v="Better Chicken Noodle Soup"/>
        <s v="Better Chicken Ramen Soup"/>
        <s v="Better Chicken Soup"/>
        <s v="Better Creamed Corn"/>
        <s v="Better Fancy Canned Anchovies"/>
        <s v="Better Fancy Canned Clams"/>
        <s v="Better Fancy Canned Oysters"/>
        <s v="Better Fancy Canned Sardines"/>
        <s v="Better Large Canned Shrimp"/>
        <s v="Better Noodle Soup"/>
        <s v="Better Regular Ramen Soup"/>
        <s v="Better Rice Soup"/>
        <s v="Better Turkey Noodle Soup"/>
        <s v="Better Vegetable Soup"/>
        <s v="Big City Canned Mixed Fruit"/>
        <s v="Big City Canned Peaches"/>
        <s v="Big Time Apple Cinnamon Waffles"/>
        <s v="Big Time Beef TV Dinner"/>
        <s v="Big Time Blueberry Waffles"/>
        <s v="Big Time Chicken TV Dinner"/>
        <s v="Big Time Fajita French Fries"/>
        <s v="Big Time Frozen Broccoli"/>
        <s v="Big Time Frozen Carrots"/>
        <s v="Big Time Frozen Cauliflower"/>
        <s v="Big Time Frozen Cheese Pizza"/>
        <s v="Big Time Frozen Chicken Breast"/>
        <s v="Big Time Frozen Chicken Thighs"/>
        <s v="Big Time Frozen Chicken Wings"/>
        <s v="Big Time Frozen Corn"/>
        <s v="Big Time Frozen Mushroom Pizza"/>
        <s v="Big Time Frozen Pancakes"/>
        <s v="Big Time Frozen Peas"/>
        <s v="Big Time Frozen Pepperoni Pizza"/>
        <s v="Big Time Frozen Sausage Pizza"/>
        <s v="Big Time Grape Popsicles"/>
        <s v="Big Time Home Style French Fries"/>
        <s v="Big Time Ice Cream"/>
        <s v="Big Time Ice Cream Sandwich"/>
        <s v="Big Time Lemon Popsicles"/>
        <s v="Big Time Lime Popsicles"/>
        <s v="Big Time Low Fat French Fries"/>
        <s v="Big Time Low Fat Waffles"/>
        <s v="Big Time Orange Popsicles"/>
        <s v="Big Time Pancake Mix"/>
        <s v="Big Time Popsicles"/>
        <s v="Big Time Turkey TV Dinner"/>
        <s v="Big Time Waffles"/>
        <s v="Bird Call 200 MG Acetominifen"/>
        <s v="Bird Call 200 MG Ibuprofen"/>
        <s v="Bird Call Angled Toothbrush"/>
        <s v="Bird Call Apricot Shampoo"/>
        <s v="Bird Call Buffered Aspirin"/>
        <s v="Bird Call Childrens Aspirin"/>
        <s v="Bird Call Childrens Cold Remedy"/>
        <s v="Bird Call Conditioning Shampoo"/>
        <s v="Bird Call Deodorant"/>
        <s v="Bird Call Dishwasher Detergent"/>
        <s v="Bird Call Extra Moisture Shampoo"/>
        <s v="Bird Call HCL Nasal Spray"/>
        <s v="Bird Call Laundry Detergent"/>
        <s v="Bird Call Mint Mouthwash"/>
        <s v="Bird Call Multi-Symptom Cold Remedy"/>
        <s v="Bird Call Silky Smooth Hair Conditioner"/>
        <s v="Bird Call Tartar Control Toothpaste"/>
        <s v="Bird Call Toothpaste"/>
        <s v="Bird Call Whitening Toothpast"/>
        <s v="Black Tie City Map"/>
        <s v="Black Tie Eyeglass Screwdriver"/>
        <s v="Blue Label Beef Soup"/>
        <s v="Blue Label Canned Beets"/>
        <s v="Blue Label Canned Peas"/>
        <s v="Blue Label Canned String Beans"/>
        <s v="Blue Label Canned Tomatos"/>
        <s v="Blue Label Canned Tuna in Oil"/>
        <s v="Blue Label Canned Tuna in Water"/>
        <s v="Blue Label Canned Yams"/>
        <s v="Blue Label Chicken Noodle Soup"/>
        <s v="Blue Label Chicken Ramen Soup"/>
        <s v="Blue Label Chicken Soup"/>
        <s v="Blue Label Creamed Corn"/>
        <s v="Blue Label Fancy Canned Anchovies"/>
        <s v="Blue Label Fancy Canned Clams"/>
        <s v="Blue Label Fancy Canned Oysters"/>
        <s v="Blue Label Fancy Canned Sardines"/>
        <s v="Blue Label Large Canned Shrimp"/>
        <s v="Blue Label Noodle Soup"/>
        <s v="Blue Label Regular Ramen Soup"/>
        <s v="Blue Label Rice Soup"/>
        <s v="Blue Label Turkey Noodle Soup"/>
        <s v="Blue Label Vegetable Soup"/>
        <s v="Blue Medal Egg Substitute"/>
        <s v="Blue Medal Large Brown Eggs"/>
        <s v="Blue Medal Large Eggs"/>
        <s v="Blue Medal Small Brown Eggs"/>
        <s v="Blue Medal Small Eggs"/>
        <s v="Booker 1% Milk"/>
        <s v="Booker 2% Milk"/>
        <s v="Booker Blueberry Yogurt"/>
        <s v="Booker Buttermilk"/>
        <s v="Booker Cheese Spread"/>
        <s v="Booker Chocolate Milk"/>
        <s v="Booker Havarti Cheese"/>
        <s v="Booker Head Cheese"/>
        <s v="Booker Jack Cheese"/>
        <s v="Booker Large Curd Cottage Cheese"/>
        <s v="Booker Low Fat Cottage Cheese"/>
        <s v="Booker Low Fat Sour Cream"/>
        <s v="Booker Low Fat String Cheese"/>
        <s v="Booker Mild Cheddar Cheese"/>
        <s v="Booker Muenster Cheese"/>
        <s v="Booker Sharp Cheddar Cheese"/>
        <s v="Booker Sour Cream"/>
        <s v="Booker Strawberry Yogurt"/>
        <s v="Booker String Cheese"/>
        <s v="Booker Whole Milk"/>
        <s v="Bravo Beef Soup"/>
        <s v="Bravo Canned Beets"/>
        <s v="Bravo Canned Peas"/>
        <s v="Bravo Canned String Beans"/>
        <s v="Bravo Canned Tomatos"/>
        <s v="Bravo Canned Tuna in Oil"/>
        <s v="Bravo Canned Tuna in Water"/>
        <s v="Bravo Canned Yams"/>
        <s v="Bravo Chicken Noodle Soup"/>
        <s v="Bravo Chicken Ramen Soup"/>
        <s v="Bravo Chicken Soup"/>
        <s v="Bravo Creamed Corn"/>
        <s v="Bravo Fancy Canned Anchovies"/>
        <s v="Bravo Fancy Canned Clams"/>
        <s v="Bravo Fancy Canned Oysters"/>
        <s v="Bravo Fancy Canned Sardines"/>
        <s v="Bravo Large Canned Shrimp"/>
        <s v="Bravo Noodle Soup"/>
        <s v="Bravo Regular Ramen Soup"/>
        <s v="Bravo Rice Soup"/>
        <s v="Bravo Turkey Noodle Soup"/>
        <s v="Bravo Vegetable Soup"/>
        <s v="Carlson 1% Milk"/>
        <s v="Carlson 2% Milk"/>
        <s v="Carlson Blueberry Yogurt"/>
        <s v="Carlson Buttermilk"/>
        <s v="Carlson Cheese Spread"/>
        <s v="Carlson Chocolate Milk"/>
        <s v="Carlson Havarti Cheese"/>
        <s v="Carlson Head Cheese"/>
        <s v="Carlson Jack Cheese"/>
        <s v="Carlson Large Curd Cottage Cheese"/>
        <s v="Carlson Low Fat Cottage Cheese"/>
        <s v="Carlson Low Fat Sour Cream"/>
        <s v="Carlson Low Fat String Cheese"/>
        <s v="Carlson Mild Cheddar Cheese"/>
        <s v="Carlson Muenster Cheese"/>
        <s v="Carlson Sharp Cheddar Cheese"/>
        <s v="Carlson Sour Cream"/>
        <s v="Carlson Strawberry Yogurt"/>
        <s v="Carlson String Cheese"/>
        <s v="Carlson Whole Milk"/>
        <s v="Carrington Apple Cinnamon Waffles"/>
        <s v="Carrington Beef TV Dinner"/>
        <s v="Carrington Blueberry Waffles"/>
        <s v="Carrington Chicken TV Dinner"/>
        <s v="Carrington Fajita French Fries"/>
        <s v="Carrington Frozen Broccoli"/>
        <s v="Carrington Frozen Carrots"/>
        <s v="Carrington Frozen Cauliflower"/>
        <s v="Carrington Frozen Cheese Pizza"/>
        <s v="Carrington Frozen Chicken Breast"/>
        <s v="Carrington Frozen Chicken Thighs"/>
        <s v="Carrington Frozen Chicken Wings"/>
        <s v="Carrington Frozen Corn"/>
        <s v="Carrington Frozen Mushroom Pizza"/>
        <s v="Carrington Frozen Pancakes"/>
        <s v="Carrington Frozen Peas"/>
        <s v="Carrington Frozen Pepperoni Pizza"/>
        <s v="Carrington Frozen Sausage Pizza"/>
        <s v="Carrington Grape Popsicles"/>
        <s v="Carrington Home Style French Fries"/>
        <s v="Carrington Ice Cream"/>
        <s v="Carrington Ice Cream Sandwich"/>
        <s v="Carrington Lemon Popsicles"/>
        <s v="Carrington Lime Popsicles"/>
        <s v="Carrington Low Fat French Fries"/>
        <s v="Carrington Low Fat Waffles"/>
        <s v="Carrington Orange Popsicles"/>
        <s v="Carrington Pancake Mix"/>
        <s v="Carrington Popsicles"/>
        <s v="Carrington Turkey TV Dinner"/>
        <s v="Carrington Waffles"/>
        <s v="CDR Apple Butter"/>
        <s v="CDR Apple Jam"/>
        <s v="CDR Apple Jelly"/>
        <s v="CDR Apple Preserves"/>
        <s v="CDR Brown Sugar"/>
        <s v="CDR Canola Oil"/>
        <s v="CDR Chunky Peanut Butter"/>
        <s v="CDR Columbian Coffee"/>
        <s v="CDR Corn Oil"/>
        <s v="CDR Creamy Peanut Butter"/>
        <s v="CDR Decaf Coffee"/>
        <s v="CDR Extra Chunky Peanut Butter"/>
        <s v="CDR French Roast Coffee"/>
        <s v="CDR Grape Jam"/>
        <s v="CDR Grape Jelly"/>
        <s v="CDR Grape Preserves"/>
        <s v="CDR Hot Chocolate"/>
        <s v="CDR Low Fat Apple Butter"/>
        <s v="CDR Oregano"/>
        <s v="CDR Pepper"/>
        <s v="CDR Regular Coffee"/>
        <s v="CDR Salt"/>
        <s v="CDR Sesame Oil"/>
        <s v="CDR Strawberry Jam"/>
        <s v="CDR Strawberry Jelly"/>
        <s v="CDR Strawberry Preserves"/>
        <s v="CDR Tomato Sauce"/>
        <s v="CDR Vegetable Oil"/>
        <s v="CDR White Sugar"/>
        <s v="Choice Bubble Gum"/>
        <s v="Choice Malted Milk Balls"/>
        <s v="Choice Mint Chocolate Bar"/>
        <s v="Choice Mints"/>
        <s v="Choice Semi-Sweet Chocolate Bar"/>
        <s v="Choice Spicy Mints"/>
        <s v="Choice Tasty Candy Bar"/>
        <s v="Choice White Chocolate Bar"/>
        <s v="Club 1% Milk"/>
        <s v="Club 2% Milk"/>
        <s v="Club Blueberry Yogurt"/>
        <s v="Club Buttermilk"/>
        <s v="Club Cheese Spread"/>
        <s v="Club Chocolate Milk"/>
        <s v="Club Havarti Cheese"/>
        <s v="Club Head Cheese"/>
        <s v="Club Jack Cheese"/>
        <s v="Club Large Curd Cottage Cheese"/>
        <s v="Club Low Fat Cottage Cheese"/>
        <s v="Club Low Fat Sour Cream"/>
        <s v="Club Low Fat String Cheese"/>
        <s v="Club Mild Cheddar Cheese"/>
        <s v="Club Muenster Cheese"/>
        <s v="Club Sharp Cheddar Cheese"/>
        <s v="Club Sour Cream"/>
        <s v="Club Strawberry Yogurt"/>
        <s v="Club String Cheese"/>
        <s v="Club Whole Milk"/>
        <s v="Colony Bagels"/>
        <s v="Colony Blueberry Muffins"/>
        <s v="Colony Cranberry Muffins"/>
        <s v="Colony English Muffins"/>
        <s v="Colony Muffins"/>
        <s v="Colony Pumpernickel Bread"/>
        <s v="Colony Rye Bread"/>
        <s v="Colony Wheat Bread"/>
        <s v="Colony White Bread"/>
        <s v="Colossal Manicotti"/>
        <s v="Colossal Ravioli"/>
        <s v="Colossal Rice Medly"/>
        <s v="Colossal Spaghetti"/>
        <s v="Colossal Thai Rice"/>
        <s v="Consolidated 200 MG Acetominifen"/>
        <s v="Consolidated 200 MG Ibuprofen"/>
        <s v="Consolidated Angled Toothbrush"/>
        <s v="Consolidated Apricot Shampoo"/>
        <s v="Consolidated Buffered Aspirin"/>
        <s v="Consolidated Childrens Aspirin"/>
        <s v="Consolidated Childrens Cold Remedy"/>
        <s v="Consolidated Conditioning Shampoo"/>
        <s v="Consolidated Deodorant"/>
        <s v="Consolidated Dishwasher Detergent"/>
        <s v="Consolidated Extra Moisture Shampoo"/>
        <s v="Consolidated HCL Nasal Spray"/>
        <s v="Consolidated Laundry Detergent"/>
        <s v="Consolidated Mint Mouthwash"/>
        <s v="Consolidated Multi-Symptom Cold Remedy"/>
        <s v="Consolidated Silky Smooth Hair Conditioner"/>
        <s v="Consolidated Tartar Control Toothpaste"/>
        <s v="Consolidated Toothpaste"/>
        <s v="Consolidated Whitening Toothpast"/>
        <s v="Cormorant 100 Watt Lightbulb"/>
        <s v="Cormorant 25 Watt Lightbulb"/>
        <s v="Cormorant 60 Watt Lightbulb"/>
        <s v="Cormorant 75 Watt Lightbulb"/>
        <s v="Cormorant AAA-Size Batteries"/>
        <s v="Cormorant AA-Size Batteries"/>
        <s v="Cormorant Bees Wax Candles"/>
        <s v="Cormorant Copper Cleaner"/>
        <s v="Cormorant Copper Pot Scrubber"/>
        <s v="Cormorant Counter Cleaner"/>
        <s v="Cormorant C-Size Batteries"/>
        <s v="Cormorant D-Size Batteries"/>
        <s v="Cormorant Economy Toilet Brush"/>
        <s v="Cormorant Frying Pan"/>
        <s v="Cormorant Glass Cleaner"/>
        <s v="Cormorant Large Sponge"/>
        <s v="Cormorant Paper Cups"/>
        <s v="Cormorant Paper Plates"/>
        <s v="Cormorant Paper Towels"/>
        <s v="Cormorant Plastic Forks"/>
        <s v="Cormorant Plastic Knives"/>
        <s v="Cormorant Plastic Spoons"/>
        <s v="Cormorant Room Freshener"/>
        <s v="Cormorant Scented Tissue"/>
        <s v="Cormorant Scented Toilet Tissue"/>
        <s v="Cormorant Scissors"/>
        <s v="Cormorant Screw Driver"/>
        <s v="Cormorant Silver Cleaner"/>
        <s v="Cormorant Soft Napkins"/>
        <s v="Cormorant Tissues"/>
        <s v="Cormorant Toilet Bowl Cleaner"/>
        <s v="Cormorant Toilet Paper"/>
        <s v="Curlew Lox"/>
        <s v="Curlew Scallops"/>
        <s v="Cutting Edge Beef Bologna"/>
        <s v="Cutting Edge Chicken Hot Dogs"/>
        <s v="Cutting Edge Cole Slaw"/>
        <s v="Cutting Edge Corned Beef"/>
        <s v="Cutting Edge Foot-Long Hot Dogs"/>
        <s v="Cutting Edge Low Fat Bologna"/>
        <s v="Cutting Edge Low Fat Cole Slaw"/>
        <s v="Cutting Edge Pimento Loaf"/>
        <s v="Cutting Edge Potato Salad"/>
        <s v="Cutting Edge Roasted Chicken"/>
        <s v="Cutting Edge Sliced Chicken"/>
        <s v="Cutting Edge Sliced Ham"/>
        <s v="Cutting Edge Sliced Turkey"/>
        <s v="Cutting Edge Turkey Hot Dogs"/>
        <s v="Denny 100 Watt Lightbulb"/>
        <s v="Denny 25 Watt Lightbulb"/>
        <s v="Denny 60 Watt Lightbulb"/>
        <s v="Denny 75 Watt Lightbulb"/>
        <s v="Denny AAA-Size Batteries"/>
        <s v="Denny AA-Size Batteries"/>
        <s v="Denny Bees Wax Candles"/>
        <s v="Denny Copper Cleaner"/>
        <s v="Denny Copper Pot Scrubber"/>
        <s v="Denny Counter Cleaner"/>
        <s v="Denny C-Size Batteries"/>
        <s v="Denny D-Size Batteries"/>
        <s v="Denny Economy Toilet Brush"/>
        <s v="Denny Frying Pan"/>
        <s v="Denny Glass Cleaner"/>
        <s v="Denny Large Sponge"/>
        <s v="Denny Paper Cups"/>
        <s v="Denny Paper Plates"/>
        <s v="Denny Paper Towels"/>
        <s v="Denny Plastic Forks"/>
        <s v="Denny Plastic Knives"/>
        <s v="Denny Plastic Spoons"/>
        <s v="Denny Room Freshener"/>
        <s v="Denny Scented Tissue"/>
        <s v="Denny Scented Toilet Tissue"/>
        <s v="Denny Scissors"/>
        <s v="Denny Screw Driver"/>
        <s v="Denny Silver Cleaner"/>
        <s v="Denny Soft Napkins"/>
        <s v="Denny Tissues"/>
        <s v="Denny Toilet Bowl Cleaner"/>
        <s v="Denny Toilet Paper"/>
        <s v="Discover Manicotti"/>
        <s v="Discover Ravioli"/>
        <s v="Discover Rice Medly"/>
        <s v="Discover Spaghetti"/>
        <s v="Discover Thai Rice"/>
        <s v="Dollar Monthly Auto Magazine"/>
        <s v="Dollar Monthly Computer Magazine"/>
        <s v="Dollar Monthly Fashion Magazine"/>
        <s v="Dollar Monthly Home Magazine"/>
        <s v="Dollar Monthly Sports Magazine"/>
        <s v="Dual City Lox"/>
        <s v="Dual City Scallops"/>
        <s v="Ebony Almonds"/>
        <s v="Ebony Asparagus"/>
        <s v="Ebony Baby Onion"/>
        <s v="Ebony Beets"/>
        <s v="Ebony Broccoli"/>
        <s v="Ebony Canned Peanuts"/>
        <s v="Ebony Cantelope"/>
        <s v="Ebony Cauliflower"/>
        <s v="Ebony Corn on the Cob"/>
        <s v="Ebony Dried Mushrooms"/>
        <s v="Ebony Elephant Garlic"/>
        <s v="Ebony Fancy Plums"/>
        <s v="Ebony Firm Tofu"/>
        <s v="Ebony Fresh Lima Beans"/>
        <s v="Ebony Fuji Apples"/>
        <s v="Ebony Garlic"/>
        <s v="Ebony Golden Delcious Apples"/>
        <s v="Ebony Green Pepper"/>
        <s v="Ebony Honey Dew"/>
        <s v="Ebony Lemons"/>
        <s v="Ebony Lettuce"/>
        <s v="Ebony Limes"/>
        <s v="Ebony Macintosh Apples"/>
        <s v="Ebony Mandarin Oranges"/>
        <s v="Ebony Mixed Nuts"/>
        <s v="Ebony Mushrooms"/>
        <s v="Ebony New Potatos"/>
        <s v="Ebony Onions"/>
        <s v="Ebony Oranges"/>
        <s v="Ebony Party Nuts"/>
        <s v="Ebony Peaches"/>
        <s v="Ebony Plums"/>
        <s v="Ebony Potatos"/>
        <s v="Ebony Prepared Salad"/>
        <s v="Ebony Red Delcious Apples"/>
        <s v="Ebony Red Pepper"/>
        <s v="Ebony Shitake Mushrooms"/>
        <s v="Ebony Squash"/>
        <s v="Ebony Summer Squash"/>
        <s v="Ebony Sweet Onion"/>
        <s v="Ebony Sweet Peas"/>
        <s v="Ebony Tangerines"/>
        <s v="Ebony Tomatos"/>
        <s v="Ebony Walnuts"/>
        <s v="Even Better 1% Milk"/>
        <s v="Even Better 2% Milk"/>
        <s v="Even Better Blueberry Yogurt"/>
        <s v="Even Better Buttermilk"/>
        <s v="Even Better Cheese Spread"/>
        <s v="Even Better Chocolate Milk"/>
        <s v="Even Better Havarti Cheese"/>
        <s v="Even Better Head Cheese"/>
        <s v="Even Better Jack Cheese"/>
        <s v="Even Better Large Curd Cottage Cheese"/>
        <s v="Even Better Low Fat Cottage Cheese"/>
        <s v="Even Better Low Fat Sour Cream"/>
        <s v="Even Better Low Fat String Cheese"/>
        <s v="Even Better Mild Cheddar Cheese"/>
        <s v="Even Better Muenster Cheese"/>
        <s v="Even Better Sharp Cheddar Cheese"/>
        <s v="Even Better Sour Cream"/>
        <s v="Even Better Strawberry Yogurt"/>
        <s v="Even Better String Cheese"/>
        <s v="Even Better Whole Milk"/>
        <s v="Excel Monthly Auto Magazine"/>
        <s v="Excel Monthly Computer Magazine"/>
        <s v="Excel Monthly Fashion Magazine"/>
        <s v="Excel Monthly Home Magazine"/>
        <s v="Excel Monthly Sports Magazine"/>
        <s v="Excellent Apple Drink"/>
        <s v="Excellent Apple Juice"/>
        <s v="Excellent Berry Juice"/>
        <s v="Excellent Cola"/>
        <s v="Excellent Cranberry Juice"/>
        <s v="Excellent Cream Soda"/>
        <s v="Excellent Diet Cola"/>
        <s v="Excellent Diet Soda"/>
        <s v="Excellent Mango Drink"/>
        <s v="Excellent Orange Juice"/>
        <s v="Excellent Strawberry Drink"/>
        <s v="Fabulous Apple Drink"/>
        <s v="Fabulous Apple Juice"/>
        <s v="Fabulous Berry Juice"/>
        <s v="Fabulous Cola"/>
        <s v="Fabulous Cranberry Juice"/>
        <s v="Fabulous Cream Soda"/>
        <s v="Fabulous Diet Cola"/>
        <s v="Fabulous Diet Soda"/>
        <s v="Fabulous Mango Drink"/>
        <s v="Fabulous Orange Juice"/>
        <s v="Fabulous Strawberry Drink"/>
        <s v="Fantastic Bagels"/>
        <s v="Fantastic Blueberry Muffins"/>
        <s v="Fantastic Cranberry Muffins"/>
        <s v="Fantastic English Muffins"/>
        <s v="Fantastic Muffins"/>
        <s v="Fantastic Pumpernickel Bread"/>
        <s v="Fantastic Rye Bread"/>
        <s v="Fantastic Wheat Bread"/>
        <s v="Fantastic White Bread"/>
        <s v="Fast Apple Fruit Roll"/>
        <s v="Fast Avocado Dip"/>
        <s v="Fast BBQ Potato Chips"/>
        <s v="Fast Beef Jerky"/>
        <s v="Fast Buttered Popcorn"/>
        <s v="Fast Cheese Crackers"/>
        <s v="Fast Cheese Dip"/>
        <s v="Fast Chocolate Chip Cookies"/>
        <s v="Fast Chocolate Donuts"/>
        <s v="Fast Corn Chips"/>
        <s v="Fast Dried Apples"/>
        <s v="Fast Dried Apricots"/>
        <s v="Fast Dried Dates"/>
        <s v="Fast Fondue Mix"/>
        <s v="Fast Frosted Cookies"/>
        <s v="Fast Frosted Donuts"/>
        <s v="Fast Fudge Brownies"/>
        <s v="Fast Fudge Cookies"/>
        <s v="Fast Golden Raisins"/>
        <s v="Fast Graham Crackers"/>
        <s v="Fast Grape Fruit Roll"/>
        <s v="Fast Lemon Cookies"/>
        <s v="Fast Low Fat BBQ Chips"/>
        <s v="Fast Low Fat Chips"/>
        <s v="Fast Low Fat Cookies"/>
        <s v="Fast Low Fat Popcorn"/>
        <s v="Fast Mini Donuts"/>
        <s v="Fast No Salt Popcorn"/>
        <s v="Fast Potato Chips"/>
        <s v="Fast Raisins"/>
        <s v="Fast Raspberry Fruit Roll"/>
        <s v="Fast Salsa Dip"/>
        <s v="Fast Salted Pretzels"/>
        <s v="Fast Sesame Crackers"/>
        <s v="Fast Strawberry Fruit Roll"/>
        <s v="Fast Sugar Cookies"/>
        <s v="Faux Products 200 MG Acetominifen"/>
        <s v="Faux Products 200 MG Ibuprofen"/>
        <s v="Faux Products Angled Toothbrush"/>
        <s v="Faux Products Apricot Shampoo"/>
        <s v="Faux Products Buffered Aspirin"/>
        <s v="Faux Products Childrens Aspirin"/>
        <s v="Faux Products Childrens Cold Remedy"/>
        <s v="Faux Products Conditioning Shampoo"/>
        <s v="Faux Products Deodorant"/>
        <s v="Faux Products Dishwasher Detergent"/>
        <s v="Faux Products Extra Moisture Shampoo"/>
        <s v="Faux Products HCL Nasal Spray"/>
        <s v="Faux Products Laundry Detergent"/>
        <s v="Faux Products Mint Mouthwash"/>
        <s v="Faux Products Multi-Symptom Cold Remedy"/>
        <s v="Faux Products Silky Smooth Hair Conditioner"/>
        <s v="Faux Products Tartar Control Toothpaste"/>
        <s v="Faux Products Toothpaste"/>
        <s v="Faux Products Whitening Toothpast"/>
        <s v="Footnote Extra Lean Hamburger"/>
        <s v="Footnote Seasoned Hamburger"/>
        <s v="Fort West Apple Fruit Roll"/>
        <s v="Fort West Avocado Dip"/>
        <s v="Fort West BBQ Potato Chips"/>
        <s v="Fort West Beef Jerky"/>
        <s v="Fort West Buttered Popcorn"/>
        <s v="Fort West Cheese Crackers"/>
        <s v="Fort West Cheese Dip"/>
        <s v="Fort West Chocolate Chip Cookies"/>
        <s v="Fort West Chocolate Donuts"/>
        <s v="Fort West Corn Chips"/>
        <s v="Fort West Dried Apples"/>
        <s v="Fort West Dried Apricots"/>
        <s v="Fort West Dried Dates"/>
        <s v="Fort West Fondue Mix"/>
        <s v="Fort West Frosted Cookies"/>
        <s v="Fort West Frosted Donuts"/>
        <s v="Fort West Fudge Brownies"/>
        <s v="Fort West Fudge Cookies"/>
        <s v="Fort West Golden Raisins"/>
        <s v="Fort West Graham Crackers"/>
        <s v="Fort West Grape Fruit Roll"/>
        <s v="Fort West Lemon Cookies"/>
        <s v="Fort West Low Fat BBQ Chips"/>
        <s v="Fort West Low Fat Chips"/>
        <s v="Fort West Low Fat Cookies"/>
        <s v="Fort West Low Fat Popcorn"/>
        <s v="Fort West Mini Donuts"/>
        <s v="Fort West No Salt Popcorn"/>
        <s v="Fort West Potato Chips"/>
        <s v="Fort West Raisins"/>
        <s v="Fort West Raspberry Fruit Roll"/>
        <s v="Fort West Salsa Dip"/>
        <s v="Fort West Salted Pretzels"/>
        <s v="Fort West Sesame Crackers"/>
        <s v="Fort West Strawberry Fruit Roll"/>
        <s v="Fort West Sugar Cookies"/>
        <s v="Framton City Map"/>
        <s v="Framton Eyeglass Screwdriver"/>
        <s v="Gauss Monthly Auto Magazine"/>
        <s v="Gauss Monthly Computer Magazine"/>
        <s v="Gauss Monthly Fashion Magazine"/>
        <s v="Gauss Monthly Home Magazine"/>
        <s v="Gauss Monthly Sports Magazine"/>
        <s v="Genteel Extra Lean Hamburger"/>
        <s v="Genteel Seasoned Hamburger"/>
        <s v="Gerolli Extra Lean Hamburger"/>
        <s v="Gerolli Seasoned Hamburger"/>
        <s v="Giant Egg Substitute"/>
        <s v="Giant Large Brown Eggs"/>
        <s v="Giant Large Eggs"/>
        <s v="Giant Small Brown Eggs"/>
        <s v="Giant Small Eggs"/>
        <s v="Golden Apple Cinnamon Waffles"/>
        <s v="Golden Beef TV Dinner"/>
        <s v="Golden Blueberry Waffles"/>
        <s v="Golden Chicken TV Dinner"/>
        <s v="Golden Fajita French Fries"/>
        <s v="Golden Frozen Broccoli"/>
        <s v="Golden Frozen Carrots"/>
        <s v="Golden Frozen Cauliflower"/>
        <s v="Golden Frozen Cheese Pizza"/>
        <s v="Golden Frozen Chicken Breast"/>
        <s v="Golden Frozen Chicken Thighs"/>
        <s v="Golden Frozen Chicken Wings"/>
        <s v="Golden Frozen Corn"/>
        <s v="Golden Frozen Mushroom Pizza"/>
        <s v="Golden Frozen Pancakes"/>
        <s v="Golden Frozen Peas"/>
        <s v="Golden Frozen Pepperoni Pizza"/>
        <s v="Golden Frozen Sausage Pizza"/>
        <s v="Golden Grape Popsicles"/>
        <s v="Golden Home Style French Fries"/>
        <s v="Golden Ice Cream"/>
        <s v="Golden Ice Cream Sandwich"/>
        <s v="Golden Lemon Popsicles"/>
        <s v="Golden Lime Popsicles"/>
        <s v="Golden Low Fat French Fries"/>
        <s v="Golden Low Fat Waffles"/>
        <s v="Golden Orange Popsicles"/>
        <s v="Golden Pancake Mix"/>
        <s v="Golden Popsicles"/>
        <s v="Golden Turkey TV Dinner"/>
        <s v="Golden Waffles"/>
        <s v="Good Chablis Wine"/>
        <s v="Good Chardonnay"/>
        <s v="Good Chardonnay Wine"/>
        <s v="Good Imported Beer"/>
        <s v="Good Light Beer"/>
        <s v="Good Light Wine"/>
        <s v="Good Merlot Wine"/>
        <s v="Good White Zinfandel Wine"/>
        <s v="Gorilla 1% Milk"/>
        <s v="Gorilla 2% Milk"/>
        <s v="Gorilla Blueberry Yogurt"/>
        <s v="Gorilla Buttermilk"/>
        <s v="Gorilla Cheese Spread"/>
        <s v="Gorilla Chocolate Milk"/>
        <s v="Gorilla Havarti Cheese"/>
        <s v="Gorilla Head Cheese"/>
        <s v="Gorilla Jack Cheese"/>
        <s v="Gorilla Large Curd Cottage Cheese"/>
        <s v="Gorilla Low Fat Cottage Cheese"/>
        <s v="Gorilla Low Fat Sour Cream"/>
        <s v="Gorilla Low Fat String Cheese"/>
        <s v="Gorilla Mild Cheddar Cheese"/>
        <s v="Gorilla Muenster Cheese"/>
        <s v="Gorilla Sharp Cheddar Cheese"/>
        <s v="Gorilla Sour Cream"/>
        <s v="Gorilla Strawberry Yogurt"/>
        <s v="Gorilla String Cheese"/>
        <s v="Gorilla Whole Milk"/>
        <s v="Great Bagels"/>
        <s v="Great Blueberry Muffins"/>
        <s v="Great Cranberry Muffins"/>
        <s v="Great English Muffins"/>
        <s v="Great Muffins"/>
        <s v="Great Pumpernickel Bread"/>
        <s v="Great Rye Bread"/>
        <s v="Great Wheat Bread"/>
        <s v="Great White Bread"/>
        <s v="Green Ribbon Canned Mixed Fruit"/>
        <s v="Green Ribbon Canned Peaches"/>
        <s v="Gulf Coast Bubble Gum"/>
        <s v="Gulf Coast Malted Milk Balls"/>
        <s v="Gulf Coast Mint Chocolate Bar"/>
        <s v="Gulf Coast Mints"/>
        <s v="Gulf Coast Semi-Sweet Chocolate Bar"/>
        <s v="Gulf Coast Spicy Mints"/>
        <s v="Gulf Coast Tasty Candy Bar"/>
        <s v="Gulf Coast White Chocolate Bar"/>
        <s v="Hermanos Almonds"/>
        <s v="Hermanos Asparagus"/>
        <s v="Hermanos Baby Onion"/>
        <s v="Hermanos Beets"/>
        <s v="Hermanos Broccoli"/>
        <s v="Hermanos Canned Peanuts"/>
        <s v="Hermanos Cantelope"/>
        <s v="Hermanos Cauliflower"/>
        <s v="Hermanos Corn on the Cob"/>
        <s v="Hermanos Dried Mushrooms"/>
        <s v="Hermanos Elephant Garlic"/>
        <s v="Hermanos Fancy Plums"/>
        <s v="Hermanos Firm Tofu"/>
        <s v="Hermanos Fresh Lima Beans"/>
        <s v="Hermanos Fuji Apples"/>
        <s v="Hermanos Garlic"/>
        <s v="Hermanos Golden Delcious Apples"/>
        <s v="Hermanos Green Pepper"/>
        <s v="Hermanos Honey Dew"/>
        <s v="Hermanos Lemons"/>
        <s v="Hermanos Lettuce"/>
        <s v="Hermanos Limes"/>
        <s v="Hermanos Macintosh Apples"/>
        <s v="Hermanos Mandarin Oranges"/>
        <s v="Hermanos Mixed Nuts"/>
        <s v="Hermanos Mushrooms"/>
        <s v="Hermanos New Potatos"/>
        <s v="Hermanos Onions"/>
        <s v="Hermanos Oranges"/>
        <s v="Hermanos Party Nuts"/>
        <s v="Hermanos Peaches"/>
        <s v="Hermanos Plums"/>
        <s v="Hermanos Potatos"/>
        <s v="Hermanos Prepared Salad"/>
        <s v="Hermanos Red Delcious Apples"/>
        <s v="Hermanos Red Pepper"/>
        <s v="Hermanos Shitake Mushrooms"/>
        <s v="Hermanos Squash"/>
        <s v="Hermanos Summer Squash"/>
        <s v="Hermanos Sweet Onion"/>
        <s v="Hermanos Sweet Peas"/>
        <s v="Hermanos Tangerines"/>
        <s v="Hermanos Tomatos"/>
        <s v="Hermanos Walnuts"/>
        <s v="High Quality 100 Watt Lightbulb"/>
        <s v="High Quality 25 Watt Lightbulb"/>
        <s v="High Quality 60 Watt Lightbulb"/>
        <s v="High Quality 75 Watt Lightbulb"/>
        <s v="High Quality AAA-Size Batteries"/>
        <s v="High Quality AA-Size Batteries"/>
        <s v="High Quality Bees Wax Candles"/>
        <s v="High Quality Copper Cleaner"/>
        <s v="High Quality Copper Pot Scrubber"/>
        <s v="High Quality Counter Cleaner"/>
        <s v="High Quality C-Size Batteries"/>
        <s v="High Quality D-Size Batteries"/>
        <s v="High Quality Economy Toilet Brush"/>
        <s v="High Quality Frying Pan"/>
        <s v="High Quality Glass Cleaner"/>
        <s v="High Quality Large Sponge"/>
        <s v="High Quality Paper Cups"/>
        <s v="High Quality Paper Plates"/>
        <s v="High Quality Paper Towels"/>
        <s v="High Quality Plastic Forks"/>
        <s v="High Quality Plastic Knives"/>
        <s v="High Quality Plastic Spoons"/>
        <s v="High Quality Room Freshener"/>
        <s v="High Quality Scented Tissue"/>
        <s v="High Quality Scented Toilet Tissue"/>
        <s v="High Quality Scissors"/>
        <s v="High Quality Screw Driver"/>
        <s v="High Quality Silver Cleaner"/>
        <s v="High Quality Soft Napkins"/>
        <s v="High Quality Tissues"/>
        <s v="High Quality Toilet Bowl Cleaner"/>
        <s v="High Quality Toilet Paper"/>
        <s v="High Top Almonds"/>
        <s v="High Top Asparagus"/>
        <s v="High Top Baby Onion"/>
        <s v="High Top Beets"/>
        <s v="High Top Broccoli"/>
        <s v="High Top Canned Peanuts"/>
        <s v="High Top Cantelope"/>
        <s v="High Top Cauliflower"/>
        <s v="High Top Corn on the Cob"/>
        <s v="High Top Dried Mushrooms"/>
        <s v="High Top Elephant Garlic"/>
        <s v="High Top Fancy Plums"/>
        <s v="High Top Firm Tofu"/>
        <s v="High Top Fresh Lima Beans"/>
        <s v="High Top Fuji Apples"/>
        <s v="High Top Garlic"/>
        <s v="High Top Golden Delcious Apples"/>
        <s v="High Top Green Pepper"/>
        <s v="High Top Honey Dew"/>
        <s v="High Top Lemons"/>
        <s v="High Top Lettuce"/>
        <s v="High Top Limes"/>
        <s v="High Top Macintosh Apples"/>
        <s v="High Top Mandarin Oranges"/>
        <s v="High Top Mixed Nuts"/>
        <s v="High Top Mushrooms"/>
        <s v="High Top New Potatos"/>
        <s v="High Top Onions"/>
        <s v="High Top Oranges"/>
        <s v="High Top Party Nuts"/>
        <s v="High Top Peaches"/>
        <s v="High Top Plums"/>
        <s v="High Top Potatos"/>
        <s v="High Top Prepared Salad"/>
        <s v="High Top Red Delcious Apples"/>
        <s v="High Top Red Pepper"/>
        <s v="High Top Shitake Mushrooms"/>
        <s v="High Top Squash"/>
        <s v="High Top Summer Squash"/>
        <s v="High Top Sweet Onion"/>
        <s v="High Top Sweet Peas"/>
        <s v="High Top Tangerines"/>
        <s v="High Top Tomatos"/>
        <s v="High Top Walnuts"/>
        <s v="Hilltop 200 MG Acetominifen"/>
        <s v="Hilltop 200 MG Ibuprofen"/>
        <s v="Hilltop Angled Toothbrush"/>
        <s v="Hilltop Apricot Shampoo"/>
        <s v="Hilltop Buffered Aspirin"/>
        <s v="Hilltop Childrens Aspirin"/>
        <s v="Hilltop Childrens Cold Remedy"/>
        <s v="Hilltop Conditioning Shampoo"/>
        <s v="Hilltop Deodorant"/>
        <s v="Hilltop Dishwasher Detergent"/>
        <s v="Hilltop Extra Moisture Shampoo"/>
        <s v="Hilltop HCL Nasal Spray"/>
        <s v="Hilltop Laundry Detergent"/>
        <s v="Hilltop Mint Mouthwash"/>
        <s v="Hilltop Multi-Symptom Cold Remedy"/>
        <s v="Hilltop Silky Smooth Hair Conditioner"/>
        <s v="Hilltop Tartar Control Toothpaste"/>
        <s v="Hilltop Toothpaste"/>
        <s v="Hilltop Whitening Toothpast"/>
        <s v="Horatio Apple Fruit Roll"/>
        <s v="Horatio Avocado Dip"/>
        <s v="Horatio BBQ Potato Chips"/>
        <s v="Horatio Beef Jerky"/>
        <s v="Horatio Buttered Popcorn"/>
        <s v="Horatio Cheese Crackers"/>
        <s v="Horatio Cheese Dip"/>
        <s v="Horatio Chocolate Chip Cookies"/>
        <s v="Horatio Chocolate Donuts"/>
        <s v="Horatio Corn Chips"/>
        <s v="Horatio Dried Apples"/>
        <s v="Horatio Dried Apricots"/>
        <s v="Horatio Dried Dates"/>
        <s v="Horatio Fondue Mix"/>
        <s v="Horatio Frosted Cookies"/>
        <s v="Horatio Frosted Donuts"/>
        <s v="Horatio Fudge Brownies"/>
        <s v="Horatio Fudge Cookies"/>
        <s v="Horatio Golden Raisins"/>
        <s v="Horatio Graham Crackers"/>
        <s v="Horatio Grape Fruit Roll"/>
        <s v="Horatio Lemon Cookies"/>
        <s v="Horatio Low Fat BBQ Chips"/>
        <s v="Horatio Low Fat Chips"/>
        <s v="Horatio Low Fat Cookies"/>
        <s v="Horatio Low Fat Popcorn"/>
        <s v="Horatio Mini Donuts"/>
        <s v="Horatio No Salt Popcorn"/>
        <s v="Horatio Potato Chips"/>
        <s v="Horatio Raisins"/>
        <s v="Horatio Raspberry Fruit Roll"/>
        <s v="Horatio Salsa Dip"/>
        <s v="Horatio Salted Pretzels"/>
        <s v="Horatio Sesame Crackers"/>
        <s v="Horatio Strawberry Fruit Roll"/>
        <s v="Horatio Sugar Cookies"/>
        <s v="Imagine Apple Cinnamon Waffles"/>
        <s v="Imagine Beef TV Dinner"/>
        <s v="Imagine Blueberry Waffles"/>
        <s v="Imagine Chicken TV Dinner"/>
        <s v="Imagine Fajita French Fries"/>
        <s v="Imagine Frozen Broccoli"/>
        <s v="Imagine Frozen Carrots"/>
        <s v="Imagine Frozen Cauliflower"/>
        <s v="Imagine Frozen Cheese Pizza"/>
        <s v="Imagine Frozen Chicken Breast"/>
        <s v="Imagine Frozen Chicken Thighs"/>
        <s v="Imagine Frozen Chicken Wings"/>
        <s v="Imagine Frozen Corn"/>
        <s v="Imagine Frozen Mushroom Pizza"/>
        <s v="Imagine Frozen Pancakes"/>
        <s v="Imagine Frozen Peas"/>
        <s v="Imagine Frozen Pepperoni Pizza"/>
        <s v="Imagine Frozen Sausage Pizza"/>
        <s v="Imagine Grape Popsicles"/>
        <s v="Imagine Home Style French Fries"/>
        <s v="Imagine Ice Cream"/>
        <s v="Imagine Ice Cream Sandwich"/>
        <s v="Imagine Lemon Popsicles"/>
        <s v="Imagine Lime Popsicles"/>
        <s v="Imagine Low Fat French Fries"/>
        <s v="Imagine Low Fat Waffles"/>
        <s v="Imagine Orange Popsicles"/>
        <s v="Imagine Pancake Mix"/>
        <s v="Imagine Popsicles"/>
        <s v="Imagine Turkey TV Dinner"/>
        <s v="Imagine Waffles"/>
        <s v="James Bay City Map"/>
        <s v="James Bay Eyeglass Screwdriver"/>
        <s v="Jardon Manicotti"/>
        <s v="Jardon Ravioli"/>
        <s v="Jardon Rice Medly"/>
        <s v="Jardon Spaghetti"/>
        <s v="Jardon Thai Rice"/>
        <s v="Jeffers Corn Puffs"/>
        <s v="Jeffers Grits"/>
        <s v="Jeffers Oatmeal"/>
        <s v="Jeffers Wheat Puffs"/>
        <s v="Johnson Corn Puffs"/>
        <s v="Johnson Grits"/>
        <s v="Johnson Oatmeal"/>
        <s v="Johnson Wheat Puffs"/>
        <s v="Jumbo Egg Substitute"/>
        <s v="Jumbo Large Brown Eggs"/>
        <s v="Jumbo Large Eggs"/>
        <s v="Jumbo Small Brown Eggs"/>
        <s v="Jumbo Small Eggs"/>
        <s v="Just Right Beef Soup"/>
        <s v="Just Right Canned Beets"/>
        <s v="Just Right Canned Peas"/>
        <s v="Just Right Canned String Beans"/>
        <s v="Just Right Canned Tomatos"/>
        <s v="Just Right Canned Tuna in Oil"/>
        <s v="Just Right Canned Tuna in Water"/>
        <s v="Just Right Canned Yams"/>
        <s v="Just Right Chicken Noodle Soup"/>
        <s v="Just Right Chicken Ramen Soup"/>
        <s v="Just Right Chicken Soup"/>
        <s v="Just Right Creamed Corn"/>
        <s v="Just Right Fancy Canned Anchovies"/>
        <s v="Just Right Fancy Canned Clams"/>
        <s v="Just Right Fancy Canned Oysters"/>
        <s v="Just Right Fancy Canned Sardines"/>
        <s v="Just Right Large Canned Shrimp"/>
        <s v="Just Right Noodle Soup"/>
        <s v="Just Right Regular Ramen Soup"/>
        <s v="Just Right Rice Soup"/>
        <s v="Just Right Turkey Noodle Soup"/>
        <s v="Just Right Vegetable Soup"/>
        <s v="King Rosy Sunglasses"/>
        <s v="Kiwi Lox"/>
        <s v="Kiwi Scallops"/>
        <s v="Lake Beef Bologna"/>
        <s v="Lake Chicken Hot Dogs"/>
        <s v="Lake Cole Slaw"/>
        <s v="Lake Corned Beef"/>
        <s v="Lake Foot-Long Hot Dogs"/>
        <s v="Lake Low Fat Bologna"/>
        <s v="Lake Low Fat Cole Slaw"/>
        <s v="Lake Pimento Loaf"/>
        <s v="Lake Potato Salad"/>
        <s v="Lake Roasted Chicken"/>
        <s v="Lake Sliced Chicken"/>
        <s v="Lake Sliced Ham"/>
        <s v="Lake Sliced Turkey"/>
        <s v="Lake Turkey Hot Dogs"/>
        <s v="Landslide Apple Butter"/>
        <s v="Landslide Apple Jam"/>
        <s v="Landslide Apple Jelly"/>
        <s v="Landslide Apple Preserves"/>
        <s v="Landslide Brown Sugar"/>
        <s v="Landslide Canola Oil"/>
        <s v="Landslide Chunky Peanut Butter"/>
        <s v="Landslide Columbian Coffee"/>
        <s v="Landslide Corn Oil"/>
        <s v="Landslide Creamy Peanut Butter"/>
        <s v="Landslide Decaf Coffee"/>
        <s v="Landslide Extra Chunky Peanut Butter"/>
        <s v="Landslide French Roast Coffee"/>
        <s v="Landslide Grape Jam"/>
        <s v="Landslide Grape Jelly"/>
        <s v="Landslide Grape Preserves"/>
        <s v="Landslide Hot Chocolate"/>
        <s v="Landslide Low Fat Apple Butter"/>
        <s v="Landslide Oregano"/>
        <s v="Landslide Pepper"/>
        <s v="Landslide Regular Coffee"/>
        <s v="Landslide Salt"/>
        <s v="Landslide Sesame Oil"/>
        <s v="Landslide Strawberry Jam"/>
        <s v="Landslide Strawberry Jelly"/>
        <s v="Landslide Strawberry Preserves"/>
        <s v="Landslide Tomato Sauce"/>
        <s v="Landslide Vegetable Oil"/>
        <s v="Landslide White Sugar"/>
        <s v="Medalist Manicotti"/>
        <s v="Medalist Ravioli"/>
        <s v="Medalist Rice Medly"/>
        <s v="Medalist Spaghetti"/>
        <s v="Medalist Thai Rice"/>
        <s v="Mighty Good Monthly Auto Magazine"/>
        <s v="Mighty Good Monthly Computer Magazine"/>
        <s v="Mighty Good Monthly Fashion Magazine"/>
        <s v="Mighty Good Monthly Home Magazine"/>
        <s v="Mighty Good Monthly Sports Magazine"/>
        <s v="Modell Bagels"/>
        <s v="Modell Blueberry Muffins"/>
        <s v="Modell Cranberry Muffins"/>
        <s v="Modell English Muffins"/>
        <s v="Modell Muffins"/>
        <s v="Modell Pumpernickel Bread"/>
        <s v="Modell Rye Bread"/>
        <s v="Modell Wheat Bread"/>
        <s v="Modell White Bread"/>
        <s v="Moms Beef Bologna"/>
        <s v="Moms Chicken Hot Dogs"/>
        <s v="Moms Cole Slaw"/>
        <s v="Moms Corned Beef"/>
        <s v="Moms Foot-Long Hot Dogs"/>
        <s v="Moms Low Fat Bologna"/>
        <s v="Moms Low Fat Cole Slaw"/>
        <s v="Moms Pimento Loaf"/>
        <s v="Moms Potato Salad"/>
        <s v="Moms Roasted Chicken"/>
        <s v="Moms Sliced Chicken"/>
        <s v="Moms Sliced Ham"/>
        <s v="Moms Sliced Turkey"/>
        <s v="Moms Turkey Hot Dogs"/>
        <s v="Monarch Manicotti"/>
        <s v="Monarch Ravioli"/>
        <s v="Monarch Rice Medly"/>
        <s v="Monarch Spaghetti"/>
        <s v="Monarch Thai Rice"/>
        <s v="Musial Bubble Gum"/>
        <s v="Musial Malted Milk Balls"/>
        <s v="Musial Mint Chocolate Bar"/>
        <s v="Musial Mints"/>
        <s v="Musial Semi-Sweet Chocolate Bar"/>
        <s v="Musial Spicy Mints"/>
        <s v="Musial Tasty Candy Bar"/>
        <s v="Musial White Chocolate Bar"/>
        <s v="National Egg Substitute"/>
        <s v="National Large Brown Eggs"/>
        <s v="National Large Eggs"/>
        <s v="National Small Brown Eggs"/>
        <s v="National Small Eggs"/>
        <s v="Nationeel Apple Fruit Roll"/>
        <s v="Nationeel Avocado Dip"/>
        <s v="Nationeel BBQ Potato Chips"/>
        <s v="Nationeel Beef Jerky"/>
        <s v="Nationeel Buttered Popcorn"/>
        <s v="Nationeel Cheese Crackers"/>
        <s v="Nationeel Cheese Dip"/>
        <s v="Nationeel Chocolate Chip Cookies"/>
        <s v="Nationeel Chocolate Donuts"/>
        <s v="Nationeel Corn Chips"/>
        <s v="Nationeel Dried Apples"/>
        <s v="Nationeel Dried Apricots"/>
        <s v="Nationeel Dried Dates"/>
        <s v="Nationeel Fondue Mix"/>
        <s v="Nationeel Frosted Cookies"/>
        <s v="Nationeel Frosted Donuts"/>
        <s v="Nationeel Fudge Brownies"/>
        <s v="Nationeel Fudge Cookies"/>
        <s v="Nationeel Golden Raisins"/>
        <s v="Nationeel Graham Crackers"/>
        <s v="Nationeel Grape Fruit Roll"/>
        <s v="Nationeel Lemon Cookies"/>
        <s v="Nationeel Low Fat BBQ Chips"/>
        <s v="Nationeel Low Fat Chips"/>
        <s v="Nationeel Low Fat Cookies"/>
        <s v="Nationeel Low Fat Popcorn"/>
        <s v="Nationeel Mini Donuts"/>
        <s v="Nationeel No Salt Popcorn"/>
        <s v="Nationeel Potato Chips"/>
        <s v="Nationeel Raisins"/>
        <s v="Nationeel Raspberry Fruit Roll"/>
        <s v="Nationeel Salsa Dip"/>
        <s v="Nationeel Salted Pretzels"/>
        <s v="Nationeel Sesame Crackers"/>
        <s v="Nationeel Strawberry Fruit Roll"/>
        <s v="Nationeel Sugar Cookies"/>
        <s v="Pearl Chablis Wine"/>
        <s v="Pearl Chardonnay"/>
        <s v="Pearl Chardonnay Wine"/>
        <s v="Pearl Imported Beer"/>
        <s v="Pearl Light Beer"/>
        <s v="Pearl Light Wine"/>
        <s v="Pearl Merlot Wine"/>
        <s v="Pearl White Zinfandel Wine"/>
        <s v="PigTail Apple Cinnamon Waffles"/>
        <s v="PigTail Beef TV Dinner"/>
        <s v="PigTail Blueberry Waffles"/>
        <s v="PigTail Chicken TV Dinner"/>
        <s v="PigTail Fajita French Fries"/>
        <s v="PigTail Frozen Broccoli"/>
        <s v="PigTail Frozen Carrots"/>
        <s v="PigTail Frozen Cauliflower"/>
        <s v="PigTail Frozen Cheese Pizza"/>
        <s v="PigTail Frozen Chicken Breast"/>
        <s v="PigTail Frozen Chicken Thighs"/>
        <s v="PigTail Frozen Chicken Wings"/>
        <s v="PigTail Frozen Corn"/>
        <s v="PigTail Frozen Mushroom Pizza"/>
        <s v="PigTail Frozen Pancakes"/>
        <s v="PigTail Frozen Peas"/>
        <s v="PigTail Frozen Pepperoni Pizza"/>
        <s v="PigTail Frozen Sausage Pizza"/>
        <s v="PigTail Grape Popsicles"/>
        <s v="PigTail Home Style French Fries"/>
        <s v="PigTail Ice Cream"/>
        <s v="PigTail Ice Cream Sandwich"/>
        <s v="PigTail Lemon Popsicles"/>
        <s v="PigTail Lime Popsicles"/>
        <s v="PigTail Low Fat French Fries"/>
        <s v="PigTail Low Fat Waffles"/>
        <s v="PigTail Orange Popsicles"/>
        <s v="PigTail Pancake Mix"/>
        <s v="PigTail Popsicles"/>
        <s v="PigTail Turkey TV Dinner"/>
        <s v="PigTail Waffles"/>
        <s v="Plato Apple Butter"/>
        <s v="Plato Apple Jam"/>
        <s v="Plato Apple Jelly"/>
        <s v="Plato Apple Preserves"/>
        <s v="Plato Brown Sugar"/>
        <s v="Plato Canola Oil"/>
        <s v="Plato Chunky Peanut Butter"/>
        <s v="Plato Columbian Coffee"/>
        <s v="Plato Corn Oil"/>
        <s v="Plato Creamy Peanut Butter"/>
        <s v="Plato Decaf Coffee"/>
        <s v="Plato Extra Chunky Peanut Butter"/>
        <s v="Plato French Roast Coffee"/>
        <s v="Plato Grape Jam"/>
        <s v="Plato Grape Jelly"/>
        <s v="Plato Grape Preserves"/>
        <s v="Plato Hot Chocolate"/>
        <s v="Plato Low Fat Apple Butter"/>
        <s v="Plato Oregano"/>
        <s v="Plato Pepper"/>
        <s v="Plato Regular Coffee"/>
        <s v="Plato Salt"/>
        <s v="Plato Sesame Oil"/>
        <s v="Plato Strawberry Jam"/>
        <s v="Plato Strawberry Jelly"/>
        <s v="Plato Strawberry Preserves"/>
        <s v="Plato Tomato Sauce"/>
        <s v="Plato Vegetable Oil"/>
        <s v="Plato White Sugar"/>
        <s v="Pleasant Beef Soup"/>
        <s v="Pleasant Canned Beets"/>
        <s v="Pleasant Canned Peas"/>
        <s v="Pleasant Canned String Beans"/>
        <s v="Pleasant Canned Tomatos"/>
        <s v="Pleasant Canned Tuna in Oil"/>
        <s v="Pleasant Canned Tuna in Water"/>
        <s v="Pleasant Canned Yams"/>
        <s v="Pleasant Chicken Noodle Soup"/>
        <s v="Pleasant Chicken Ramen Soup"/>
        <s v="Pleasant Chicken Soup"/>
        <s v="Pleasant Creamed Corn"/>
        <s v="Pleasant Fancy Canned Anchovies"/>
        <s v="Pleasant Fancy Canned Clams"/>
        <s v="Pleasant Fancy Canned Oysters"/>
        <s v="Pleasant Fancy Canned Sardines"/>
        <s v="Pleasant Large Canned Shrimp"/>
        <s v="Pleasant Noodle Soup"/>
        <s v="Pleasant Regular Ramen Soup"/>
        <s v="Pleasant Rice Soup"/>
        <s v="Pleasant Turkey Noodle Soup"/>
        <s v="Pleasant Vegetable Soup"/>
        <s v="Portsmouth Chablis Wine"/>
        <s v="Portsmouth Chardonnay"/>
        <s v="Portsmouth Chardonnay Wine"/>
        <s v="Portsmouth Imported Beer"/>
        <s v="Portsmouth Light Beer"/>
        <s v="Portsmouth Light Wine"/>
        <s v="Portsmouth Merlot Wine"/>
        <s v="Portsmouth White Zinfandel Wine"/>
        <s v="Prelude Rosy Sunglasses"/>
        <s v="Queen City Map"/>
        <s v="Queen Eyeglass Screwdriver"/>
        <s v="Quick Extra Lean Hamburger"/>
        <s v="Quick Seasoned Hamburger"/>
        <s v="Radius Corn Puffs"/>
        <s v="Radius Grits"/>
        <s v="Radius Oatmeal"/>
        <s v="Radius Wheat Puffs"/>
        <s v="Red Spade Beef Bologna"/>
        <s v="Red Spade Chicken Hot Dogs"/>
        <s v="Red Spade Cole Slaw"/>
        <s v="Red Spade Corned Beef"/>
        <s v="Red Spade Foot-Long Hot Dogs"/>
        <s v="Red Spade Low Fat Bologna"/>
        <s v="Red Spade Low Fat Cole Slaw"/>
        <s v="Red Spade Pimento Loaf"/>
        <s v="Red Spade Potato Salad"/>
        <s v="Red Spade Roasted Chicken"/>
        <s v="Red Spade Sliced Chicken"/>
        <s v="Red Spade Sliced Ham"/>
        <s v="Red Spade Sliced Turkey"/>
        <s v="Red Spade Turkey Hot Dogs"/>
        <s v="Red Wing 100 Watt Lightbulb"/>
        <s v="Red Wing 25 Watt Lightbulb"/>
        <s v="Red Wing 60 Watt Lightbulb"/>
        <s v="Red Wing 75 Watt Lightbulb"/>
        <s v="Red Wing AAA-Size Batteries"/>
        <s v="Red Wing AA-Size Batteries"/>
        <s v="Red Wing Bees Wax Candles"/>
        <s v="Red Wing Copper Cleaner"/>
        <s v="Red Wing Copper Pot Scrubber"/>
        <s v="Red Wing Counter Cleaner"/>
        <s v="Red Wing C-Size Batteries"/>
        <s v="Red Wing D-Size Batteries"/>
        <s v="Red Wing Economy Toilet Brush"/>
        <s v="Red Wing Frying Pan"/>
        <s v="Red Wing Glass Cleaner"/>
        <s v="Red Wing Large Sponge"/>
        <s v="Red Wing Paper Cups"/>
        <s v="Red Wing Paper Plates"/>
        <s v="Red Wing Paper Towels"/>
        <s v="Red Wing Plastic Forks"/>
        <s v="Red Wing Plastic Knives"/>
        <s v="Red Wing Plastic Spoons"/>
        <s v="Red Wing Room Freshener"/>
        <s v="Red Wing Scented Tissue"/>
        <s v="Red Wing Scented Toilet Tissue"/>
        <s v="Red Wing Scissors"/>
        <s v="Red Wing Screw Driver"/>
        <s v="Red Wing Silver Cleaner"/>
        <s v="Red Wing Soft Napkins"/>
        <s v="Red Wing Tissues"/>
        <s v="Red Wing Toilet Bowl Cleaner"/>
        <s v="Red Wing Toilet Paper"/>
        <s v="Robust Monthly Auto Magazine"/>
        <s v="Robust Monthly Computer Magazine"/>
        <s v="Robust Monthly Fashion Magazine"/>
        <s v="Robust Monthly Home Magazine"/>
        <s v="Robust Monthly Sports Magazine"/>
        <s v="Shady Lake Manicotti"/>
        <s v="Shady Lake Ravioli"/>
        <s v="Shady Lake Rice Medly"/>
        <s v="Shady Lake Spaghetti"/>
        <s v="Shady Lake Thai Rice"/>
        <s v="Ship Shape Extra Lean Hamburger"/>
        <s v="Ship Shape Seasoned Hamburger"/>
        <s v="Skinner Apple Drink"/>
        <s v="Skinner Apple Juice"/>
        <s v="Skinner Berry Juice"/>
        <s v="Skinner Cola"/>
        <s v="Skinner Cranberry Juice"/>
        <s v="Skinner Cream Soda"/>
        <s v="Skinner Diet Cola"/>
        <s v="Skinner Diet Soda"/>
        <s v="Skinner Mango Drink"/>
        <s v="Skinner Orange Juice"/>
        <s v="Skinner Strawberry Drink"/>
        <s v="Special Corn Puffs"/>
        <s v="Special Grits"/>
        <s v="Special Oatmeal"/>
        <s v="Special Wheat Puffs"/>
        <s v="Sphinx Bagels"/>
        <s v="Sphinx Blueberry Muffins"/>
        <s v="Sphinx Cranberry Muffins"/>
        <s v="Sphinx English Muffins"/>
        <s v="Sphinx Muffins"/>
        <s v="Sphinx Pumpernickel Bread"/>
        <s v="Sphinx Rye Bread"/>
        <s v="Sphinx Wheat Bread"/>
        <s v="Sphinx White Bread"/>
        <s v="Steady 200 MG Acetominifen"/>
        <s v="Steady 200 MG Ibuprofen"/>
        <s v="Steady Angled Toothbrush"/>
        <s v="Steady Apricot Shampoo"/>
        <s v="Steady Buffered Aspirin"/>
        <s v="Steady Childrens Aspirin"/>
        <s v="Steady Childrens Cold Remedy"/>
        <s v="Steady Conditioning Shampoo"/>
        <s v="Steady Deodorant"/>
        <s v="Steady Dishwasher Detergent"/>
        <s v="Steady Extra Moisture Shampoo"/>
        <s v="Steady HCL Nasal Spray"/>
        <s v="Steady Laundry Detergent"/>
        <s v="Steady Mint Mouthwash"/>
        <s v="Steady Multi-Symptom Cold Remedy"/>
        <s v="Steady Silky Smooth Hair Conditioner"/>
        <s v="Steady Tartar Control Toothpaste"/>
        <s v="Steady Toothpaste"/>
        <s v="Steady Whitening Toothpast"/>
        <s v="Sunset 100 Watt Lightbulb"/>
        <s v="Sunset 25 Watt Lightbulb"/>
        <s v="Sunset 60 Watt Lightbulb"/>
        <s v="Sunset 75 Watt Lightbulb"/>
        <s v="Sunset AAA-Size Batteries"/>
        <s v="Sunset AA-Size Batteries"/>
        <s v="Sunset Bees Wax Candles"/>
        <s v="Sunset Copper Cleaner"/>
        <s v="Sunset Copper Pot Scrubber"/>
        <s v="Sunset Counter Cleaner"/>
        <s v="Sunset C-Size Batteries"/>
        <s v="Sunset D-Size Batteries"/>
        <s v="Sunset Economy Toilet Brush"/>
        <s v="Sunset Frying Pan"/>
        <s v="Sunset Glass Cleaner"/>
        <s v="Sunset Large Sponge"/>
        <s v="Sunset Paper Cups"/>
        <s v="Sunset Paper Plates"/>
        <s v="Sunset Paper Towels"/>
        <s v="Sunset Plastic Forks"/>
        <s v="Sunset Plastic Knives"/>
        <s v="Sunset Plastic Spoons"/>
        <s v="Sunset Room Freshener"/>
        <s v="Sunset Scented Tissue"/>
        <s v="Sunset Scented Toilet Tissue"/>
        <s v="Sunset Scissors"/>
        <s v="Sunset Screw Driver"/>
        <s v="Sunset Silver Cleaner"/>
        <s v="Sunset Soft Napkins"/>
        <s v="Sunset Tissues"/>
        <s v="Sunset Toilet Bowl Cleaner"/>
        <s v="Sunset Toilet Paper"/>
        <s v="Super Apple Butter"/>
        <s v="Super Apple Jam"/>
        <s v="Super Apple Jelly"/>
        <s v="Super Apple Preserves"/>
        <s v="Super Brown Sugar"/>
        <s v="Super Canola Oil"/>
        <s v="Super Chunky Peanut Butter"/>
        <s v="Super Columbian Coffee"/>
        <s v="Super Corn Oil"/>
        <s v="Super Creamy Peanut Butter"/>
        <s v="Super Decaf Coffee"/>
        <s v="Super Extra Chunky Peanut Butter"/>
        <s v="Super French Roast Coffee"/>
        <s v="Super Grape Jam"/>
        <s v="Super Grape Jelly"/>
        <s v="Super Grape Preserves"/>
        <s v="Super Hot Chocolate"/>
        <s v="Super Low Fat Apple Butter"/>
        <s v="Super Oregano"/>
        <s v="Super Pepper"/>
        <s v="Super Regular Coffee"/>
        <s v="Super Salt"/>
        <s v="Super Sesame Oil"/>
        <s v="Super Strawberry Jam"/>
        <s v="Super Strawberry Jelly"/>
        <s v="Super Strawberry Preserves"/>
        <s v="Super Tomato Sauce"/>
        <s v="Super Vegetable Oil"/>
        <s v="Super White Sugar"/>
        <s v="Swell Canned Mixed Fruit"/>
        <s v="Swell Canned Peaches"/>
        <s v="Symphony Rosy Sunglasses"/>
        <s v="Tell Tale Almonds"/>
        <s v="Tell Tale Asparagus"/>
        <s v="Tell Tale Baby Onion"/>
        <s v="Tell Tale Beets"/>
        <s v="Tell Tale Broccoli"/>
        <s v="Tell Tale Canned Peanuts"/>
        <s v="Tell Tale Cantelope"/>
        <s v="Tell Tale Cauliflower"/>
        <s v="Tell Tale Corn on the Cob"/>
        <s v="Tell Tale Dried Mushrooms"/>
        <s v="Tell Tale Elephant Garlic"/>
        <s v="Tell Tale Fancy Plums"/>
        <s v="Tell Tale Firm Tofu"/>
        <s v="Tell Tale Fresh Lima Beans"/>
        <s v="Tell Tale Fuji Apples"/>
        <s v="Tell Tale Garlic"/>
        <s v="Tell Tale Golden Delcious Apples"/>
        <s v="Tell Tale Green Pepper"/>
        <s v="Tell Tale Honey Dew"/>
        <s v="Tell Tale Lemons"/>
        <s v="Tell Tale Lettuce"/>
        <s v="Tell Tale Limes"/>
        <s v="Tell Tale Macintosh Apples"/>
        <s v="Tell Tale Mandarin Oranges"/>
        <s v="Tell Tale Mixed Nuts"/>
        <s v="Tell Tale Mushrooms"/>
        <s v="Tell Tale New Potatos"/>
        <s v="Tell Tale Onions"/>
        <s v="Tell Tale Oranges"/>
        <s v="Tell Tale Party Nuts"/>
        <s v="Tell Tale Peaches"/>
        <s v="Tell Tale Plums"/>
        <s v="Tell Tale Potatos"/>
        <s v="Tell Tale Prepared Salad"/>
        <s v="Tell Tale Red Delcious Apples"/>
        <s v="Tell Tale Red Pepper"/>
        <s v="Tell Tale Shitake Mushrooms"/>
        <s v="Tell Tale Squash"/>
        <s v="Tell Tale Summer Squash"/>
        <s v="Tell Tale Sweet Onion"/>
        <s v="Tell Tale Sweet Peas"/>
        <s v="Tell Tale Tangerines"/>
        <s v="Tell Tale Tomatos"/>
        <s v="Tell Tale Walnuts"/>
        <s v="Thresher Bubble Gum"/>
        <s v="Thresher Malted Milk Balls"/>
        <s v="Thresher Mint Chocolate Bar"/>
        <s v="Thresher Mints"/>
        <s v="Thresher Semi-Sweet Chocolate Bar"/>
        <s v="Thresher Spicy Mints"/>
        <s v="Thresher Tasty Candy Bar"/>
        <s v="Thresher White Chocolate Bar"/>
        <s v="Tip Top Lox"/>
        <s v="Tip Top Scallops"/>
        <s v="Token Apple Drink"/>
        <s v="Token Apple Juice"/>
        <s v="Token Berry Juice"/>
        <s v="Token Cola"/>
        <s v="Token Cranberry Juice"/>
        <s v="Token Cream Soda"/>
        <s v="Token Diet Cola"/>
        <s v="Token Diet Soda"/>
        <s v="Token Mango Drink"/>
        <s v="Token Orange Juice"/>
        <s v="Token Strawberry Drink"/>
        <s v="Top Measure Chablis Wine"/>
        <s v="Top Measure Chardonnay"/>
        <s v="Top Measure Chardonnay Wine"/>
        <s v="Top Measure Imported Beer"/>
        <s v="Top Measure Light Beer"/>
        <s v="Top Measure Light Wine"/>
        <s v="Top Measure Merlot Wine"/>
        <s v="Top Measure White Zinfandel Wine"/>
        <s v="Toretti Rosy Sunglasses"/>
        <s v="Toucan Canned Mixed Fruit"/>
        <s v="Toucan Canned Peaches"/>
        <s v="Tri-State Almonds"/>
        <s v="Tri-State Asparagus"/>
        <s v="Tri-State Baby Onion"/>
        <s v="Tri-State Beets"/>
        <s v="Tri-State Broccoli"/>
        <s v="Tri-State Canned Peanuts"/>
        <s v="Tri-State Cantelope"/>
        <s v="Tri-State Cauliflower"/>
        <s v="Tri-State Corn on the Cob"/>
        <s v="Tri-State Dried Mushrooms"/>
        <s v="Tri-State Elephant Garlic"/>
        <s v="Tri-State Fancy Plums"/>
        <s v="Tri-State Firm Tofu"/>
        <s v="Tri-State Fresh Lima Beans"/>
        <s v="Tri-State Fuji Apples"/>
        <s v="Tri-State Garlic"/>
        <s v="Tri-State Golden Delcious Apples"/>
        <s v="Tri-State Green Pepper"/>
        <s v="Tri-State Honey Dew"/>
        <s v="Tri-State Lemons"/>
        <s v="Tri-State Lettuce"/>
        <s v="Tri-State Limes"/>
        <s v="Tri-State Macintosh Apples"/>
        <s v="Tri-State Mandarin Oranges"/>
        <s v="Tri-State Mixed Nuts"/>
        <s v="Tri-State Mushrooms"/>
        <s v="Tri-State New Potatos"/>
        <s v="Tri-State Onions"/>
        <s v="Tri-State Oranges"/>
        <s v="Tri-State Party Nuts"/>
        <s v="Tri-State Peaches"/>
        <s v="Tri-State Plums"/>
        <s v="Tri-State Potatos"/>
        <s v="Tri-State Prepared Salad"/>
        <s v="Tri-State Red Delcious Apples"/>
        <s v="Tri-State Red Pepper"/>
        <s v="Tri-State Shitake Mushrooms"/>
        <s v="Tri-State Squash"/>
        <s v="Tri-State Summer Squash"/>
        <s v="Tri-State Sweet Onion"/>
        <s v="Tri-State Sweet Peas"/>
        <s v="Tri-State Tangerines"/>
        <s v="Tri-State Tomatos"/>
        <s v="Tri-State Walnuts"/>
        <s v="Urban Egg Substitute"/>
        <s v="Urban Large Brown Eggs"/>
        <s v="Urban Large Eggs"/>
        <s v="Urban Small Brown Eggs"/>
        <s v="Urban Small Eggs"/>
        <s v="Walrus Chablis Wine"/>
        <s v="Walrus Chardonnay"/>
        <s v="Walrus Chardonnay Wine"/>
        <s v="Walrus Imported Beer"/>
        <s v="Walrus Light Beer"/>
        <s v="Walrus Light Wine"/>
        <s v="Walrus Merlot Wine"/>
        <s v="Walrus White Zinfandel Wine"/>
        <s v="Washington Apple Drink"/>
        <s v="Washington Apple Juice"/>
        <s v="Washington Berry Juice"/>
        <s v="Washington Cola"/>
        <s v="Washington Cranberry Juice"/>
        <s v="Washington Cream Soda"/>
        <s v="Washington Diet Cola"/>
        <s v="Washington Diet Soda"/>
        <s v="Washington Mango Drink"/>
        <s v="Washington Orange Juice"/>
        <s v="Washington Strawberry Drink"/>
      </sharedItems>
    </cacheField>
    <cacheField name="[Measures].[Sum of Net Profit]" caption="Sum of Net Profit" numFmtId="0" hierarchy="103" level="32767"/>
    <cacheField name="[Products].[Product Brand].[Product Brand]" caption="Product Brand" numFmtId="0" hierarchy="47" level="1">
      <sharedItems count="111">
        <s v="ADJ"/>
        <s v="Akron"/>
        <s v="American"/>
        <s v="Amigo"/>
        <s v="Applause"/>
        <s v="Atomic"/>
        <s v="BBB Best"/>
        <s v="Best Choice"/>
        <s v="Best"/>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cacheField>
    <cacheField name="[Customers].[First Name].[First Name]" caption="First Name" numFmtId="0" hierarchy="12" level="1">
      <sharedItems count="1262">
        <s v="A. Catherine"/>
        <s v="Aaron"/>
        <s v="Abbie"/>
        <s v="Abe"/>
        <s v="Abel"/>
        <s v="Adam"/>
        <s v="Adelaide"/>
        <s v="Adele"/>
        <s v="Adeline"/>
        <s v="Adria"/>
        <s v="Adrian"/>
        <s v="Adrienne"/>
        <s v="Affie"/>
        <s v="Agnes"/>
        <s v="Agustin"/>
        <s v="Aida"/>
        <s v="Aimee"/>
        <s v="Al"/>
        <s v="Alan"/>
        <s v="Alanna"/>
        <s v="Albert"/>
        <s v="Alberto"/>
        <s v="Aldeen"/>
        <s v="Alex"/>
        <s v="Alexander"/>
        <s v="Alexandra"/>
        <s v="Alexandro"/>
        <s v="Alexis"/>
        <s v="Alexzandra"/>
        <s v="Alfonso"/>
        <s v="Alfred"/>
        <s v="Alfredo"/>
        <s v="Alice"/>
        <s v="Alicia"/>
        <s v="Allen"/>
        <s v="Allison"/>
        <s v="Alma"/>
        <s v="Alsy"/>
        <s v="Alvin"/>
        <s v="Amanda"/>
        <s v="Amato"/>
        <s v="Amber"/>
        <s v="Amelia"/>
        <s v="Amir"/>
        <s v="Amy"/>
        <s v="Ana"/>
        <s v="Andre"/>
        <s v="Andrea"/>
        <s v="Andrew"/>
        <s v="Andy"/>
        <s v="Angela"/>
        <s v="Angelina"/>
        <s v="Angella"/>
        <s v="Angie"/>
        <s v="Anita"/>
        <s v="Anju"/>
        <s v="Ann"/>
        <s v="Anna"/>
        <s v="Anna Maria"/>
        <s v="Anna-lee"/>
        <s v="Annamarie"/>
        <s v="Anne"/>
        <s v="Annette"/>
        <s v="Antamine"/>
        <s v="Anthony"/>
        <s v="Antoinette"/>
        <s v="April"/>
        <s v="Arabelle"/>
        <s v="Arden"/>
        <s v="Ari"/>
        <s v="Ariel"/>
        <s v="Arlene"/>
        <s v="Arline"/>
        <s v="Arlis (Billie)"/>
        <s v="Arnold"/>
        <s v="Art"/>
        <s v="Arthur"/>
        <s v="Arvid"/>
        <s v="Ashley"/>
        <s v="Ashvini"/>
        <s v="Aubri"/>
        <s v="Audie"/>
        <s v="Audrene"/>
        <s v="Audrey"/>
        <s v="August"/>
        <s v="Aurelia"/>
        <s v="Ava"/>
        <s v="Avanelle"/>
        <s v="Ayanaa"/>
        <s v="Bambi"/>
        <s v="Barbara"/>
        <s v="Barbara Ann"/>
        <s v="Barrett"/>
        <s v="Barry"/>
        <s v="Barton"/>
        <s v="Beath"/>
        <s v="Beatrice"/>
        <s v="Beatrix"/>
        <s v="Becky"/>
        <s v="Ben"/>
        <s v="Bendt"/>
        <s v="Benjamin"/>
        <s v="Bernadette"/>
        <s v="Bernard"/>
        <s v="Berniece"/>
        <s v="Bertha"/>
        <s v="Bertil"/>
        <s v="Bertram"/>
        <s v="Bessie"/>
        <s v="Beth"/>
        <s v="Bethany"/>
        <s v="Bethe"/>
        <s v="Bette"/>
        <s v="Betti"/>
        <s v="Bettie"/>
        <s v="Betty"/>
        <s v="Betty Jo"/>
        <s v="Bev"/>
        <s v="Beverly"/>
        <s v="Bill"/>
        <s v="Billie"/>
        <s v="Billy"/>
        <s v="Birdie"/>
        <s v="Bishop"/>
        <s v="Blain"/>
        <s v="Blanca"/>
        <s v="Boaz"/>
        <s v="Bob"/>
        <s v="Bobb"/>
        <s v="Bobbie"/>
        <s v="Bobby"/>
        <s v="Bonnie"/>
        <s v="Brad"/>
        <s v="Bradley"/>
        <s v="Brandi"/>
        <s v="Brandon"/>
        <s v="Branna"/>
        <s v="Branwen"/>
        <s v="Brenda"/>
        <s v="Brent"/>
        <s v="Brett"/>
        <s v="Brian"/>
        <s v="Bridget"/>
        <s v="Brittany"/>
        <s v="Brittney"/>
        <s v="Britton"/>
        <s v="Broamma"/>
        <s v="Bronson"/>
        <s v="Brradley"/>
        <s v="Bruce"/>
        <s v="Bryan"/>
        <s v="Bryant"/>
        <s v="Bryndis"/>
        <s v="Bunny"/>
        <s v="Burdy"/>
        <s v="Burnis"/>
        <s v="Burt"/>
        <s v="Calvin"/>
        <s v="Cardona"/>
        <s v="Carey"/>
        <s v="Carl"/>
        <s v="Carla"/>
        <s v="Carlo"/>
        <s v="Carlos"/>
        <s v="Carmenia"/>
        <s v="Carol"/>
        <s v="Carole"/>
        <s v="Caroline"/>
        <s v="Carolyn"/>
        <s v="Carolyne"/>
        <s v="Carrie"/>
        <s v="Catherine"/>
        <s v="Cathey"/>
        <s v="Cathryn"/>
        <s v="Cathy"/>
        <s v="Ceaser"/>
        <s v="Cecil"/>
        <s v="Cecilia"/>
        <s v="Celia"/>
        <s v="Celvin"/>
        <s v="Cena"/>
        <s v="Chad"/>
        <s v="Chandria"/>
        <s v="Chanin"/>
        <s v="Charlene"/>
        <s v="Charles"/>
        <s v="Charlie"/>
        <s v="Charlo"/>
        <s v="Charlotte"/>
        <s v="Chase"/>
        <s v="Chelsea"/>
        <s v="Cheri"/>
        <s v="Cherie"/>
        <s v="Cherrie"/>
        <s v="Cheryl"/>
        <s v="Chesney"/>
        <s v="Chester"/>
        <s v="Chris"/>
        <s v="Christina"/>
        <s v="Christine"/>
        <s v="Christoper"/>
        <s v="Christopher"/>
        <s v="Christy"/>
        <s v="Chung Yu"/>
        <s v="Cindy"/>
        <s v="Claire"/>
        <s v="Clara"/>
        <s v="Clare"/>
        <s v="Clarence"/>
        <s v="Clarice"/>
        <s v="Claud"/>
        <s v="Claudette"/>
        <s v="Claudia"/>
        <s v="Claudine"/>
        <s v="Clay"/>
        <s v="Clayton"/>
        <s v="Cliff"/>
        <s v="Clifford"/>
        <s v="Clifton"/>
        <s v="Clinton"/>
        <s v="Clyde"/>
        <s v="Coba"/>
        <s v="Codileigh"/>
        <s v="Cody"/>
        <s v="Cole"/>
        <s v="Colette"/>
        <s v="Colin"/>
        <s v="Colleen"/>
        <s v="Colonel"/>
        <s v="Con"/>
        <s v="Concetta"/>
        <s v="Conleth"/>
        <s v="Connie"/>
        <s v="Constance"/>
        <s v="Consuelo"/>
        <s v="Cora"/>
        <s v="Corey"/>
        <s v="Corinne"/>
        <s v="Cornelius"/>
        <s v="Corrina"/>
        <s v="Cory"/>
        <s v="Courtney"/>
        <s v="Coy"/>
        <s v="Craig"/>
        <s v="Cristian"/>
        <s v="Cristobal"/>
        <s v="Crystal"/>
        <s v="Curtis"/>
        <s v="Cylvia"/>
        <s v="Cyndee"/>
        <s v="Cyndy"/>
        <s v="Cynthia"/>
        <s v="D. Teddie"/>
        <s v="Daisy"/>
        <s v="Dale"/>
        <s v="Dalene"/>
        <s v="Dan"/>
        <s v="Dana"/>
        <s v="Danette"/>
        <s v="Daniel"/>
        <s v="Daniella"/>
        <s v="Danielle"/>
        <s v="Daphne"/>
        <s v="Darla"/>
        <s v="Darleen"/>
        <s v="Darlene"/>
        <s v="Darlyn"/>
        <s v="Darrel"/>
        <s v="Darren"/>
        <s v="Darwin"/>
        <s v="Daryl"/>
        <s v="Dauna"/>
        <s v="Dave"/>
        <s v="David"/>
        <s v="Davis"/>
        <s v="Dawn"/>
        <s v="Dea"/>
        <s v="Dean"/>
        <s v="Deann"/>
        <s v="Deanna"/>
        <s v="Debbie"/>
        <s v="Debby"/>
        <s v="Debi"/>
        <s v="Deborah"/>
        <s v="Debra"/>
        <s v="Dee"/>
        <s v="DeeDee"/>
        <s v="Delia"/>
        <s v="Dell"/>
        <s v="Delores"/>
        <s v="Denean"/>
        <s v="Denise"/>
        <s v="Dennis"/>
        <s v="Derek"/>
        <s v="Derwin"/>
        <s v="Dewey"/>
        <s v="Diana"/>
        <s v="Diane"/>
        <s v="Dianna"/>
        <s v="Dianne"/>
        <s v="Dick"/>
        <s v="Dina"/>
        <s v="Dirk"/>
        <s v="Dolores"/>
        <s v="Dominic"/>
        <s v="Dominique"/>
        <s v="Don"/>
        <s v="Dona"/>
        <s v="Donald"/>
        <s v="Donna"/>
        <s v="Donny"/>
        <s v="Donnyale"/>
        <s v="Dora"/>
        <s v="Doralee"/>
        <s v="Doreene"/>
        <s v="Dorene"/>
        <s v="Dorine"/>
        <s v="Doris"/>
        <s v="Dorothy"/>
        <s v="Dorrie"/>
        <s v="Doug"/>
        <s v="Douglas"/>
        <s v="Duane"/>
        <s v="Dustin"/>
        <s v="Dwayne"/>
        <s v="Dyanna"/>
        <s v="Dylan"/>
        <s v="E."/>
        <s v="Earl"/>
        <s v="Earlene"/>
        <s v="Ebony"/>
        <s v="Ed"/>
        <s v="Eddie"/>
        <s v="Edie"/>
        <s v="Edith"/>
        <s v="Edith Daniel"/>
        <s v="Edna"/>
        <s v="Eduardo"/>
        <s v="Edward"/>
        <s v="Edwin"/>
        <s v="Eileen"/>
        <s v="Elaine"/>
        <s v="Eleanor"/>
        <s v="Elena"/>
        <s v="Elenore"/>
        <s v="Eli"/>
        <s v="Elisa"/>
        <s v="Elisabeth"/>
        <s v="Elizabeth"/>
        <s v="Ella"/>
        <s v="Ellen"/>
        <s v="Ellis"/>
        <s v="Elma"/>
        <s v="Elmer"/>
        <s v="Elsabel"/>
        <s v="Else"/>
        <s v="Elsie"/>
        <s v="Elvera"/>
        <s v="Elvira"/>
        <s v="Elwood"/>
        <s v="Elydia"/>
        <s v="Emanuel"/>
        <s v="Emilio"/>
        <s v="Emily"/>
        <s v="Emma Lou"/>
        <s v="Enid"/>
        <s v="Eric"/>
        <s v="Erica"/>
        <s v="Erika"/>
        <s v="Erin"/>
        <s v="Ernest"/>
        <s v="Erre"/>
        <s v="Estella"/>
        <s v="Ester"/>
        <s v="Esther"/>
        <s v="Ethel"/>
        <s v="Eugene"/>
        <s v="Eunice"/>
        <s v="Eva"/>
        <s v="Evan"/>
        <s v="Evelyn"/>
        <s v="Everett"/>
        <s v="Ewing"/>
        <s v="Ezelle"/>
        <s v="F. Wes"/>
        <s v="Fabian"/>
        <s v="Faisad"/>
        <s v="Faith"/>
        <s v="Fawn"/>
        <s v="Faye"/>
        <s v="Felix"/>
        <s v="Fern"/>
        <s v="Filomena"/>
        <s v="Flor"/>
        <s v="Florence"/>
        <s v="Florianne"/>
        <s v="Florinda"/>
        <s v="Floyd"/>
        <s v="Foster"/>
        <s v="Fran"/>
        <s v="Frances"/>
        <s v="Francis"/>
        <s v="Francisco"/>
        <s v="Frank"/>
        <s v="Frankie"/>
        <s v="Franklin"/>
        <s v="Fred"/>
        <s v="Freddie"/>
        <s v="Freddy"/>
        <s v="Frederick"/>
        <s v="Fredrick"/>
        <s v="Gabriel"/>
        <s v="Gail"/>
        <s v="Garilyn"/>
        <s v="Garnis"/>
        <s v="Garrett"/>
        <s v="Garrison"/>
        <s v="Gary"/>
        <s v="Gautam"/>
        <s v="Gavino"/>
        <s v="Gayesandra"/>
        <s v="Gayle"/>
        <s v="Gen"/>
        <s v="Gene"/>
        <s v="Geneva"/>
        <s v="Geoffrey"/>
        <s v="George"/>
        <s v="Georgeane"/>
        <s v="Georgia"/>
        <s v="Gerald"/>
        <s v="Geraldine"/>
        <s v="Geri"/>
        <s v="Gerri"/>
        <s v="Gertrude"/>
        <s v="Gery"/>
        <s v="Gia"/>
        <s v="Gilbert"/>
        <s v="Gina"/>
        <s v="Gisela"/>
        <s v="Gladys"/>
        <s v="Glen"/>
        <s v="Glenda"/>
        <s v="Glenn"/>
        <s v="Glenna"/>
        <s v="Gloria"/>
        <s v="Gobel"/>
        <s v="Gonzalo"/>
        <s v="Gordon"/>
        <s v="Grace"/>
        <s v="Grant"/>
        <s v="Greg"/>
        <s v="Gregory"/>
        <s v="Gretel"/>
        <s v="Guadalupe"/>
        <s v="Guadalupe (Lou)"/>
        <s v="Guillermo"/>
        <s v="Gunar"/>
        <s v="Gunda"/>
        <s v="Guy"/>
        <s v="H. Jennie"/>
        <s v="Hallie"/>
        <s v="Hannah"/>
        <s v="Hans"/>
        <s v="Harold"/>
        <s v="Harriet"/>
        <s v="Harriett"/>
        <s v="Harry"/>
        <s v="Harvey"/>
        <s v="Hazel"/>
        <s v="Heath"/>
        <s v="Heather"/>
        <s v="Heidi"/>
        <s v="Helen"/>
        <s v="Helena"/>
        <s v="Henri"/>
        <s v="Henrietta"/>
        <s v="Henry"/>
        <s v="Herb"/>
        <s v="Herbert"/>
        <s v="Herman"/>
        <s v="Hermina"/>
        <s v="Hermon"/>
        <s v="Herold"/>
        <s v="Hershel"/>
        <s v="Hezzie"/>
        <s v="Hilda"/>
        <s v="Hillaine"/>
        <s v="Hinda"/>
        <s v="Hoai"/>
        <s v="Holly"/>
        <s v="Homer"/>
        <s v="Honey"/>
        <s v="Hoon"/>
        <s v="Hope"/>
        <s v="Hour"/>
        <s v="Howard"/>
        <s v="Hoyt"/>
        <s v="Hubert"/>
        <s v="Hugh"/>
        <s v="Huie Nook Yen"/>
        <s v="Ian"/>
        <s v="Ida"/>
        <s v="Ina"/>
        <s v="Inge"/>
        <s v="Ingrid"/>
        <s v="Ira"/>
        <s v="Irene"/>
        <s v="Iris"/>
        <s v="Irma"/>
        <s v="Irving"/>
        <s v="Isabel"/>
        <s v="Isabella"/>
        <s v="J."/>
        <s v="J. Michael"/>
        <s v="Jacinta"/>
        <s v="Jack"/>
        <s v="Jackie"/>
        <s v="Jacob"/>
        <s v="Jacqueline"/>
        <s v="Jacquelyn"/>
        <s v="Jacquline"/>
        <s v="Jade"/>
        <s v="Jake"/>
        <s v="James"/>
        <s v="Jamie"/>
        <s v="Jane"/>
        <s v="Janeen"/>
        <s v="Janel"/>
        <s v="Janell"/>
        <s v="Janet"/>
        <s v="Janette"/>
        <s v="Janice"/>
        <s v="Janie"/>
        <s v="Janine"/>
        <s v="Janis"/>
        <s v="Jason"/>
        <s v="Jauire"/>
        <s v="Jaunita"/>
        <s v="Jay"/>
        <s v="Jean"/>
        <s v="Jeanelle"/>
        <s v="Jeanie"/>
        <s v="Jeanine"/>
        <s v="Jeanne"/>
        <s v="Jeanni"/>
        <s v="Jeannine"/>
        <s v="Jeff"/>
        <s v="Jeffery"/>
        <s v="Jeffrey"/>
        <s v="Jeffry"/>
        <s v="Jenelle"/>
        <s v="Jenni"/>
        <s v="Jennie"/>
        <s v="Jennifer"/>
        <s v="Jennings"/>
        <s v="Jeremy"/>
        <s v="Jerilyn"/>
        <s v="Jerome"/>
        <s v="Jerrie"/>
        <s v="Jerry"/>
        <s v="Jess"/>
        <s v="Jessamyn"/>
        <s v="Jessica"/>
        <s v="Jewel"/>
        <s v="Jewell"/>
        <s v="Jill"/>
        <s v="Jillian"/>
        <s v="Jim"/>
        <s v="Jimmie"/>
        <s v="Jimmy"/>
        <s v="Jo"/>
        <s v="Joan"/>
        <s v="Joann"/>
        <s v="Joanna"/>
        <s v="Joanne"/>
        <s v="Joaquin"/>
        <s v="Jobe"/>
        <s v="Jodie"/>
        <s v="Jody"/>
        <s v="Joe"/>
        <s v="Joel"/>
        <s v="Johann"/>
        <s v="Johanna"/>
        <s v="John"/>
        <s v="Johnetta"/>
        <s v="Johnny"/>
        <s v="Jolene"/>
        <s v="Jon"/>
        <s v="Jonathan"/>
        <s v="Jorge"/>
        <s v="Jose"/>
        <s v="Joseph"/>
        <s v="Josephine"/>
        <s v="Josh"/>
        <s v="Joshua"/>
        <s v="Josie"/>
        <s v="Joy"/>
        <s v="Joyce"/>
        <s v="Juan"/>
        <s v="Juaneta"/>
        <s v="Juanita"/>
        <s v="Judith"/>
        <s v="Judy"/>
        <s v="Jules"/>
        <s v="Julia"/>
        <s v="Julian"/>
        <s v="Juliana"/>
        <s v="Julianna"/>
        <s v="Julie"/>
        <s v="Julieanna"/>
        <s v="Julius"/>
        <s v="June"/>
        <s v="Junior"/>
        <s v="Justin"/>
        <s v="Kadija"/>
        <s v="Kamal"/>
        <s v="Kapri"/>
        <s v="Karen"/>
        <s v="Kari"/>
        <s v="Karin"/>
        <s v="Karissa"/>
        <s v="Karla"/>
        <s v="Karlee"/>
        <s v="Karma"/>
        <s v="Karyn"/>
        <s v="Kate"/>
        <s v="Katharine"/>
        <s v="Katherine"/>
        <s v="Kathie"/>
        <s v="Kathleen"/>
        <s v="Kathleen (Kay)"/>
        <s v="Kathryn"/>
        <s v="Kathy"/>
        <s v="Katie"/>
        <s v="Katy"/>
        <s v="Kay"/>
        <s v="Kayla"/>
        <s v="Keith"/>
        <s v="Kelly"/>
        <s v="Ken"/>
        <s v="Kendra"/>
        <s v="Kenis"/>
        <s v="Kenneth"/>
        <s v="Kent"/>
        <s v="Kenton"/>
        <s v="Kerry"/>
        <s v="Kevin"/>
        <s v="Kim"/>
        <s v="Kimberlee"/>
        <s v="Kimberley"/>
        <s v="Kimberly"/>
        <s v="Kirk"/>
        <s v="Kit"/>
        <s v="Kolleen"/>
        <s v="Konie"/>
        <s v="Korri"/>
        <s v="Kortney"/>
        <s v="Kris"/>
        <s v="Kristin"/>
        <s v="Kristina"/>
        <s v="Kristine"/>
        <s v="Kristy"/>
        <s v="Kurt"/>
        <s v="Kyle"/>
        <s v="Kyley"/>
        <s v="L. Jane"/>
        <s v="L. Troy"/>
        <s v="Lacey"/>
        <s v="Lance"/>
        <s v="Larry"/>
        <s v="Latoya"/>
        <s v="Lauern"/>
        <s v="Laura"/>
        <s v="Laurie"/>
        <s v="Lawrence"/>
        <s v="Lea"/>
        <s v="Lea Ann"/>
        <s v="Leah"/>
        <s v="Leanne"/>
        <s v="Leda"/>
        <s v="Lee"/>
        <s v="Leila"/>
        <s v="Lejeana"/>
        <s v="Lemoyne"/>
        <s v="Lena"/>
        <s v="Leo"/>
        <s v="Leonard"/>
        <s v="Leonardo"/>
        <s v="Leopoldo"/>
        <s v="Leota"/>
        <s v="Leshu"/>
        <s v="Leslie"/>
        <s v="Lester"/>
        <s v="Lewis"/>
        <s v="Liam"/>
        <s v="Lila"/>
        <s v="Lili"/>
        <s v="Liliette"/>
        <s v="Lillian"/>
        <s v="Lilly"/>
        <s v="Lily"/>
        <s v="Linda"/>
        <s v="Lindsay"/>
        <s v="Lisa"/>
        <s v="Lita"/>
        <s v="Livia"/>
        <s v="Liza Marie"/>
        <s v="Lloyd"/>
        <s v="Lois"/>
        <s v="Lola"/>
        <s v="Long"/>
        <s v="Lonnie"/>
        <s v="Lora"/>
        <s v="Lorayne"/>
        <s v="Lorence"/>
        <s v="Lorene"/>
        <s v="Loretta"/>
        <s v="Lori"/>
        <s v="Lorna"/>
        <s v="Lorraine"/>
        <s v="Lorriene"/>
        <s v="Louella"/>
        <s v="Louis"/>
        <s v="Louise"/>
        <s v="Lourdes"/>
        <s v="Lowell"/>
        <s v="Luann"/>
        <s v="Luca"/>
        <s v="Lucia"/>
        <s v="Lucille"/>
        <s v="Lucy"/>
        <s v="Luis"/>
        <s v="Luke"/>
        <s v="Lupe"/>
        <s v="Luther"/>
        <s v="Luz"/>
        <s v="Lydia"/>
        <s v="Lynda"/>
        <s v="Lynn"/>
        <s v="M."/>
        <s v="M. Diann"/>
        <s v="M. Jennifer"/>
        <s v="M. Patricia"/>
        <s v="Mabel"/>
        <s v="Macario"/>
        <s v="Mack"/>
        <s v="Madalena"/>
        <s v="Madeline"/>
        <s v="Mae"/>
        <s v="Maeve"/>
        <s v="Magdalena"/>
        <s v="Mai"/>
        <s v="Maila"/>
        <s v="Maisy"/>
        <s v="Makiko"/>
        <s v="Malia"/>
        <s v="Mallie"/>
        <s v="Mandi"/>
        <s v="Manuel"/>
        <s v="Manuelita"/>
        <s v="Marc"/>
        <s v="Marcella"/>
        <s v="Marcia"/>
        <s v="Marcial"/>
        <s v="Marcus"/>
        <s v="Margaret"/>
        <s v="Margie"/>
        <s v="Margorie"/>
        <s v="Marguerite"/>
        <s v="Margurite"/>
        <s v="Mari"/>
        <s v="Maria"/>
        <s v="Mariam"/>
        <s v="Marian"/>
        <s v="Mariann"/>
        <s v="Marianne"/>
        <s v="Marie"/>
        <s v="Marillyn"/>
        <s v="Marilyn"/>
        <s v="Marilynn"/>
        <s v="Marin"/>
        <s v="Marina"/>
        <s v="Marion"/>
        <s v="Marjorie"/>
        <s v="Mark"/>
        <s v="Marla"/>
        <s v="Marlee"/>
        <s v="Marlene"/>
        <s v="Marlies"/>
        <s v="Marlin"/>
        <s v="Marliss"/>
        <s v="Marliyn"/>
        <s v="Marloe"/>
        <s v="Marsha"/>
        <s v="Martha"/>
        <s v="Martha (Kay)"/>
        <s v="Martin"/>
        <s v="Marty"/>
        <s v="Marvin"/>
        <s v="Marwan"/>
        <s v="Mary"/>
        <s v="Mary Ann"/>
        <s v="Mary Elyse"/>
        <s v="Mary Francis"/>
        <s v="Mary Jane"/>
        <s v="Mary Jo"/>
        <s v="Mary Lou"/>
        <s v="Mary Ruth"/>
        <s v="Maryann"/>
        <s v="Maryanne"/>
        <s v="Marybeth"/>
        <s v="Maryjane"/>
        <s v="Marylou"/>
        <s v="Masako"/>
        <s v="Masao"/>
        <s v="Mathew"/>
        <s v="Matt"/>
        <s v="Matthew"/>
        <s v="Maudie"/>
        <s v="Maudlyn"/>
        <s v="Maureen"/>
        <s v="Maurice"/>
        <s v="Mavis"/>
        <s v="Max"/>
        <s v="Maxine"/>
        <s v="Maxwell"/>
        <s v="May"/>
        <s v="Maya"/>
        <s v="Meagan"/>
        <s v="Megan"/>
        <s v="Meghan"/>
        <s v="Melba"/>
        <s v="Melissa"/>
        <s v="Melody"/>
        <s v="Melphia"/>
        <s v="Melvin"/>
        <s v="Melvyn"/>
        <s v="Merav"/>
        <s v="Merceades"/>
        <s v="Mereeda"/>
        <s v="Meris"/>
        <s v="Merrick"/>
        <s v="Merrie"/>
        <s v="Merrill"/>
        <s v="Merritt"/>
        <s v="Michael"/>
        <s v="Michael John"/>
        <s v="Michele"/>
        <s v="Michelle"/>
        <s v="Mickey"/>
        <s v="Mike"/>
        <s v="Mildred"/>
        <s v="Millard"/>
        <s v="Milton"/>
        <s v="Minerva"/>
        <s v="Minnie"/>
        <s v="Mira"/>
        <s v="Miranda"/>
        <s v="Mitch"/>
        <s v="Modesto"/>
        <s v="Molly"/>
        <s v="Mona"/>
        <s v="Monica"/>
        <s v="Monique"/>
        <s v="Monk"/>
        <s v="Morgan"/>
        <s v="Morris"/>
        <s v="Morton"/>
        <s v="Muriel"/>
        <s v="Murray"/>
        <s v="Mustafa"/>
        <s v="Myra"/>
        <s v="Myriam"/>
        <s v="Myron"/>
        <s v="Myrtle"/>
        <s v="Nadene"/>
        <s v="Nadine"/>
        <s v="Naldo"/>
        <s v="Nanalee"/>
        <s v="Nancy"/>
        <s v="Nanette"/>
        <s v="Natalie"/>
        <s v="Nathan"/>
        <s v="Nattie"/>
        <s v="Neal"/>
        <s v="Ned"/>
        <s v="Nelda"/>
        <s v="Nell"/>
        <s v="Nellie"/>
        <s v="Nelson"/>
        <s v="Neva"/>
        <s v="Nevlyn"/>
        <s v="Nic"/>
        <s v="Nichelle"/>
        <s v="Nicholas"/>
        <s v="Nichole"/>
        <s v="Nick"/>
        <s v="Nicky"/>
        <s v="Nicola"/>
        <s v="Nicole"/>
        <s v="Nicollete"/>
        <s v="Niki"/>
        <s v="Nina"/>
        <s v="Noel"/>
        <s v="Nona"/>
        <s v="Nora"/>
        <s v="Nordyn"/>
        <s v="Norene"/>
        <s v="Norita"/>
        <s v="Norm"/>
        <s v="Norma"/>
        <s v="Norman"/>
        <s v="Nyya"/>
        <s v="Odonna"/>
        <s v="Ofelia"/>
        <s v="Ola"/>
        <s v="Oleta"/>
        <s v="Olga"/>
        <s v="Olive"/>
        <s v="Olivia"/>
        <s v="Omar"/>
        <s v="Ora"/>
        <s v="Oran"/>
        <s v="Ordean"/>
        <s v="Orlando"/>
        <s v="Oscar"/>
        <s v="Otis"/>
        <s v="Paige"/>
        <s v="Pam"/>
        <s v="Pamala"/>
        <s v="Pamela"/>
        <s v="Particia"/>
        <s v="Pas"/>
        <s v="Pat"/>
        <s v="Patrice"/>
        <s v="Patricia"/>
        <s v="Patrick"/>
        <s v="Patsi"/>
        <s v="Patsy"/>
        <s v="Patta"/>
        <s v="Patti"/>
        <s v="Pattie"/>
        <s v="Paul"/>
        <s v="Paula"/>
        <s v="Paulette"/>
        <s v="Pauline"/>
        <s v="Payton"/>
        <s v="Pearl"/>
        <s v="Pedro"/>
        <s v="Peggy"/>
        <s v="Pembra"/>
        <s v="Penny"/>
        <s v="Perfecto"/>
        <s v="Perinda"/>
        <s v="Perpetua"/>
        <s v="Pete"/>
        <s v="Peter"/>
        <s v="Phil"/>
        <s v="Philas"/>
        <s v="Philip"/>
        <s v="Philippa"/>
        <s v="Phillip"/>
        <s v="Phyllis"/>
        <s v="Pilar"/>
        <s v="Polly"/>
        <s v="Poppie"/>
        <s v="Preston"/>
        <s v="Py"/>
        <s v="R."/>
        <s v="Rachael"/>
        <s v="Rachel"/>
        <s v="Rafael"/>
        <s v="Raja"/>
        <s v="Raliegh"/>
        <s v="Ralph"/>
        <s v="Rama"/>
        <s v="Rami"/>
        <s v="Ramiro"/>
        <s v="Ramon"/>
        <s v="Ramona"/>
        <s v="Randall"/>
        <s v="Randel"/>
        <s v="Randi"/>
        <s v="Randy"/>
        <s v="Raul"/>
        <s v="Raven"/>
        <s v="Ray"/>
        <s v="Raymond"/>
        <s v="Raymonde"/>
        <s v="Reba"/>
        <s v="Rebbecca"/>
        <s v="Rebecca"/>
        <s v="Rebekkah"/>
        <s v="Regina"/>
        <s v="Reginald"/>
        <s v="Reina"/>
        <s v="Reinhold"/>
        <s v="Rena"/>
        <s v="Rene"/>
        <s v="Renee"/>
        <s v="Rhoda"/>
        <s v="Rhonda"/>
        <s v="Ricardo"/>
        <s v="Rich"/>
        <s v="Richard"/>
        <s v="Richard (Chris)"/>
        <s v="Rick Nmi"/>
        <s v="Ricky"/>
        <s v="Rima"/>
        <s v="Rita"/>
        <s v="RitaIva"/>
        <s v="Rob"/>
        <s v="Robbie"/>
        <s v="Robert"/>
        <s v="Roberta"/>
        <s v="Robin"/>
        <s v="Robrt"/>
        <s v="Robyn"/>
        <s v="Rochelle"/>
        <s v="Rodger"/>
        <s v="Rodney"/>
        <s v="Roger"/>
        <s v="Roland"/>
        <s v="Romeo"/>
        <s v="Ron"/>
        <s v="Ronald"/>
        <s v="Ronda"/>
        <s v="Rory"/>
        <s v="Rosalia"/>
        <s v="Rosalie"/>
        <s v="Rosalina"/>
        <s v="Rose"/>
        <s v="Roseli"/>
        <s v="Roselie"/>
        <s v="Rosella"/>
        <s v="Rosemarie"/>
        <s v="Rosemary"/>
        <s v="Roswitha"/>
        <s v="Roxanne"/>
        <s v="Roy"/>
        <s v="Ruben"/>
        <s v="Ruby"/>
        <s v="Ruby Sue"/>
        <s v="Rudy"/>
        <s v="Rufus"/>
        <s v="Rush"/>
        <s v="Russel"/>
        <s v="Russell"/>
        <s v="Rusty"/>
        <s v="Ruth"/>
        <s v="Ruthe"/>
        <s v="Ryan"/>
        <s v="S. Gayle"/>
        <s v="Sadie"/>
        <s v="Saje"/>
        <s v="Salem"/>
        <s v="Sali"/>
        <s v="Salima"/>
        <s v="Sally"/>
        <s v="Salvator"/>
        <s v="Sam"/>
        <s v="Samantha"/>
        <s v="Sammy"/>
        <s v="Samuel"/>
        <s v="Sandi"/>
        <s v="Sandra"/>
        <s v="Sandy"/>
        <s v="Santosh"/>
        <s v="Sara"/>
        <s v="Sarah"/>
        <s v="Saskia"/>
        <s v="Scott"/>
        <s v="Sean"/>
        <s v="Selene"/>
        <s v="Selina"/>
        <s v="Sepideh"/>
        <s v="Shalatha"/>
        <s v="Shandi"/>
        <s v="Shane"/>
        <s v="Shanieadin"/>
        <s v="Shannon"/>
        <s v="Shany"/>
        <s v="Sharilynn"/>
        <s v="Sharlene"/>
        <s v="Sharon"/>
        <s v="Sharona"/>
        <s v="Sharron"/>
        <s v="Shaun"/>
        <s v="Shauna"/>
        <s v="Shauneen"/>
        <s v="Shawn"/>
        <s v="Shawnda"/>
        <s v="Shayla"/>
        <s v="Sheila"/>
        <s v="Shelby"/>
        <s v="Sheldon"/>
        <s v="Shelia"/>
        <s v="Shelley"/>
        <s v="Shelly"/>
        <s v="Sheri"/>
        <s v="Sherrie"/>
        <s v="Sherry"/>
        <s v="Sherry Lee"/>
        <s v="Shirley"/>
        <s v="Shona"/>
        <s v="Shyla"/>
        <s v="Sidney"/>
        <s v="Sierra"/>
        <s v="Silvia"/>
        <s v="Simon"/>
        <s v="Singh"/>
        <s v="Siu Ping"/>
        <s v="Soledad"/>
        <s v="Sondra"/>
        <s v="Sonny"/>
        <s v="Sophia"/>
        <s v="Stacey"/>
        <s v="Stacie"/>
        <s v="Stacy"/>
        <s v="Stan"/>
        <s v="Stanley"/>
        <s v="Stefanie"/>
        <s v="Stella"/>
        <s v="Stephan"/>
        <s v="Stephanie"/>
        <s v="Stephen"/>
        <s v="Steve"/>
        <s v="Steven"/>
        <s v="Subhi"/>
        <s v="Sue"/>
        <s v="Sumner"/>
        <s v="Sunne"/>
        <s v="Susan"/>
        <s v="Susana"/>
        <s v="Susanna"/>
        <s v="Susie"/>
        <s v="Suzanna"/>
        <s v="Suzanne"/>
        <s v="Suzette"/>
        <s v="Sylvester"/>
        <s v="Sylvia"/>
        <s v="T. E."/>
        <s v="Tai"/>
        <s v="Takeshi"/>
        <s v="Takiko"/>
        <s v="Tamar"/>
        <s v="Tamara"/>
        <s v="Tami"/>
        <s v="Tammy"/>
        <s v="Tanya"/>
        <s v="Tara"/>
        <s v="Teanna"/>
        <s v="Ted"/>
        <s v="Teong"/>
        <s v="Teresa"/>
        <s v="Teri"/>
        <s v="Terrell"/>
        <s v="Terrence"/>
        <s v="Terri"/>
        <s v="Terry"/>
        <s v="Thad"/>
        <s v="Thai"/>
        <s v="Thelma"/>
        <s v="Theo"/>
        <s v="Theresa"/>
        <s v="Theresqa"/>
        <s v="Thomas"/>
        <s v="Tiffany"/>
        <s v="Tim"/>
        <s v="Timothy"/>
        <s v="Tina"/>
        <s v="Tish"/>
        <s v="Tobias"/>
        <s v="Todd"/>
        <s v="Tom"/>
        <s v="Tomas"/>
        <s v="Toni"/>
        <s v="Tony"/>
        <s v="Tracy"/>
        <s v="Tricia"/>
        <s v="Trina"/>
        <s v="Troy"/>
        <s v="Trudy"/>
        <s v="Tuyen"/>
        <s v="Tyler"/>
        <s v="Uriel"/>
        <s v="Vala"/>
        <s v="Valen"/>
        <s v="Valerie"/>
        <s v="Valle"/>
        <s v="Vallyn"/>
        <s v="Van"/>
        <s v="Vandella"/>
        <s v="Vanessa"/>
        <s v="Vangie"/>
        <s v="Vaughn"/>
        <s v="Vee"/>
        <s v="Veldon"/>
        <s v="Veola"/>
        <s v="Vera"/>
        <s v="Verdeen"/>
        <s v="Verdis"/>
        <s v="Verla"/>
        <s v="Verna"/>
        <s v="Vernon"/>
        <s v="Veronica"/>
        <s v="Veronika"/>
        <s v="Vichy"/>
        <s v="Vicki"/>
        <s v="Vicki-ann"/>
        <s v="Vicky"/>
        <s v="Victor"/>
        <s v="Victoria"/>
        <s v="Vierlyn"/>
        <s v="Vina"/>
        <s v="Vince"/>
        <s v="Vincent"/>
        <s v="Violet"/>
        <s v="Violetta"/>
        <s v="Virgil"/>
        <s v="Virginia"/>
        <s v="Virtudes"/>
        <s v="Viva"/>
        <s v="Vivian"/>
        <s v="Vivien"/>
        <s v="W. Dale"/>
        <s v="W. Michael"/>
        <s v="Wallace"/>
        <s v="Walta"/>
        <s v="Walter"/>
        <s v="Wanda"/>
        <s v="Warren"/>
        <s v="Wayne"/>
        <s v="Wendell"/>
        <s v="Wendi"/>
        <s v="Wendie"/>
        <s v="Wendy"/>
        <s v="Wes"/>
        <s v="Wesley"/>
        <s v="Weston"/>
        <s v="Wilbur"/>
        <s v="Wilda"/>
        <s v="Wildon"/>
        <s v="Wilfred"/>
        <s v="Will"/>
        <s v="Willa"/>
        <s v="Willa Dee"/>
        <s v="William"/>
        <s v="Willie"/>
        <s v="Willis"/>
        <s v="Willodene"/>
        <s v="Wilma"/>
        <s v="Wreatha"/>
        <s v="Yasmina"/>
        <s v="Yolanda"/>
        <s v="Yvonne"/>
        <s v="Zachary"/>
        <s v="Zeev"/>
        <s v="Zelah"/>
        <s v="Zelda"/>
        <s v="Zennen"/>
        <s v="Zoey"/>
      </sharedItems>
    </cacheField>
    <cacheField name="[Stores].[Store Country].[Store Country]" caption="Store Country" numFmtId="0" hierarchy="65" level="1">
      <sharedItems containsSemiMixedTypes="0" containsNonDate="0" containsString="0"/>
    </cacheField>
    <cacheField name="[Stores].[Store Type].[Store Type]" caption="Store Type" numFmtId="0" hierarchy="60" level="1">
      <sharedItems containsSemiMixedTypes="0" containsNonDate="0" containsString="0"/>
    </cacheField>
    <cacheField name="[Calendar].[year].[year]" caption="year" numFmtId="0" hierarchy="5"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2" memberValueDatatype="7" unbalanced="0"/>
    <cacheHierarchy uniqueName="[Calendar].[Month]" caption="Month" attribute="1" defaultMemberUniqueName="[Calendar].[Month].[All]" allUniqueName="[Calendar].[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day Number]" caption="day Number" attribute="1" defaultMemberUniqueName="[Calendar].[day Number].[All]" allUniqueName="[Calendar].[day Number].[All]" dimensionUniqueName="[Calendar]" displayFolder="" count="2" memberValueDatatype="20" unbalanced="0"/>
    <cacheHierarchy uniqueName="[Calendar].[Day Name]" caption="Day Name" attribute="1" defaultMemberUniqueName="[Calendar].[Day Name].[All]" allUniqueName="[Calendar].[Day Name].[All]" dimensionUniqueName="[Calendar]" displayFolder="" count="2" memberValueDatatype="130" unbalanced="0"/>
    <cacheHierarchy uniqueName="[Calendar].[year]" caption="year" attribute="1" defaultMemberUniqueName="[Calendar].[year].[All]" allUniqueName="[Calendar].[year].[All]" dimensionUniqueName="[Calendar]" displayFolder="" count="2" memberValueDatatype="20" unbalanced="0">
      <fieldsUsage count="2">
        <fieldUsage x="-1"/>
        <fieldUsage x="6"/>
      </fieldsUsage>
    </cacheHierarchy>
    <cacheHierarchy uniqueName="[Calendar].[WeekType]" caption="WeekType" attribute="1" defaultMemberUniqueName="[Calendar].[WeekType].[All]" allUniqueName="[Calendar].[WeekType].[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Month)]" caption="date (Month)" attribute="1" defaultMemberUniqueName="[Calendar].[date (Month)].[All]" allUniqueName="[Calendar].[date (Month)].[All]" dimensionUniqueName="[Calendar]"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20" unbalanced="0"/>
    <cacheHierarchy uniqueName="[Customers].[Customer Acct Num]" caption="Customer Acct Num" attribute="1" defaultMemberUniqueName="[Customers].[Customer Acct Num].[All]" allUniqueName="[Customers].[Customer Acct Num].[All]" dimensionUniqueName="[Customers]" displayFolder="" count="2" memberValueDatatype="20" unbalanced="0"/>
    <cacheHierarchy uniqueName="[Customers].[First Name]" caption="First Name" attribute="1" defaultMemberUniqueName="[Customers].[First Name].[All]" allUniqueName="[Customers].[First Name].[All]" dimensionUniqueName="[Customers]" displayFolder="" count="2" memberValueDatatype="130" unbalanced="0">
      <fieldsUsage count="2">
        <fieldUsage x="-1"/>
        <fieldUsage x="3"/>
      </fieldsUsage>
    </cacheHierarchy>
    <cacheHierarchy uniqueName="[Customers].[Last Name]" caption="Last Name" attribute="1" defaultMemberUniqueName="[Customers].[Last Name].[All]" allUniqueName="[Customers].[Last Name].[All]" dimensionUniqueName="[Customers]" displayFolder="" count="2" memberValueDatatype="130" unbalanced="0"/>
    <cacheHierarchy uniqueName="[Customers].[Customer Address]" caption="Customer Address" attribute="1" defaultMemberUniqueName="[Customers].[Customer Address].[All]" allUniqueName="[Customers].[Customer Address].[All]" dimensionUniqueName="[Customers]" displayFolder="" count="2" memberValueDatatype="130" unbalanced="0"/>
    <cacheHierarchy uniqueName="[Customers].[Customer City]" caption="Customer City" attribute="1" defaultMemberUniqueName="[Customers].[Customer City].[All]" allUniqueName="[Customers].[Customer City].[All]" dimensionUniqueName="[Customers]" displayFolder="" count="2"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2"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2"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cacheHierarchy uniqueName="[Customers].[Birth Date]" caption="Birth Date" attribute="1" time="1" defaultMemberUniqueName="[Customers].[Birth Date].[All]" allUniqueName="[Customers].[Birth Date].[All]" dimensionUniqueName="[Customers]" displayFolder="" count="2" memberValueDatatype="7" unbalanced="0"/>
    <cacheHierarchy uniqueName="[Customers].[Marital Status]" caption="Marital Status" attribute="1" defaultMemberUniqueName="[Customers].[Marital Status].[All]" allUniqueName="[Customers].[Marital Status].[All]" dimensionUniqueName="[Customers]" displayFolder="" count="2" memberValueDatatype="130" unbalanced="0"/>
    <cacheHierarchy uniqueName="[Customers].[Yearly Income]" caption="Yearly Income" attribute="1" defaultMemberUniqueName="[Customers].[Yearly Income].[All]" allUniqueName="[Customers].[Yearly Inco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Total Children]" caption="Total Children" attribute="1" defaultMemberUniqueName="[Customers].[Total Children].[All]" allUniqueName="[Customers].[Total Children].[All]" dimensionUniqueName="[Customers]" displayFolder="" count="2" memberValueDatatype="20" unbalanced="0"/>
    <cacheHierarchy uniqueName="[Customers].[Num Children At Home]" caption="Num Children At Home" attribute="1" defaultMemberUniqueName="[Customers].[Num Children At Home].[All]" allUniqueName="[Customers].[Num Children At Home].[All]" dimensionUniqueName="[Customers]" displayFolder="" count="2" memberValueDatatype="20" unbalanced="0"/>
    <cacheHierarchy uniqueName="[Customers].[Education]" caption="Education" attribute="1" defaultMemberUniqueName="[Customers].[Education].[All]" allUniqueName="[Customers].[Education].[All]" dimensionUniqueName="[Customers]" displayFolder="" count="2" memberValueDatatype="130" unbalanced="0"/>
    <cacheHierarchy uniqueName="[Customers].[Acct Open Date]" caption="Acct Open Date" attribute="1" time="1" defaultMemberUniqueName="[Customers].[Acct Open Date].[All]" allUniqueName="[Customers].[Acct Open Date].[All]" dimensionUniqueName="[Customers]" displayFolder="" count="2" memberValueDatatype="7" unbalanced="0"/>
    <cacheHierarchy uniqueName="[Customers].[Member Card]" caption="Member Card" attribute="1" defaultMemberUniqueName="[Customers].[Member Card].[All]" allUniqueName="[Customers].[Member Card].[All]" dimensionUniqueName="[Customers]" displayFolder="" count="2" memberValueDatatype="130" unbalanced="0"/>
    <cacheHierarchy uniqueName="[Customers].[Occupation]" caption="Occupation" attribute="1" defaultMemberUniqueName="[Customers].[Occupation].[All]" allUniqueName="[Customers].[Occupation].[All]" dimensionUniqueName="[Customers]" displayFolder="" count="2" memberValueDatatype="130" unbalanced="0"/>
    <cacheHierarchy uniqueName="[Customers].[Homeowner]" caption="Homeowner" attribute="1" defaultMemberUniqueName="[Customers].[Homeowner].[All]" allUniqueName="[Customers].[Homeowner].[All]" dimensionUniqueName="[Customers]" displayFolder="" count="2"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2"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2"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2"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2"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2"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2"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2"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2"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2"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2"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2"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2"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2"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2"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2"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2" memberValueDatatype="20" unbalanced="0"/>
    <cacheHierarchy uniqueName="[Products].[Product ID]" caption="Product ID" attribute="1" defaultMemberUniqueName="[Products].[Product ID].[All]" allUniqueName="[Products].[Product ID].[All]" dimensionUniqueName="[Products]" displayFolder="" count="2" memberValueDatatype="20" unbalanced="0"/>
    <cacheHierarchy uniqueName="[Products].[Product Brand]" caption="Product Brand" attribute="1" defaultMemberUniqueName="[Products].[Product Brand].[All]" allUniqueName="[Products].[Product Brand].[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Sku]" caption="Product Sku" attribute="1" defaultMemberUniqueName="[Products].[Product Sku].[All]" allUniqueName="[Products].[Product Sku].[All]" dimensionUniqueName="[Products]" displayFolder="" count="2" memberValueDatatype="20" unbalanced="0"/>
    <cacheHierarchy uniqueName="[Products].[Product Retail Price]" caption="Product Retail Price" attribute="1" defaultMemberUniqueName="[Products].[Product Retail Price].[All]" allUniqueName="[Products].[Product Retail Price].[All]" dimensionUniqueName="[Products]" displayFolder="" count="2" memberValueDatatype="5" unbalanced="0"/>
    <cacheHierarchy uniqueName="[Products].[Product  Cost]" caption="Product  Cost" attribute="1" defaultMemberUniqueName="[Products].[Product  Cost].[All]" allUniqueName="[Products].[Product  Cost].[All]" dimensionUniqueName="[Products]" displayFolder="" count="2" memberValueDatatype="5" unbalanced="0"/>
    <cacheHierarchy uniqueName="[Products].[Product Weight]" caption="Product Weight" attribute="1" defaultMemberUniqueName="[Products].[Product Weight].[All]" allUniqueName="[Products].[Product Weight].[All]" dimensionUniqueName="[Products]" displayFolder="" count="2" memberValueDatatype="5" unbalanced="0"/>
    <cacheHierarchy uniqueName="[Products].[Recyclable]" caption="Recyclable" attribute="1" defaultMemberUniqueName="[Products].[Recyclable].[All]" allUniqueName="[Products].[Recyclable].[All]" dimensionUniqueName="[Products]" displayFolder="" count="2" memberValueDatatype="5" unbalanced="0"/>
    <cacheHierarchy uniqueName="[Products].[Low Fat]" caption="Low Fat" attribute="1" defaultMemberUniqueName="[Products].[Low Fat].[All]" allUniqueName="[Products].[Low Fat].[All]" dimensionUniqueName="[Products]" displayFolder="" count="2" memberValueDatatype="5" unbalanced="0"/>
    <cacheHierarchy uniqueName="[Regions].[Region ID]" caption="Region ID" attribute="1" defaultMemberUniqueName="[Regions].[Region ID].[All]" allUniqueName="[Regions].[Region ID].[All]" dimensionUniqueName="[Regions]" displayFolder="" count="2" memberValueDatatype="20" unbalanced="0"/>
    <cacheHierarchy uniqueName="[Regions].[Sales District]" caption="Sales District" attribute="1" defaultMemberUniqueName="[Regions].[Sales District].[All]" allUniqueName="[Regions].[Sales District].[All]" dimensionUniqueName="[Regions]" displayFolder="" count="2" memberValueDatatype="130" unbalanced="0"/>
    <cacheHierarchy uniqueName="[Regions].[Sales Region]" caption="Sales Region" attribute="1" defaultMemberUniqueName="[Regions].[Sales Region].[All]" allUniqueName="[Regions].[Sales Region].[All]" dimensionUniqueName="[Regions]" displayFolder="" count="2" memberValueDatatype="130" unbalanced="0"/>
    <cacheHierarchy uniqueName="[Stores].[Store ID]" caption="Store ID" attribute="1" defaultMemberUniqueName="[Stores].[Store ID].[All]" allUniqueName="[Stores].[Store ID].[All]" dimensionUniqueName="[Stores]" displayFolder="" count="2" memberValueDatatype="20" unbalanced="0"/>
    <cacheHierarchy uniqueName="[Stores].[Region ID]" caption="Region ID" attribute="1" defaultMemberUniqueName="[Stores].[Region ID].[All]" allUniqueName="[Stores].[Region ID].[All]" dimensionUniqueName="[Stores]" displayFolder="" count="2"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5"/>
      </fieldsUsage>
    </cacheHierarchy>
    <cacheHierarchy uniqueName="[Stores].[Store Name]" caption="Store Name" attribute="1" defaultMemberUniqueName="[Stores].[Store Name].[All]" allUniqueName="[Stores].[Store Name].[All]" dimensionUniqueName="[Stores]" displayFolder="" count="2" memberValueDatatype="130" unbalanced="0"/>
    <cacheHierarchy uniqueName="[Stores].[Store Street Address]" caption="Store Street Address" attribute="1" defaultMemberUniqueName="[Stores].[Store Street Address].[All]" allUniqueName="[Stores].[Store Street Address].[All]" dimensionUniqueName="[Stores]" displayFolder="" count="2" memberValueDatatype="130" unbalanced="0"/>
    <cacheHierarchy uniqueName="[Stores].[Store City]" caption="Store City" attribute="1" defaultMemberUniqueName="[Stores].[Store City].[All]" allUniqueName="[Stores].[Store City].[All]" dimensionUniqueName="[Stores]" displayFolder="" count="2" memberValueDatatype="130" unbalanced="0"/>
    <cacheHierarchy uniqueName="[Stores].[Store State]" caption="Store State" attribute="1" defaultMemberUniqueName="[Stores].[Store State].[All]" allUniqueName="[Stores].[Store State].[All]" dimensionUniqueName="[Stores]" displayFolder="" count="2" memberValueDatatype="130" unbalanced="0"/>
    <cacheHierarchy uniqueName="[Stores].[Store Country]" caption="Store Country" attribute="1" defaultMemberUniqueName="[Stores].[Store Country].[All]" allUniqueName="[Stores].[Store Country].[All]" dimensionUniqueName="[Stores]" displayFolder="" count="2" memberValueDatatype="130" unbalanced="0">
      <fieldsUsage count="2">
        <fieldUsage x="-1"/>
        <fieldUsage x="4"/>
      </fieldsUsage>
    </cacheHierarchy>
    <cacheHierarchy uniqueName="[Stores].[Store Phone]" caption="Store Phone" attribute="1" defaultMemberUniqueName="[Stores].[Store Phone].[All]" allUniqueName="[Stores].[Store Phone].[All]" dimensionUniqueName="[Stores]" displayFolder="" count="2" memberValueDatatype="130" unbalanced="0"/>
    <cacheHierarchy uniqueName="[Stores].[First Opened Date]" caption="First Opened Date" attribute="1" time="1" defaultMemberUniqueName="[Stores].[First Opened Date].[All]" allUniqueName="[Stores].[First Opened Date].[All]" dimensionUniqueName="[Stores]" displayFolder="" count="2" memberValueDatatype="7" unbalanced="0"/>
    <cacheHierarchy uniqueName="[Stores].[Last Remodel Date]" caption="Last Remodel Date" attribute="1" time="1" defaultMemberUniqueName="[Stores].[Last Remodel Date].[All]" allUniqueName="[Stores].[Last Remodel Date].[All]" dimensionUniqueName="[Stores]" displayFolder="" count="2" memberValueDatatype="7" unbalanced="0"/>
    <cacheHierarchy uniqueName="[Stores].[Total Sqft]" caption="Total Sqft" attribute="1" defaultMemberUniqueName="[Stores].[Total Sqft].[All]" allUniqueName="[Stores].[Total Sqft].[All]" dimensionUniqueName="[Stores]" displayFolder="" count="2" memberValueDatatype="20" unbalanced="0"/>
    <cacheHierarchy uniqueName="[Stores].[Grocery Sqft]" caption="Grocery Sqft" attribute="1" defaultMemberUniqueName="[Stores].[Grocery Sqft].[All]" allUniqueName="[Stores].[Grocery Sqft].[All]" dimensionUniqueName="[Stores]" displayFolder="" count="2" memberValueDatatype="20" unbalanced="0"/>
    <cacheHierarchy uniqueName="[Stores].[Last Remodel Date (Year)]" caption="Last Remodel Date (Year)" attribute="1" defaultMemberUniqueName="[Stores].[Last Remodel Date (Year)].[All]" allUniqueName="[Stores].[Last Remodel Date (Year)].[All]" dimensionUniqueName="[Stores]" displayFolder="" count="2"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2"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2"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2" memberValueDatatype="7" unbalanced="0"/>
    <cacheHierarchy uniqueName="[Transcation Data].[stock_date]" caption="stock_date" attribute="1" time="1" defaultMemberUniqueName="[Transcation Data].[stock_date].[All]" allUniqueName="[Transcation Data].[stock_date].[All]" dimensionUniqueName="[Transcation Data]" displayFolder="" count="2" memberValueDatatype="7" unbalanced="0"/>
    <cacheHierarchy uniqueName="[Transcation Data].[Product ID]" caption="Product ID" attribute="1" defaultMemberUniqueName="[Transcation Data].[Product ID].[All]" allUniqueName="[Transcation Data].[Product ID].[All]" dimensionUniqueName="[Transcation Data]" displayFolder="" count="2" memberValueDatatype="20" unbalanced="0"/>
    <cacheHierarchy uniqueName="[Transcation Data].[Customer ID]" caption="Customer ID" attribute="1" defaultMemberUniqueName="[Transcation Data].[Customer ID].[All]" allUniqueName="[Transcation Data].[Customer ID].[All]" dimensionUniqueName="[Transcation Data]" displayFolder="" count="2" memberValueDatatype="20" unbalanced="0"/>
    <cacheHierarchy uniqueName="[Transcation Data].[Store ID]" caption="Store ID" attribute="1" defaultMemberUniqueName="[Transcation Data].[Store ID].[All]" allUniqueName="[Transcation Data].[Store ID].[All]" dimensionUniqueName="[Transcation Data]" displayFolder="" count="2"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2"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2"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2" memberValueDatatype="20" unbalanced="0"/>
    <cacheHierarchy uniqueName="[Transcation Data].[Total Revenue]" caption="Total Revenue" attribute="1" defaultMemberUniqueName="[Transcation Data].[Total Revenue].[All]" allUniqueName="[Transcation Data].[Total Revenue].[All]" dimensionUniqueName="[Transcation Data]" displayFolder="" count="2" memberValueDatatype="5" unbalanced="0"/>
    <cacheHierarchy uniqueName="[Transcation Data].[Gross Profit]" caption="Gross Profit" attribute="1" defaultMemberUniqueName="[Transcation Data].[Gross Profit].[All]" allUniqueName="[Transcation Data].[Gross Profit].[All]" dimensionUniqueName="[Transcation Data]" displayFolder="" count="2" memberValueDatatype="5" unbalanced="0"/>
    <cacheHierarchy uniqueName="[Transcation Data].[Profit Margin]" caption="Profit Margin" attribute="1" defaultMemberUniqueName="[Transcation Data].[Profit Margin].[All]" allUniqueName="[Transcation Data].[Profit Margin].[All]" dimensionUniqueName="[Transcation Data]" displayFolder="" count="2" memberValueDatatype="5" unbalanced="0"/>
    <cacheHierarchy uniqueName="[Transcation Data].[Total Cost]" caption="Total Cost" attribute="1" defaultMemberUniqueName="[Transcation Data].[Total Cost].[All]" allUniqueName="[Transcation Data].[Total Cost].[All]" dimensionUniqueName="[Transcation Data]" displayFolder="" count="2" memberValueDatatype="5" unbalanced="0"/>
    <cacheHierarchy uniqueName="[Transcation Data].[Net Profit]" caption="Net Profit" attribute="1" defaultMemberUniqueName="[Transcation Data].[Net Profit].[All]" allUniqueName="[Transcation Data].[Net Profit].[All]" dimensionUniqueName="[Transcation Data]" displayFolder="" count="2" memberValueDatatype="5" unbalanced="0"/>
    <cacheHierarchy uniqueName="[Transcation Data].[Return Rate]" caption="Return Rate" attribute="1" defaultMemberUniqueName="[Transcation Data].[Return Rate].[All]" allUniqueName="[Transcation Data].[Return Rate].[All]" dimensionUniqueName="[Transcation Data]" displayFolder="" count="2" memberValueDatatype="5" unbalanced="0"/>
    <cacheHierarchy uniqueName="[Transcation Data].[COGS]" caption="COGS" attribute="1" defaultMemberUniqueName="[Transcation Data].[COGS].[All]" allUniqueName="[Transcation Data].[COGS].[All]" dimensionUniqueName="[Transcation Data]" displayFolder="" count="2" memberValueDatatype="5" unbalanced="0"/>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2"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1"/>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928617939811" createdVersion="5" refreshedVersion="7" minRefreshableVersion="3" recordCount="0" supportSubquery="1" supportAdvancedDrill="1" xr:uid="{E0D5C91C-B0C7-42F2-99C4-4B724F887EAA}">
  <cacheSource type="external" connectionId="11"/>
  <cacheFields count="5">
    <cacheField name="[Measures].[Sum of Net Profit]" caption="Sum of Net Profit" numFmtId="0" hierarchy="103" level="32767"/>
    <cacheField name="[Customers].[Customer Country].[Customer Country]" caption="Customer Country" numFmtId="0" hierarchy="18" level="1">
      <sharedItems count="3">
        <s v="Canada"/>
        <s v="Mexico"/>
        <s v="USA"/>
      </sharedItems>
    </cacheField>
    <cacheField name="[Stores].[Store Name].[Store Name]" caption="Store Name" numFmtId="0" hierarchy="61" level="1">
      <sharedItems count="6">
        <s v="Store 11"/>
        <s v="Store 15"/>
        <s v="Store 16"/>
        <s v="Store 24"/>
        <s v="Store 3"/>
        <s v="Store 7"/>
      </sharedItems>
    </cacheField>
    <cacheField name="[Stores].[Store Country].[Store Country]" caption="Store Country" numFmtId="0" hierarchy="65" level="1">
      <sharedItems containsSemiMixedTypes="0" containsNonDate="0" containsString="0"/>
    </cacheField>
    <cacheField name="[Stores].[Store Type].[Store Type]" caption="Store Type" numFmtId="0" hierarchy="60"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fieldsUsage count="2">
        <fieldUsage x="-1"/>
        <fieldUsage x="1"/>
      </fieldsUsage>
    </cacheHierarchy>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4"/>
      </fieldsUsage>
    </cacheHierarchy>
    <cacheHierarchy uniqueName="[Stores].[Store Name]" caption="Store Name" attribute="1" defaultMemberUniqueName="[Stores].[Store Name].[All]" allUniqueName="[Stores].[Store Name].[All]" dimensionUniqueName="[Stores]" displayFolder="" count="2" memberValueDatatype="130" unbalanced="0">
      <fieldsUsage count="2">
        <fieldUsage x="-1"/>
        <fieldUsage x="2"/>
      </fieldsUsage>
    </cacheHierarchy>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2" memberValueDatatype="130" unbalanced="0">
      <fieldsUsage count="2">
        <fieldUsage x="-1"/>
        <fieldUsage x="3"/>
      </fieldsUsage>
    </cacheHierarchy>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0"/>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11.928618865742" createdVersion="5" refreshedVersion="7" minRefreshableVersion="3" recordCount="0" supportSubquery="1" supportAdvancedDrill="1" xr:uid="{C6439212-16F0-463E-986C-B019B05FADC6}">
  <cacheSource type="external" connectionId="11"/>
  <cacheFields count="5">
    <cacheField name="[Measures].[Sum of Net Profit]" caption="Sum of Net Profit" numFmtId="0" hierarchy="103" level="32767"/>
    <cacheField name="[Customers].[Customer Country].[Customer Country]" caption="Customer Country" numFmtId="0" hierarchy="18" level="1">
      <sharedItems containsSemiMixedTypes="0" containsNonDate="0" containsString="0"/>
    </cacheField>
    <cacheField name="[Customers].[Marital Status].[Marital Status]" caption="Marital Status" numFmtId="0" hierarchy="20" level="1">
      <sharedItems count="2">
        <s v="M"/>
        <s v="S"/>
      </sharedItems>
    </cacheField>
    <cacheField name="[Stores].[Store Country].[Store Country]" caption="Store Country" numFmtId="0" hierarchy="65" level="1">
      <sharedItems containsSemiMixedTypes="0" containsNonDate="0" containsString="0"/>
    </cacheField>
    <cacheField name="[Stores].[Store Type].[Store Type]" caption="Store Type" numFmtId="0" hierarchy="60" level="1">
      <sharedItems containsSemiMixedTypes="0" containsNonDate="0" containsString="0"/>
    </cacheField>
  </cacheFields>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fieldsUsage count="2">
        <fieldUsage x="-1"/>
        <fieldUsage x="1"/>
      </fieldsUsage>
    </cacheHierarchy>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2" memberValueDatatype="130" unbalanced="0">
      <fieldsUsage count="2">
        <fieldUsage x="-1"/>
        <fieldUsage x="2"/>
      </fieldsUsage>
    </cacheHierarchy>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fieldsUsage count="2">
        <fieldUsage x="-1"/>
        <fieldUsage x="4"/>
      </fieldsUsage>
    </cacheHierarchy>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2" memberValueDatatype="130" unbalanced="0">
      <fieldsUsage count="2">
        <fieldUsage x="-1"/>
        <fieldUsage x="3"/>
      </fieldsUsage>
    </cacheHierarchy>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oneField="1" hidden="1">
      <fieldsUsage count="1">
        <fieldUsage x="0"/>
      </fieldsUsage>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dimensions count="10">
    <dimension name="Calendar" uniqueName="[Calendar]" caption="Calendar"/>
    <dimension name="Customers" uniqueName="[Customers]" caption="Customers"/>
    <dimension name="MavenMarket_Returns_1997-1998" uniqueName="[MavenMarket_Returns_1997-1998]" caption="MavenMarket_Returns_1997-1998"/>
    <dimension name="MavenMarket_Transactions_1997" uniqueName="[MavenMarket_Transactions_1997]" caption="MavenMarket_Transactions_1997"/>
    <dimension name="MavenMarket_Transactions_1998" uniqueName="[MavenMarket_Transactions_1998]" caption="MavenMarket_Transactions_1998"/>
    <dimension measure="1" name="Measures" uniqueName="[Measures]" caption="Measures"/>
    <dimension name="Products" uniqueName="[Products]" caption="Products"/>
    <dimension name="Regions" uniqueName="[Regions]" caption="Regions"/>
    <dimension name="Stores" uniqueName="[Stores]" caption="Stores"/>
    <dimension name="Transcation Data" uniqueName="[Transcation Data]" caption="Transcation Data"/>
  </dimensions>
  <measureGroups count="9">
    <measureGroup name="Calendar" caption="Calendar"/>
    <measureGroup name="Customers" caption="Customers"/>
    <measureGroup name="MavenMarket_Returns_1997-1998" caption="MavenMarket_Returns_1997-1998"/>
    <measureGroup name="MavenMarket_Transactions_1997" caption="MavenMarket_Transactions_1997"/>
    <measureGroup name="MavenMarket_Transactions_1998" caption="MavenMarket_Transactions_1998"/>
    <measureGroup name="Products" caption="Products"/>
    <measureGroup name="Regions" caption="Regions"/>
    <measureGroup name="Stores" caption="Stores"/>
    <measureGroup name="Transcation Data" caption="Transcation Data"/>
  </measureGroups>
  <maps count="15">
    <map measureGroup="0" dimension="0"/>
    <map measureGroup="1" dimension="1"/>
    <map measureGroup="2" dimension="2"/>
    <map measureGroup="3" dimension="3"/>
    <map measureGroup="4" dimension="4"/>
    <map measureGroup="5" dimension="6"/>
    <map measureGroup="6" dimension="7"/>
    <map measureGroup="7" dimension="7"/>
    <map measureGroup="7" dimension="8"/>
    <map measureGroup="8" dimension="0"/>
    <map measureGroup="8" dimension="1"/>
    <map measureGroup="8" dimension="6"/>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00.852071296293" createdVersion="3" refreshedVersion="7" minRefreshableVersion="3" recordCount="0" supportSubquery="1" supportAdvancedDrill="1" xr:uid="{AA11C307-207F-4425-ABE6-DEEA86EFD5AC}">
  <cacheSource type="external" connectionId="11">
    <extLst>
      <ext xmlns:x14="http://schemas.microsoft.com/office/spreadsheetml/2009/9/main" uri="{F057638F-6D5F-4e77-A914-E7F072B9BCA8}">
        <x14:sourceConnection name="ThisWorkbookDataModel"/>
      </ext>
    </extLst>
  </cacheSource>
  <cacheFields count="0"/>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2" memberValueDatatype="20" unbalanced="0"/>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2" memberValueDatatype="130" unbalanced="0"/>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0"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extLst>
    <ext xmlns:x14="http://schemas.microsoft.com/office/spreadsheetml/2009/9/main" uri="{725AE2AE-9491-48be-B2B4-4EB974FC3084}">
      <x14:pivotCacheDefinition slicerData="1" pivotCacheId="1375919149"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00.886838078703" createdVersion="3" refreshedVersion="7" minRefreshableVersion="3" recordCount="0" supportSubquery="1" supportAdvancedDrill="1" xr:uid="{97D83226-5C28-4219-85D6-E78328214EAA}">
  <cacheSource type="external" connectionId="11">
    <extLst>
      <ext xmlns:x14="http://schemas.microsoft.com/office/spreadsheetml/2009/9/main" uri="{F057638F-6D5F-4e77-A914-E7F072B9BCA8}">
        <x14:sourceConnection name="ThisWorkbookDataModel"/>
      </ext>
    </extLst>
  </cacheSource>
  <cacheFields count="0"/>
  <cacheHierarchies count="142">
    <cacheHierarchy uniqueName="[Calendar].[date]" caption="date" attribute="1" time="1" defaultMemberUniqueName="[Calendar].[date].[All]" allUniqueName="[Calendar].[date].[All]" dimensionUniqueName="[Calendar]" displayFolder="" count="0" memberValueDatatype="7"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Number]" caption="day Number" attribute="1" defaultMemberUniqueName="[Calendar].[day Number].[All]" allUniqueName="[Calendar].[day Number].[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Type]" caption="WeekType" attribute="1" defaultMemberUniqueName="[Calendar].[WeekType].[All]" allUniqueName="[Calendar].[WeekType].[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Month)]" caption="date (Month)" attribute="1" defaultMemberUniqueName="[Calendar].[date (Month)].[All]" allUniqueName="[Calendar].[date (Month)].[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Acct Num]" caption="Customer Acct Num" attribute="1" defaultMemberUniqueName="[Customers].[Customer Acct Num].[All]" allUniqueName="[Customers].[Customer Acct Num].[All]" dimensionUniqueName="[Customers]" displayFolder="" count="0" memberValueDatatype="2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ity]" caption="Customer City" attribute="1" defaultMemberUniqueName="[Customers].[Customer City].[All]" allUniqueName="[Customers].[Customer City].[All]" dimensionUniqueName="[Customers]" displayFolder="" count="0" memberValueDatatype="130" unbalanced="0"/>
    <cacheHierarchy uniqueName="[Customers].[Customer State Province]" caption="Customer State Province" attribute="1" defaultMemberUniqueName="[Customers].[Customer State Province].[All]" allUniqueName="[Customers].[Customer State Province].[All]" dimensionUniqueName="[Customers]" displayFolder="" count="0" memberValueDatatype="130" unbalanced="0"/>
    <cacheHierarchy uniqueName="[Customers].[Customer Postal Code]" caption="Customer Postal Code" attribute="1" defaultMemberUniqueName="[Customers].[Customer Postal Code].[All]" allUniqueName="[Customers].[Customer Postal Code].[All]" dimensionUniqueName="[Customers]" displayFolder="" count="0" memberValueDatatype="2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Birth Date]" caption="Birth Date" attribute="1" time="1" defaultMemberUniqueName="[Customers].[Birth Date].[All]" allUniqueName="[Customers].[Birth Date].[All]" dimensionUniqueName="[Customers]" displayFolder="" count="0" memberValueDatatype="7" unbalanced="0"/>
    <cacheHierarchy uniqueName="[Customers].[Marital Status]" caption="Marital Status" attribute="1" defaultMemberUniqueName="[Customers].[Marital Status].[All]" allUniqueName="[Customers].[Marital Status].[All]" dimensionUniqueName="[Customers]" displayFolder="" count="0" memberValueDatatype="130" unbalanced="0"/>
    <cacheHierarchy uniqueName="[Customers].[Yearly Income]" caption="Yearly Income" attribute="1" defaultMemberUniqueName="[Customers].[Yearly Income].[All]" allUniqueName="[Customers].[Yearly Inco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Total Children]" caption="Total Children" attribute="1" defaultMemberUniqueName="[Customers].[Total Children].[All]" allUniqueName="[Customers].[Total Children].[All]" dimensionUniqueName="[Customers]" displayFolder="" count="0" memberValueDatatype="20" unbalanced="0"/>
    <cacheHierarchy uniqueName="[Customers].[Num Children At Home]" caption="Num Children At Home" attribute="1" defaultMemberUniqueName="[Customers].[Num Children At Home].[All]" allUniqueName="[Customers].[Num Children At 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 Open Date]" caption="Acct Open Date" attribute="1" time="1" defaultMemberUniqueName="[Customers].[Acct Open Date].[All]" allUniqueName="[Customers].[Acct Open Date].[All]" dimensionUniqueName="[Customers]" displayFolder="" count="0" memberValueDatatype="7" unbalanced="0"/>
    <cacheHierarchy uniqueName="[Customers].[Member Card]" caption="Member Card" attribute="1" defaultMemberUniqueName="[Customers].[Member Card].[All]" allUniqueName="[Customers].[Member 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MavenMarket_Returns_1997-1998].[return_date]" caption="return_date" attribute="1" time="1" defaultMemberUniqueName="[MavenMarket_Returns_1997-1998].[return_date].[All]" allUniqueName="[MavenMarket_Returns_1997-1998].[return_date].[All]" dimensionUniqueName="[MavenMarket_Returns_1997-1998]" displayFolder="" count="0" memberValueDatatype="7" unbalanced="0"/>
    <cacheHierarchy uniqueName="[MavenMarket_Returns_1997-1998].[product_id]" caption="product_id" attribute="1" defaultMemberUniqueName="[MavenMarket_Returns_1997-1998].[product_id].[All]" allUniqueName="[MavenMarket_Returns_1997-1998].[product_id].[All]" dimensionUniqueName="[MavenMarket_Returns_1997-1998]" displayFolder="" count="0" memberValueDatatype="20" unbalanced="0"/>
    <cacheHierarchy uniqueName="[MavenMarket_Returns_1997-1998].[store_id]" caption="store_id" attribute="1" defaultMemberUniqueName="[MavenMarket_Returns_1997-1998].[store_id].[All]" allUniqueName="[MavenMarket_Returns_1997-1998].[store_id].[All]" dimensionUniqueName="[MavenMarket_Returns_1997-1998]" displayFolder="" count="0" memberValueDatatype="20" unbalanced="0"/>
    <cacheHierarchy uniqueName="[MavenMarket_Returns_1997-1998].[quantity]" caption="quantity" attribute="1" defaultMemberUniqueName="[MavenMarket_Returns_1997-1998].[quantity].[All]" allUniqueName="[MavenMarket_Returns_1997-1998].[quantity].[All]" dimensionUniqueName="[MavenMarket_Returns_1997-1998]" displayFolder="" count="0" memberValueDatatype="20" unbalanced="0"/>
    <cacheHierarchy uniqueName="[MavenMarket_Transactions_1997].[transaction_date]" caption="transaction_date" attribute="1" time="1" defaultMemberUniqueName="[MavenMarket_Transactions_1997].[transaction_date].[All]" allUniqueName="[MavenMarket_Transactions_1997].[transaction_date].[All]" dimensionUniqueName="[MavenMarket_Transactions_1997]" displayFolder="" count="0" memberValueDatatype="7" unbalanced="0"/>
    <cacheHierarchy uniqueName="[MavenMarket_Transactions_1997].[stock_date]" caption="stock_date" attribute="1" time="1" defaultMemberUniqueName="[MavenMarket_Transactions_1997].[stock_date].[All]" allUniqueName="[MavenMarket_Transactions_1997].[stock_date].[All]" dimensionUniqueName="[MavenMarket_Transactions_1997]" displayFolder="" count="0" memberValueDatatype="7" unbalanced="0"/>
    <cacheHierarchy uniqueName="[MavenMarket_Transactions_1997].[product_id]" caption="product_id" attribute="1" defaultMemberUniqueName="[MavenMarket_Transactions_1997].[product_id].[All]" allUniqueName="[MavenMarket_Transactions_1997].[product_id].[All]" dimensionUniqueName="[MavenMarket_Transactions_1997]" displayFolder="" count="0" memberValueDatatype="20" unbalanced="0"/>
    <cacheHierarchy uniqueName="[MavenMarket_Transactions_1997].[customer_id]" caption="customer_id" attribute="1" defaultMemberUniqueName="[MavenMarket_Transactions_1997].[customer_id].[All]" allUniqueName="[MavenMarket_Transactions_1997].[customer_id].[All]" dimensionUniqueName="[MavenMarket_Transactions_1997]" displayFolder="" count="0" memberValueDatatype="20" unbalanced="0"/>
    <cacheHierarchy uniqueName="[MavenMarket_Transactions_1997].[store_id]" caption="store_id" attribute="1" defaultMemberUniqueName="[MavenMarket_Transactions_1997].[store_id].[All]" allUniqueName="[MavenMarket_Transactions_1997].[store_id].[All]" dimensionUniqueName="[MavenMarket_Transactions_1997]" displayFolder="" count="0" memberValueDatatype="20" unbalanced="0"/>
    <cacheHierarchy uniqueName="[MavenMarket_Transactions_1997].[quantity]" caption="quantity" attribute="1" defaultMemberUniqueName="[MavenMarket_Transactions_1997].[quantity].[All]" allUniqueName="[MavenMarket_Transactions_1997].[quantity].[All]" dimensionUniqueName="[MavenMarket_Transactions_1997]" displayFolder="" count="0" memberValueDatatype="20" unbalanced="0"/>
    <cacheHierarchy uniqueName="[MavenMarket_Transactions_1998].[transaction_date]" caption="transaction_date" attribute="1" time="1" defaultMemberUniqueName="[MavenMarket_Transactions_1998].[transaction_date].[All]" allUniqueName="[MavenMarket_Transactions_1998].[transaction_date].[All]" dimensionUniqueName="[MavenMarket_Transactions_1998]" displayFolder="" count="0" memberValueDatatype="7" unbalanced="0"/>
    <cacheHierarchy uniqueName="[MavenMarket_Transactions_1998].[stock_date]" caption="stock_date" attribute="1" time="1" defaultMemberUniqueName="[MavenMarket_Transactions_1998].[stock_date].[All]" allUniqueName="[MavenMarket_Transactions_1998].[stock_date].[All]" dimensionUniqueName="[MavenMarket_Transactions_1998]" displayFolder="" count="0" memberValueDatatype="7" unbalanced="0"/>
    <cacheHierarchy uniqueName="[MavenMarket_Transactions_1998].[product_id]" caption="product_id" attribute="1" defaultMemberUniqueName="[MavenMarket_Transactions_1998].[product_id].[All]" allUniqueName="[MavenMarket_Transactions_1998].[product_id].[All]" dimensionUniqueName="[MavenMarket_Transactions_1998]" displayFolder="" count="0" memberValueDatatype="20" unbalanced="0"/>
    <cacheHierarchy uniqueName="[MavenMarket_Transactions_1998].[customer_id]" caption="customer_id" attribute="1" defaultMemberUniqueName="[MavenMarket_Transactions_1998].[customer_id].[All]" allUniqueName="[MavenMarket_Transactions_1998].[customer_id].[All]" dimensionUniqueName="[MavenMarket_Transactions_1998]" displayFolder="" count="0" memberValueDatatype="20" unbalanced="0"/>
    <cacheHierarchy uniqueName="[MavenMarket_Transactions_1998].[store_id]" caption="store_id" attribute="1" defaultMemberUniqueName="[MavenMarket_Transactions_1998].[store_id].[All]" allUniqueName="[MavenMarket_Transactions_1998].[store_id].[All]" dimensionUniqueName="[MavenMarket_Transactions_1998]" displayFolder="" count="0" memberValueDatatype="20" unbalanced="0"/>
    <cacheHierarchy uniqueName="[MavenMarket_Transactions_1998].[quantity]" caption="quantity" attribute="1" defaultMemberUniqueName="[MavenMarket_Transactions_1998].[quantity].[All]" allUniqueName="[MavenMarket_Transactions_1998].[quantity].[All]" dimensionUniqueName="[MavenMarket_Transactions_1998]"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Brand]" caption="Product Brand" attribute="1" defaultMemberUniqueName="[Products].[Product Brand].[All]" allUniqueName="[Products].[Product Bran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Sku]" caption="Product Sku" attribute="1" defaultMemberUniqueName="[Products].[Product Sku].[All]" allUniqueName="[Products].[Product Sku].[All]" dimensionUniqueName="[Products]" displayFolder="" count="0" memberValueDatatype="20" unbalanced="0"/>
    <cacheHierarchy uniqueName="[Products].[Product Retail Price]" caption="Product Retail Price" attribute="1" defaultMemberUniqueName="[Products].[Product Retail Price].[All]" allUniqueName="[Products].[Product Retail Price].[All]" dimensionUniqueName="[Products]" displayFolder="" count="0" memberValueDatatype="5" unbalanced="0"/>
    <cacheHierarchy uniqueName="[Products].[Product  Cost]" caption="Product  Cost" attribute="1" defaultMemberUniqueName="[Products].[Product  Cost].[All]" allUniqueName="[Products].[Product  Cost].[All]" dimensionUniqueName="[Products]" displayFolder="" count="0" memberValueDatatype="5" unbalanced="0"/>
    <cacheHierarchy uniqueName="[Products].[Product Weight]" caption="Product Weight" attribute="1" defaultMemberUniqueName="[Products].[Product Weight].[All]" allUniqueName="[Products].[Product 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5" unbalanced="0"/>
    <cacheHierarchy uniqueName="[Products].[Low Fat]" caption="Low Fat" attribute="1" defaultMemberUniqueName="[Products].[Low Fat].[All]" allUniqueName="[Products].[Low Fat].[All]" dimensionUniqueName="[Products]" displayFolder="" count="0" memberValueDatatype="5" unbalanced="0"/>
    <cacheHierarchy uniqueName="[Regions].[Region ID]" caption="Region ID" attribute="1" defaultMemberUniqueName="[Regions].[Region ID].[All]" allUniqueName="[Regions].[Region ID].[All]" dimensionUniqueName="[Regions]" displayFolder="" count="0" memberValueDatatype="20" unbalanced="0"/>
    <cacheHierarchy uniqueName="[Regions].[Sales District]" caption="Sales District" attribute="1" defaultMemberUniqueName="[Regions].[Sales District].[All]" allUniqueName="[Regions].[Sales District].[All]" dimensionUniqueName="[Regions]" displayFolder="" count="0" memberValueDatatype="130" unbalanced="0"/>
    <cacheHierarchy uniqueName="[Regions].[Sales Region]" caption="Sales Region" attribute="1" defaultMemberUniqueName="[Regions].[Sales Region].[All]" allUniqueName="[Regions].[Sales Region].[All]" dimensionUniqueName="[Regions]" displayFolder="" count="0" memberValueDatatype="130" unbalanced="0"/>
    <cacheHierarchy uniqueName="[Stores].[Store ID]" caption="Store ID" attribute="1" defaultMemberUniqueName="[Stores].[Store ID].[All]" allUniqueName="[Stores].[Store ID].[All]" dimensionUniqueName="[Stores]" displayFolder="" count="0" memberValueDatatype="20" unbalanced="0"/>
    <cacheHierarchy uniqueName="[Stores].[Region ID]" caption="Region ID" attribute="1" defaultMemberUniqueName="[Stores].[Region ID].[All]" allUniqueName="[Stores].[Region ID].[All]" dimensionUniqueName="[Stores]" displayFolder="" count="0" memberValueDatatype="20" unbalanced="0"/>
    <cacheHierarchy uniqueName="[Stores].[Store Type]" caption="Store Type" attribute="1" defaultMemberUniqueName="[Stores].[Store Type].[All]" allUniqueName="[Stores].[Store Type].[All]" dimensionUniqueName="[Stores]" displayFolder="" count="2" memberValueDatatype="130" unbalanced="0"/>
    <cacheHierarchy uniqueName="[Stores].[Store Name]" caption="Store Name" attribute="1" defaultMemberUniqueName="[Stores].[Store Name].[All]" allUniqueName="[Stores].[Store Name].[All]" dimensionUniqueName="[Stores]" displayFolder="" count="0" memberValueDatatype="130" unbalanced="0"/>
    <cacheHierarchy uniqueName="[Stores].[Store Street Address]" caption="Store Street Address" attribute="1" defaultMemberUniqueName="[Stores].[Store Street Address].[All]" allUniqueName="[Stores].[Store Street Address].[All]" dimensionUniqueName="[Stores]" displayFolder="" count="0" memberValueDatatype="130" unbalanced="0"/>
    <cacheHierarchy uniqueName="[Stores].[Store City]" caption="Store City" attribute="1" defaultMemberUniqueName="[Stores].[Store City].[All]" allUniqueName="[Stores].[Store City].[All]" dimensionUniqueName="[Stores]" displayFolder="" count="0" memberValueDatatype="130" unbalanced="0"/>
    <cacheHierarchy uniqueName="[Stores].[Store State]" caption="Store State" attribute="1" defaultMemberUniqueName="[Stores].[Store State].[All]" allUniqueName="[Stores].[Store State].[All]" dimensionUniqueName="[Stores]" displayFolder="" count="0" memberValueDatatype="130" unbalanced="0"/>
    <cacheHierarchy uniqueName="[Stores].[Store Country]" caption="Store Country" attribute="1" defaultMemberUniqueName="[Stores].[Store Country].[All]" allUniqueName="[Stores].[Store Country].[All]" dimensionUniqueName="[Stores]" displayFolder="" count="2" memberValueDatatype="130" unbalanced="0"/>
    <cacheHierarchy uniqueName="[Stores].[Store Phone]" caption="Store Phone" attribute="1" defaultMemberUniqueName="[Stores].[Store Phone].[All]" allUniqueName="[Stores].[Store Phone].[All]" dimensionUniqueName="[Stores]" displayFolder="" count="0" memberValueDatatype="130" unbalanced="0"/>
    <cacheHierarchy uniqueName="[Stores].[First Opened Date]" caption="First Opened Date" attribute="1" time="1" defaultMemberUniqueName="[Stores].[First Opened Date].[All]" allUniqueName="[Stores].[First Opened Date].[All]" dimensionUniqueName="[Stores]" displayFolder="" count="0" memberValueDatatype="7" unbalanced="0"/>
    <cacheHierarchy uniqueName="[Stores].[Last Remodel Date]" caption="Last Remodel Date" attribute="1" time="1" defaultMemberUniqueName="[Stores].[Last Remodel Date].[All]" allUniqueName="[Stores].[Last Remodel Date].[All]" dimensionUniqueName="[Stores]" displayFolder="" count="0" memberValueDatatype="7" unbalanced="0"/>
    <cacheHierarchy uniqueName="[Stores].[Total Sqft]" caption="Total Sqft" attribute="1" defaultMemberUniqueName="[Stores].[Total Sqft].[All]" allUniqueName="[Stores].[Total Sqft].[All]" dimensionUniqueName="[Stores]" displayFolder="" count="0" memberValueDatatype="20" unbalanced="0"/>
    <cacheHierarchy uniqueName="[Stores].[Grocery Sqft]" caption="Grocery Sqft" attribute="1" defaultMemberUniqueName="[Stores].[Grocery Sqft].[All]" allUniqueName="[Stores].[Grocery Sqft].[All]" dimensionUniqueName="[Stores]" displayFolder="" count="0" memberValueDatatype="20" unbalanced="0"/>
    <cacheHierarchy uniqueName="[Stores].[Last Remodel Date (Year)]" caption="Last Remodel Date (Year)" attribute="1" defaultMemberUniqueName="[Stores].[Last Remodel Date (Year)].[All]" allUniqueName="[Stores].[Last Remodel Date (Year)].[All]" dimensionUniqueName="[Stores]" displayFolder="" count="0" memberValueDatatype="130" unbalanced="0"/>
    <cacheHierarchy uniqueName="[Stores].[Last Remodel Date (Quarter)]" caption="Last Remodel Date (Quarter)" attribute="1" defaultMemberUniqueName="[Stores].[Last Remodel Date (Quarter)].[All]" allUniqueName="[Stores].[Last Remodel Date (Quarter)].[All]" dimensionUniqueName="[Stores]" displayFolder="" count="0" memberValueDatatype="130" unbalanced="0"/>
    <cacheHierarchy uniqueName="[Stores].[Last Remodel Date (Month)]" caption="Last Remodel Date (Month)" attribute="1" defaultMemberUniqueName="[Stores].[Last Remodel Date (Month)].[All]" allUniqueName="[Stores].[Last Remodel Date (Month)].[All]" dimensionUniqueName="[Stores]" displayFolder="" count="0" memberValueDatatype="130" unbalanced="0"/>
    <cacheHierarchy uniqueName="[Transcation Data].[transaction_date]" caption="transaction_date" attribute="1" time="1" defaultMemberUniqueName="[Transcation Data].[transaction_date].[All]" allUniqueName="[Transcation Data].[transaction_date].[All]" dimensionUniqueName="[Transcation Data]" displayFolder="" count="0" memberValueDatatype="7" unbalanced="0"/>
    <cacheHierarchy uniqueName="[Transcation Data].[stock_date]" caption="stock_date" attribute="1" time="1" defaultMemberUniqueName="[Transcation Data].[stock_date].[All]" allUniqueName="[Transcation Data].[stock_date].[All]" dimensionUniqueName="[Transcation Data]" displayFolder="" count="0" memberValueDatatype="7" unbalanced="0"/>
    <cacheHierarchy uniqueName="[Transcation Data].[Product ID]" caption="Product ID" attribute="1" defaultMemberUniqueName="[Transcation Data].[Product ID].[All]" allUniqueName="[Transcation Data].[Product ID].[All]" dimensionUniqueName="[Transcation Data]" displayFolder="" count="0" memberValueDatatype="20" unbalanced="0"/>
    <cacheHierarchy uniqueName="[Transcation Data].[Customer ID]" caption="Customer ID" attribute="1" defaultMemberUniqueName="[Transcation Data].[Customer ID].[All]" allUniqueName="[Transcation Data].[Customer ID].[All]" dimensionUniqueName="[Transcation Data]" displayFolder="" count="0" memberValueDatatype="20" unbalanced="0"/>
    <cacheHierarchy uniqueName="[Transcation Data].[Store ID]" caption="Store ID" attribute="1" defaultMemberUniqueName="[Transcation Data].[Store ID].[All]" allUniqueName="[Transcation Data].[Store ID].[All]" dimensionUniqueName="[Transcation Data]" displayFolder="" count="0" memberValueDatatype="20" unbalanced="0"/>
    <cacheHierarchy uniqueName="[Transcation Data].[Order Quantity]" caption="Order Quantity" attribute="1" defaultMemberUniqueName="[Transcation Data].[Order Quantity].[All]" allUniqueName="[Transcation Data].[Order Quantity].[All]" dimensionUniqueName="[Transcation Data]" displayFolder="" count="0" memberValueDatatype="20" unbalanced="0"/>
    <cacheHierarchy uniqueName="[Transcation Data].[Return Quantity]" caption="Return Quantity" attribute="1" defaultMemberUniqueName="[Transcation Data].[Return Quantity].[All]" allUniqueName="[Transcation Data].[Return Quantity].[All]" dimensionUniqueName="[Transcation Data]" displayFolder="" count="0" memberValueDatatype="20" unbalanced="0"/>
    <cacheHierarchy uniqueName="[Transcation Data].[Quantity Difference]" caption="Quantity Difference" attribute="1" defaultMemberUniqueName="[Transcation Data].[Quantity Difference].[All]" allUniqueName="[Transcation Data].[Quantity Difference].[All]" dimensionUniqueName="[Transcation Data]" displayFolder="" count="0" memberValueDatatype="20" unbalanced="0"/>
    <cacheHierarchy uniqueName="[Transcation Data].[Total Revenue]" caption="Total Revenue" attribute="1" defaultMemberUniqueName="[Transcation Data].[Total Revenue].[All]" allUniqueName="[Transcation Data].[Total Revenue].[All]" dimensionUniqueName="[Transcation Data]" displayFolder="" count="0" memberValueDatatype="5" unbalanced="0"/>
    <cacheHierarchy uniqueName="[Transcation Data].[Gross Profit]" caption="Gross Profit" attribute="1" defaultMemberUniqueName="[Transcation Data].[Gross Profit].[All]" allUniqueName="[Transcation Data].[Gross Profit].[All]" dimensionUniqueName="[Transcation Data]" displayFolder="" count="0" memberValueDatatype="5" unbalanced="0"/>
    <cacheHierarchy uniqueName="[Transcation Data].[Profit Margin]" caption="Profit Margin" attribute="1" defaultMemberUniqueName="[Transcation Data].[Profit Margin].[All]" allUniqueName="[Transcation Data].[Profit Margin].[All]" dimensionUniqueName="[Transcation Data]" displayFolder="" count="0" memberValueDatatype="5" unbalanced="0"/>
    <cacheHierarchy uniqueName="[Transcation Data].[Total Cost]" caption="Total Cost" attribute="1" defaultMemberUniqueName="[Transcation Data].[Total Cost].[All]" allUniqueName="[Transcation Data].[Total Cost].[All]" dimensionUniqueName="[Transcation Data]" displayFolder="" count="0" memberValueDatatype="5" unbalanced="0"/>
    <cacheHierarchy uniqueName="[Transcation Data].[Net Profit]" caption="Net Profit" attribute="1" defaultMemberUniqueName="[Transcation Data].[Net Profit].[All]" allUniqueName="[Transcation Data].[Net Profit].[All]" dimensionUniqueName="[Transcation Data]" displayFolder="" count="0" memberValueDatatype="5" unbalanced="0"/>
    <cacheHierarchy uniqueName="[Transcation Data].[Return Rate]" caption="Return Rate" attribute="1" defaultMemberUniqueName="[Transcation Data].[Return Rate].[All]" allUniqueName="[Transcation Data].[Return Rate].[All]" dimensionUniqueName="[Transcation Data]" displayFolder="" count="0" memberValueDatatype="5" unbalanced="0"/>
    <cacheHierarchy uniqueName="[Transcation Data].[COGS]" caption="COGS" attribute="1" defaultMemberUniqueName="[Transcation Data].[COGS].[All]" allUniqueName="[Transcation Data].[COGS].[All]" dimensionUniqueName="[Transcation Data]" displayFolder="" count="0" memberValueDatatype="5"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Stores].[Last Remodel Date (Month Index)]" caption="Last Remodel Date (Month Index)" attribute="1" defaultMemberUniqueName="[Stores].[Last Remodel Date (Month Index)].[All]" allUniqueName="[Stores].[Last Remodel Date (Month Index)].[All]" dimensionUniqueName="[Stores]" displayFolder="" count="0" memberValueDatatype="20" unbalanced="0" hidden="1"/>
    <cacheHierarchy uniqueName="[Measures].[__XL_Count Transcation Data]" caption="__XL_Count Transcation Data" measure="1" displayFolder="" measureGroup="Transcation Data" count="0" hidden="1"/>
    <cacheHierarchy uniqueName="[Measures].[__XL_Count Calendar]" caption="__XL_Count Calendar" measure="1" displayFolder="" measureGroup="Calendar"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Regions]" caption="__XL_Count Regions" measure="1" displayFolder="" measureGroup="Regions" count="0" hidden="1"/>
    <cacheHierarchy uniqueName="[Measures].[__XL_Count Stores]" caption="__XL_Count Stores" measure="1" displayFolder="" measureGroup="Stores" count="0" hidden="1"/>
    <cacheHierarchy uniqueName="[Measures].[__XL_Count MavenMarket_Returns_1997-1998]" caption="__XL_Count MavenMarket_Returns_1997-1998" measure="1" displayFolder="" measureGroup="MavenMarket_Returns_1997-1998" count="0" hidden="1"/>
    <cacheHierarchy uniqueName="[Measures].[__XL_Count MavenMarket_Transactions_1998]" caption="__XL_Count MavenMarket_Transactions_1998" measure="1" displayFolder="" measureGroup="MavenMarket_Transactions_1998" count="0" hidden="1"/>
    <cacheHierarchy uniqueName="[Measures].[__XL_Count MavenMarket_Transactions_1997]" caption="__XL_Count MavenMarket_Transactions_1997" measure="1" displayFolder="" measureGroup="MavenMarket_Transactions_1997" count="0" hidden="1"/>
    <cacheHierarchy uniqueName="[Measures].[__No measures defined]" caption="__No measures defined" measure="1" displayFolder="" count="0" hidden="1"/>
    <cacheHierarchy uniqueName="[Measures].[Sum of Total Revenue]" caption="Sum of Total Revenue" measure="1" displayFolder="" measureGroup="Transcation Data" count="0" hidden="1">
      <extLst>
        <ext xmlns:x15="http://schemas.microsoft.com/office/spreadsheetml/2010/11/main" uri="{B97F6D7D-B522-45F9-BDA1-12C45D357490}">
          <x15:cacheHierarchy aggregatedColumn="82"/>
        </ext>
      </extLst>
    </cacheHierarchy>
    <cacheHierarchy uniqueName="[Measures].[Sum of Total Cost]" caption="Sum of Total Cost" measure="1" displayFolder="" measureGroup="Transcation Data" count="0" hidden="1">
      <extLst>
        <ext xmlns:x15="http://schemas.microsoft.com/office/spreadsheetml/2010/11/main" uri="{B97F6D7D-B522-45F9-BDA1-12C45D357490}">
          <x15:cacheHierarchy aggregatedColumn="85"/>
        </ext>
      </extLst>
    </cacheHierarchy>
    <cacheHierarchy uniqueName="[Measures].[Sum of Net Profit]" caption="Sum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Profit Margin]" caption="Sum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Average of Profit Margin]" caption="Average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fit Margin]" caption="Count of Profit Margin" measure="1" displayFolder="" measureGroup="Transcation Data" count="0" hidden="1">
      <extLst>
        <ext xmlns:x15="http://schemas.microsoft.com/office/spreadsheetml/2010/11/main" uri="{B97F6D7D-B522-45F9-BDA1-12C45D357490}">
          <x15:cacheHierarchy aggregatedColumn="84"/>
        </ext>
      </extLst>
    </cacheHierarchy>
    <cacheHierarchy uniqueName="[Measures].[Count of Product Brand]" caption="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Product ID]" caption="Sum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Product ID]" caption="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Sum of Return Rate]" caption="Sum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Return Rate]" caption="Average of Return Rate" measure="1" displayFolder="" measureGroup="Transcation Data" count="0" hidden="1">
      <extLst>
        <ext xmlns:x15="http://schemas.microsoft.com/office/spreadsheetml/2010/11/main" uri="{B97F6D7D-B522-45F9-BDA1-12C45D357490}">
          <x15:cacheHierarchy aggregatedColumn="87"/>
        </ext>
      </extLst>
    </cacheHierarchy>
    <cacheHierarchy uniqueName="[Measures].[Average of Net Profit]" caption="Average of Net Profit" measure="1" displayFolder="" measureGroup="Transcation Data" count="0" hidden="1">
      <extLst>
        <ext xmlns:x15="http://schemas.microsoft.com/office/spreadsheetml/2010/11/main" uri="{B97F6D7D-B522-45F9-BDA1-12C45D357490}">
          <x15:cacheHierarchy aggregatedColumn="86"/>
        </ext>
      </extLst>
    </cacheHierarchy>
    <cacheHierarchy uniqueName="[Measures].[Sum of Order Quantity]" caption="Sum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Count of Order Quantity]" caption="Count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Return Quantity]" caption="Sum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Return Quantity]" caption="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Return Quantity]" caption="Average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Average of Order Quantity]" caption="Average of Order Quantity" measure="1" displayFolder="" measureGroup="Transcation Data" count="0" hidden="1">
      <extLst>
        <ext xmlns:x15="http://schemas.microsoft.com/office/spreadsheetml/2010/11/main" uri="{B97F6D7D-B522-45F9-BDA1-12C45D357490}">
          <x15:cacheHierarchy aggregatedColumn="79"/>
        </ext>
      </extLst>
    </cacheHierarchy>
    <cacheHierarchy uniqueName="[Measures].[Sum of Customer ID]" caption="Sum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Transcation Data" count="0" hidden="1">
      <extLst>
        <ext xmlns:x15="http://schemas.microsoft.com/office/spreadsheetml/2010/11/main" uri="{B97F6D7D-B522-45F9-BDA1-12C45D357490}">
          <x15:cacheHierarchy aggregatedColumn="77"/>
        </ext>
      </extLst>
    </cacheHierarchy>
    <cacheHierarchy uniqueName="[Measures].[Count of Quantity Difference]" caption="Count of Quantity Difference" measure="1" displayFolder="" measureGroup="Transcation Data" count="0" hidden="1">
      <extLst>
        <ext xmlns:x15="http://schemas.microsoft.com/office/spreadsheetml/2010/11/main" uri="{B97F6D7D-B522-45F9-BDA1-12C45D357490}">
          <x15:cacheHierarchy aggregatedColumn="81"/>
        </ext>
      </extLst>
    </cacheHierarchy>
    <cacheHierarchy uniqueName="[Measures].[Min of Return Quantity]" caption="Min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Sum of Customer ID 2]" caption="Sum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Customer ID 2]" caption="Count of Customer ID 2" measure="1" displayFolder="" measureGroup="Customers"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8"/>
        </ext>
      </extLst>
    </cacheHierarchy>
    <cacheHierarchy uniqueName="[Measures].[Sum of Product Brand]" caption="Sum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Sum of Store ID]" caption="Sum of Store ID" measure="1" displayFolder="" measureGroup="Stores" count="0" hidden="1">
      <extLst>
        <ext xmlns:x15="http://schemas.microsoft.com/office/spreadsheetml/2010/11/main" uri="{B97F6D7D-B522-45F9-BDA1-12C45D357490}">
          <x15:cacheHierarchy aggregatedColumn="58"/>
        </ext>
      </extLst>
    </cacheHierarchy>
    <cacheHierarchy uniqueName="[Measures].[Count of Store ID]" caption="Count of Store ID" measure="1" displayFolder="" measureGroup="Stores" count="0" hidden="1">
      <extLst>
        <ext xmlns:x15="http://schemas.microsoft.com/office/spreadsheetml/2010/11/main" uri="{B97F6D7D-B522-45F9-BDA1-12C45D357490}">
          <x15:cacheHierarchy aggregatedColumn="58"/>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Products" count="0" hidden="1">
      <extLst>
        <ext xmlns:x15="http://schemas.microsoft.com/office/spreadsheetml/2010/11/main" uri="{B97F6D7D-B522-45F9-BDA1-12C45D357490}">
          <x15:cacheHierarchy aggregatedColumn="46"/>
        </ext>
      </extLst>
    </cacheHierarchy>
    <cacheHierarchy uniqueName="[Measures].[Distinct Count of Product Brand]" caption="Distinct Count of Product Brand" measure="1" displayFolder="" measureGroup="Products" count="0" hidden="1">
      <extLst>
        <ext xmlns:x15="http://schemas.microsoft.com/office/spreadsheetml/2010/11/main" uri="{B97F6D7D-B522-45F9-BDA1-12C45D357490}">
          <x15:cacheHierarchy aggregatedColumn="47"/>
        </ext>
      </extLst>
    </cacheHierarchy>
    <cacheHierarchy uniqueName="[Measures].[Distinct Count of Return Quantity]" caption="Distinct Count of Return Quantity" measure="1" displayFolder="" measureGroup="Transcation Data" count="0" hidden="1">
      <extLst>
        <ext xmlns:x15="http://schemas.microsoft.com/office/spreadsheetml/2010/11/main" uri="{B97F6D7D-B522-45F9-BDA1-12C45D357490}">
          <x15:cacheHierarchy aggregatedColumn="80"/>
        </ext>
      </extLst>
    </cacheHierarchy>
    <cacheHierarchy uniqueName="[Measures].[Count of Store Type]" caption="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Distinct Count of Store Type]" caption="Distinct Count of Store Type" measure="1" displayFolder="" measureGroup="Stores" count="0" hidden="1">
      <extLst>
        <ext xmlns:x15="http://schemas.microsoft.com/office/spreadsheetml/2010/11/main" uri="{B97F6D7D-B522-45F9-BDA1-12C45D357490}">
          <x15:cacheHierarchy aggregatedColumn="60"/>
        </ext>
      </extLst>
    </cacheHierarchy>
    <cacheHierarchy uniqueName="[Measures].[Count of Sales District]" caption="Count of Sales District" measure="1" displayFolder="" measureGroup="Regions" count="0" hidden="1">
      <extLst>
        <ext xmlns:x15="http://schemas.microsoft.com/office/spreadsheetml/2010/11/main" uri="{B97F6D7D-B522-45F9-BDA1-12C45D357490}">
          <x15:cacheHierarchy aggregatedColumn="56"/>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Transcation Data" count="0" hidden="1">
      <extLst>
        <ext xmlns:x15="http://schemas.microsoft.com/office/spreadsheetml/2010/11/main" uri="{B97F6D7D-B522-45F9-BDA1-12C45D357490}">
          <x15:cacheHierarchy aggregatedColumn="88"/>
        </ext>
      </extLst>
    </cacheHierarchy>
    <cacheHierarchy uniqueName="[Measures].[Count of transaction_date]" caption="Count of transaction_date" measure="1" displayFolder="" measureGroup="Transcation Data" count="0" hidden="1">
      <extLst>
        <ext xmlns:x15="http://schemas.microsoft.com/office/spreadsheetml/2010/11/main" uri="{B97F6D7D-B522-45F9-BDA1-12C45D357490}">
          <x15:cacheHierarchy aggregatedColumn="74"/>
        </ext>
      </extLst>
    </cacheHierarchy>
    <cacheHierarchy uniqueName="[Measures].[Distinct Count of Product ID]" caption="Distinct Count of Product ID" measure="1" displayFolder="" measureGroup="Transcation Data" count="0" hidden="1">
      <extLst>
        <ext xmlns:x15="http://schemas.microsoft.com/office/spreadsheetml/2010/11/main" uri="{B97F6D7D-B522-45F9-BDA1-12C45D357490}">
          <x15:cacheHierarchy aggregatedColumn="76"/>
        </ext>
      </extLst>
    </cacheHierarchy>
    <cacheHierarchy uniqueName="[Measures].[Count of stock_date]" caption="Count of stock_date" measure="1" displayFolder="" measureGroup="Transcation Data" count="0" hidden="1">
      <extLst>
        <ext xmlns:x15="http://schemas.microsoft.com/office/spreadsheetml/2010/11/main" uri="{B97F6D7D-B522-45F9-BDA1-12C45D357490}">
          <x15:cacheHierarchy aggregatedColumn="75"/>
        </ext>
      </extLst>
    </cacheHierarchy>
    <cacheHierarchy uniqueName="[Measures].[Distinct Count of stock_date]" caption="Distinct Count of stock_date" measure="1" displayFolder="" measureGroup="Transcation Data" count="0" hidden="1">
      <extLst>
        <ext xmlns:x15="http://schemas.microsoft.com/office/spreadsheetml/2010/11/main" uri="{B97F6D7D-B522-45F9-BDA1-12C45D357490}">
          <x15:cacheHierarchy aggregatedColumn="75"/>
        </ext>
      </extLst>
    </cacheHierarchy>
  </cacheHierarchies>
  <kpis count="0"/>
  <extLst>
    <ext xmlns:x14="http://schemas.microsoft.com/office/spreadsheetml/2009/9/main" uri="{725AE2AE-9491-48be-B2B4-4EB974FC3084}">
      <x14:pivotCacheDefinition slicerData="1" pivotCacheId="19546916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2B92DB-72C1-438C-9156-02010B0BECC5}" name="Main Pivot Table" cacheId="8" applyNumberFormats="0" applyBorderFormats="0" applyFontFormats="0" applyPatternFormats="0" applyAlignmentFormats="0" applyWidthHeightFormats="1" dataCaption="Values" tag="1b6ca564-a750-4d41-b6f1-fa6827d4f74a" updatedVersion="7" minRefreshableVersion="3" useAutoFormatting="1" subtotalHiddenItems="1" rowGrandTotals="0" itemPrintTitles="1" createdVersion="5" indent="0" outline="1" outlineData="1" multipleFieldFilters="0">
  <location ref="A2:G3" firstHeaderRow="0" firstDataRow="1"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s>
  <rowFields count="1">
    <field x="6"/>
  </rowFields>
  <rowItems count="1">
    <i>
      <x/>
    </i>
  </rowItems>
  <colFields count="1">
    <field x="-2"/>
  </colFields>
  <colItems count="6">
    <i>
      <x/>
    </i>
    <i i="1">
      <x v="1"/>
    </i>
    <i i="2">
      <x v="2"/>
    </i>
    <i i="3">
      <x v="3"/>
    </i>
    <i i="4">
      <x v="4"/>
    </i>
    <i i="5">
      <x v="5"/>
    </i>
  </colItems>
  <dataFields count="6">
    <dataField name="COGS" fld="3" baseField="0" baseItem="0" numFmtId="167"/>
    <dataField name="transaction" fld="5" subtotal="count" baseField="0" baseItem="1"/>
    <dataField name="Net Profit" fld="4" baseField="0" baseItem="0" numFmtId="167"/>
    <dataField name="Profit Margin" fld="2" subtotal="average" baseField="0" baseItem="0" numFmtId="9"/>
    <dataField name="Revenue" fld="1" baseField="0" baseItem="0" numFmtId="167"/>
    <dataField name="Quantity Sold" fld="0" baseField="0" baseItem="0" numFmtId="167"/>
  </dataFields>
  <formats count="10">
    <format dxfId="9">
      <pivotArea dataOnly="0" labelOnly="1" outline="0" fieldPosition="0">
        <references count="1">
          <reference field="4294967294" count="5">
            <x v="0"/>
            <x v="2"/>
            <x v="3"/>
            <x v="4"/>
            <x v="5"/>
          </reference>
        </references>
      </pivotArea>
    </format>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4"/>
          </reference>
        </references>
      </pivotArea>
    </format>
    <format dxfId="6">
      <pivotArea outline="0" collapsedLevelsAreSubtotals="1" fieldPosition="0">
        <references count="1">
          <reference field="4294967294" count="1" selected="0">
            <x v="3"/>
          </reference>
        </references>
      </pivotArea>
    </format>
    <format dxfId="5">
      <pivotArea outline="0" collapsedLevelsAreSubtotals="1" fieldPosition="0">
        <references count="1">
          <reference field="4294967294" count="1" selected="0">
            <x v="5"/>
          </reference>
        </references>
      </pivotArea>
    </format>
    <format dxfId="4">
      <pivotArea outline="0" collapsedLevelsAreSubtotals="1" fieldPosition="0">
        <references count="1">
          <reference field="4294967294" count="1" selected="0">
            <x v="2"/>
          </reference>
        </references>
      </pivotArea>
    </format>
    <format dxfId="3">
      <pivotArea field="6" type="button" dataOnly="0" labelOnly="1" outline="0" axis="axisRow" fieldPosition="0"/>
    </format>
    <format dxfId="2">
      <pivotArea dataOnly="0" labelOnly="1" outline="0" fieldPosition="0">
        <references count="1">
          <reference field="4294967294" count="6">
            <x v="0"/>
            <x v="1"/>
            <x v="2"/>
            <x v="3"/>
            <x v="4"/>
            <x v="5"/>
          </reference>
        </references>
      </pivotArea>
    </format>
    <format dxfId="1">
      <pivotArea field="6" type="button" dataOnly="0" labelOnly="1" outline="0" axis="axisRow" fieldPosition="0"/>
    </format>
    <format dxfId="0">
      <pivotArea dataOnly="0" labelOnly="1" outline="0" fieldPosition="0">
        <references count="1">
          <reference field="4294967294" count="6">
            <x v="0"/>
            <x v="1"/>
            <x v="2"/>
            <x v="3"/>
            <x v="4"/>
            <x v="5"/>
          </reference>
        </references>
      </pivotArea>
    </format>
  </formats>
  <pivotHierarchies count="14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 Country].&amp;[Mexic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Store Type].&amp;[Gourmet Supermark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Total Cost"/>
    <pivotHierarchy dragToData="1" caption="Net Profit"/>
    <pivotHierarchy dragToData="1"/>
    <pivotHierarchy dragToData="1" caption="Profit Margin"/>
    <pivotHierarchy dragToData="1"/>
    <pivotHierarchy dragToData="1"/>
    <pivotHierarchy dragToData="1"/>
    <pivotHierarchy dragToData="1" caption="transaction"/>
    <pivotHierarchy dragToData="1" caption="Return Rate"/>
    <pivotHierarchy dragToData="1"/>
    <pivotHierarchy dragToData="1"/>
    <pivotHierarchy dragToData="1" caption="Quantity Sold"/>
    <pivotHierarchy dragToData="1"/>
    <pivotHierarchy dragToData="1" caption="Return Quantity"/>
    <pivotHierarchy dragToData="1" caption="Count of Return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 transaction"/>
    <pivotHierarchy dragToData="1"/>
    <pivotHierarchy dragToData="1"/>
    <pivotHierarchy dragToData="1"/>
  </pivotHierarchies>
  <pivotTableStyleInfo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ation Data]"/>
        <x15:activeTabTopLevelEntity name="[Calendar]"/>
        <x15:activeTabTopLevelEntity name="[Store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3E0839-E3FB-4C25-92D6-40B28242D4F6}" name="bottom Brands" cacheId="9" applyNumberFormats="0" applyBorderFormats="0" applyFontFormats="0" applyPatternFormats="0" applyAlignmentFormats="0" applyWidthHeightFormats="1" dataCaption="Values" missingCaption="0" tag="f3001532-be29-4e75-82a2-1ed7ceb146f1" updatedVersion="7" minRefreshableVersion="3" useAutoFormatting="1" subtotalHiddenItems="1" rowGrandTotals="0" itemPrintTitles="1" createdVersion="5" indent="0" showEmptyRow="1" showEmptyCol="1" outline="1" outlineData="1" multipleFieldFilters="0" rowHeaderCaption="Bottom Brand">
  <location ref="A239:B350" firstHeaderRow="1" firstDataRow="1" firstDataCol="1"/>
  <pivotFields count="5">
    <pivotField allDrilled="1" subtotalTop="0" showAll="0" sortType="descending" defaultSubtotal="0" defaultAttributeDrillState="1">
      <items count="15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1">
    <i>
      <x v="66"/>
    </i>
    <i>
      <x v="105"/>
    </i>
    <i>
      <x v="99"/>
    </i>
    <i>
      <x v="10"/>
    </i>
    <i>
      <x v="13"/>
    </i>
    <i>
      <x v="41"/>
    </i>
    <i>
      <x v="83"/>
    </i>
    <i>
      <x v="32"/>
    </i>
    <i>
      <x v="45"/>
    </i>
    <i>
      <x v="106"/>
    </i>
    <i>
      <x v="84"/>
    </i>
    <i>
      <x/>
    </i>
    <i>
      <x v="52"/>
    </i>
    <i>
      <x v="91"/>
    </i>
    <i>
      <x v="1"/>
    </i>
    <i>
      <x v="102"/>
    </i>
    <i>
      <x v="98"/>
    </i>
    <i>
      <x v="63"/>
    </i>
    <i>
      <x v="61"/>
    </i>
    <i>
      <x v="27"/>
    </i>
    <i>
      <x v="46"/>
    </i>
    <i>
      <x v="4"/>
    </i>
    <i>
      <x v="67"/>
    </i>
    <i>
      <x v="3"/>
    </i>
    <i>
      <x v="60"/>
    </i>
    <i>
      <x v="43"/>
    </i>
    <i>
      <x v="62"/>
    </i>
    <i>
      <x v="89"/>
    </i>
    <i>
      <x v="85"/>
    </i>
    <i>
      <x v="86"/>
    </i>
    <i>
      <x v="35"/>
    </i>
    <i>
      <x v="64"/>
    </i>
    <i>
      <x v="31"/>
    </i>
    <i>
      <x v="47"/>
    </i>
    <i>
      <x v="7"/>
    </i>
    <i>
      <x v="71"/>
    </i>
    <i>
      <x v="76"/>
    </i>
    <i>
      <x v="21"/>
    </i>
    <i>
      <x v="108"/>
    </i>
    <i>
      <x v="30"/>
    </i>
    <i>
      <x v="90"/>
    </i>
    <i>
      <x v="15"/>
    </i>
    <i>
      <x v="78"/>
    </i>
    <i>
      <x v="74"/>
    </i>
    <i>
      <x v="24"/>
    </i>
    <i>
      <x v="44"/>
    </i>
    <i>
      <x v="104"/>
    </i>
    <i>
      <x v="93"/>
    </i>
    <i>
      <x v="94"/>
    </i>
    <i>
      <x v="5"/>
    </i>
    <i>
      <x v="38"/>
    </i>
    <i>
      <x v="103"/>
    </i>
    <i>
      <x v="70"/>
    </i>
    <i>
      <x v="49"/>
    </i>
    <i>
      <x v="75"/>
    </i>
    <i>
      <x v="23"/>
    </i>
    <i>
      <x v="109"/>
    </i>
    <i>
      <x v="72"/>
    </i>
    <i>
      <x v="101"/>
    </i>
    <i>
      <x v="110"/>
    </i>
    <i>
      <x v="82"/>
    </i>
    <i>
      <x v="53"/>
    </i>
    <i>
      <x v="92"/>
    </i>
    <i>
      <x v="51"/>
    </i>
    <i>
      <x v="28"/>
    </i>
    <i>
      <x v="37"/>
    </i>
    <i>
      <x v="36"/>
    </i>
    <i>
      <x v="68"/>
    </i>
    <i>
      <x v="73"/>
    </i>
    <i>
      <x v="2"/>
    </i>
    <i>
      <x v="95"/>
    </i>
    <i>
      <x v="87"/>
    </i>
    <i>
      <x v="12"/>
    </i>
    <i>
      <x v="25"/>
    </i>
    <i>
      <x v="40"/>
    </i>
    <i>
      <x v="16"/>
    </i>
    <i>
      <x v="9"/>
    </i>
    <i>
      <x v="22"/>
    </i>
    <i>
      <x v="34"/>
    </i>
    <i>
      <x v="50"/>
    </i>
    <i>
      <x v="65"/>
    </i>
    <i>
      <x v="18"/>
    </i>
    <i>
      <x v="14"/>
    </i>
    <i>
      <x v="81"/>
    </i>
    <i>
      <x v="69"/>
    </i>
    <i>
      <x v="57"/>
    </i>
    <i>
      <x v="17"/>
    </i>
    <i>
      <x v="79"/>
    </i>
    <i>
      <x v="20"/>
    </i>
    <i>
      <x v="80"/>
    </i>
    <i>
      <x v="48"/>
    </i>
    <i>
      <x v="6"/>
    </i>
    <i>
      <x v="97"/>
    </i>
    <i>
      <x v="96"/>
    </i>
    <i>
      <x v="59"/>
    </i>
    <i>
      <x v="19"/>
    </i>
    <i>
      <x v="26"/>
    </i>
    <i>
      <x v="29"/>
    </i>
    <i>
      <x v="42"/>
    </i>
    <i>
      <x v="88"/>
    </i>
    <i>
      <x v="55"/>
    </i>
    <i>
      <x v="11"/>
    </i>
    <i>
      <x v="39"/>
    </i>
    <i>
      <x v="58"/>
    </i>
    <i>
      <x v="8"/>
    </i>
    <i>
      <x v="77"/>
    </i>
    <i>
      <x v="56"/>
    </i>
    <i>
      <x v="107"/>
    </i>
    <i>
      <x v="33"/>
    </i>
    <i>
      <x v="100"/>
    </i>
    <i>
      <x v="54"/>
    </i>
  </rowItems>
  <colItems count="1">
    <i/>
  </colItems>
  <dataFields count="1">
    <dataField name="Sum of Net Profit" fld="1" baseField="0" baseItem="0"/>
  </dataFields>
  <formats count="2">
    <format dxfId="11">
      <pivotArea field="2" type="button" dataOnly="0" labelOnly="1" outline="0" axis="axisRow" fieldPosition="0"/>
    </format>
    <format dxfId="10">
      <pivotArea dataOnly="0" labelOnly="1" outline="0" axis="axisValues" fieldPosition="0"/>
    </format>
  </formats>
  <pivotHierarchies count="1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Store Type].&amp;[Supermarket]"/>
      </members>
    </pivotHierarchy>
    <pivotHierarchy dragToData="1"/>
    <pivotHierarchy dragToData="1"/>
    <pivotHierarchy dragToData="1"/>
    <pivotHierarchy dragToData="1"/>
    <pivotHierarchy multipleItemSelectionAllowed="1" dragToData="1">
      <members count="1" level="1">
        <member name="[Stores].[Store 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ranscation Data]"/>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FC7B07-C776-43B4-A8DC-D8EAC7E805B3}" name="Day Name PivotTable" cacheId="5" applyNumberFormats="0" applyBorderFormats="0" applyFontFormats="0" applyPatternFormats="0" applyAlignmentFormats="0" applyWidthHeightFormats="1" dataCaption="Values" tag="5a3f1a4f-9190-4dd8-bed8-9145489ed04f" updatedVersion="7" minRefreshableVersion="3" useAutoFormatting="1" subtotalHiddenItems="1" rowGrandTotals="0" itemPrintTitles="1" createdVersion="5" indent="0" outline="1" outlineData="1" multipleFieldFilters="0" chartFormat="4" rowHeaderCaption="Day Name">
  <location ref="A92:B97" firstHeaderRow="1" firstDataRow="1" firstDataCol="1"/>
  <pivotFields count="6">
    <pivotField dataField="1" subtotalTop="0" showAll="0" defaultSubtotal="0"/>
    <pivotField allDrilled="1" subtotalTop="0" showAll="0" sortType="ascending" defaultSubtotal="0" defaultAttributeDrillState="1">
      <items count="12">
        <item x="4"/>
        <item s="1" x="3"/>
        <item x="7"/>
        <item x="0"/>
        <item x="8"/>
        <item x="6"/>
        <item x="5"/>
        <item x="1"/>
        <item x="11"/>
        <item x="10"/>
        <item x="9"/>
        <item x="2"/>
      </items>
    </pivotField>
    <pivotField axis="axisRow" allDrilled="1" subtotalTop="0" showAll="0" defaultSubtotal="0" defaultAttributeDrillState="1">
      <items count="5">
        <item x="0"/>
        <item x="1"/>
        <item x="4"/>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Total Profit" fld="0" baseField="0" baseItem="0" numFmtId="167"/>
  </dataFields>
  <formats count="3">
    <format dxfId="14">
      <pivotArea outline="0" collapsedLevelsAreSubtotals="1" fieldPosition="0"/>
    </format>
    <format dxfId="13">
      <pivotArea field="2" type="button" dataOnly="0" labelOnly="1" outline="0" axis="axisRow" fieldPosition="0"/>
    </format>
    <format dxfId="1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142">
    <pivotHierarchy dragToData="1"/>
    <pivotHierarchy dragToData="1"/>
    <pivotHierarchy multipleItemSelectionAllowed="1" dragToData="1"/>
    <pivotHierarchy dragToData="1"/>
    <pivotHierarchy dragToData="1"/>
    <pivotHierarchy multipleItemSelectionAllowed="1" dragToData="1">
      <members count="1" level="1">
        <member name="[Calendar].[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 Country].&amp;[Mexic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Store Type].&amp;[Gourmet Supermark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cation Data]"/>
        <x15:activeTabTopLevelEntity name="[Store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D81895-D12B-49B9-A157-5D86B5EC32AD}" name="date" cacheId="1" applyNumberFormats="0" applyBorderFormats="0" applyFontFormats="0" applyPatternFormats="0" applyAlignmentFormats="0" applyWidthHeightFormats="1" dataCaption="Values" tag="871e2f06-523b-49e6-ad28-a4676adea504" updatedVersion="7" minRefreshableVersion="3" useAutoFormatting="1" subtotalHiddenItems="1" rowGrandTotals="0" itemPrintTitles="1" createdVersion="5" indent="0" outline="1" outlineData="1" multipleFieldFilters="0" rowHeaderCaption="option Graph">
  <location ref="A8:D10"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s>
  <rowFields count="1">
    <field x="3"/>
  </rowFields>
  <rowItems count="2">
    <i>
      <x/>
    </i>
    <i>
      <x v="1"/>
    </i>
  </rowItems>
  <colFields count="1">
    <field x="-2"/>
  </colFields>
  <colItems count="3">
    <i>
      <x/>
    </i>
    <i i="1">
      <x v="1"/>
    </i>
    <i i="2">
      <x v="2"/>
    </i>
  </colItems>
  <dataFields count="3">
    <dataField name=" Transaction" fld="2" subtotal="count" baseField="3" baseItem="0"/>
    <dataField name="Revenue" fld="0" baseField="3" baseItem="0" numFmtId="164"/>
    <dataField name="Profit" fld="1" baseField="3" baseItem="0" numFmtId="164"/>
  </dataFields>
  <formats count="11">
    <format dxfId="25">
      <pivotArea outline="0" collapsedLevelsAreSubtotals="1" fieldPosition="0">
        <references count="1">
          <reference field="4294967294" count="2" selected="0">
            <x v="1"/>
            <x v="2"/>
          </reference>
        </references>
      </pivotArea>
    </format>
    <format dxfId="24">
      <pivotArea field="3" type="button" dataOnly="0" labelOnly="1" outline="0" axis="axisRow" fieldPosition="0"/>
    </format>
    <format dxfId="23">
      <pivotArea dataOnly="0" labelOnly="1" outline="0" fieldPosition="0">
        <references count="1">
          <reference field="4294967294" count="3">
            <x v="0"/>
            <x v="1"/>
            <x v="2"/>
          </reference>
        </references>
      </pivotArea>
    </format>
    <format dxfId="22">
      <pivotArea collapsedLevelsAreSubtotals="1" fieldPosition="0">
        <references count="2">
          <reference field="4294967294" count="1" selected="0">
            <x v="1"/>
          </reference>
          <reference field="3" count="1">
            <x v="0"/>
          </reference>
        </references>
      </pivotArea>
    </format>
    <format dxfId="21">
      <pivotArea collapsedLevelsAreSubtotals="1" fieldPosition="0">
        <references count="2">
          <reference field="4294967294" count="1" selected="0">
            <x v="2"/>
          </reference>
          <reference field="3" count="1">
            <x v="0"/>
          </reference>
        </references>
      </pivotArea>
    </format>
    <format dxfId="20">
      <pivotArea collapsedLevelsAreSubtotals="1" fieldPosition="0">
        <references count="2">
          <reference field="4294967294" count="1" selected="0">
            <x v="0"/>
          </reference>
          <reference field="3" count="1">
            <x v="0"/>
          </reference>
        </references>
      </pivotArea>
    </format>
    <format dxfId="19">
      <pivotArea collapsedLevelsAreSubtotals="1" fieldPosition="0">
        <references count="2">
          <reference field="4294967294" count="1" selected="0">
            <x v="0"/>
          </reference>
          <reference field="3" count="1">
            <x v="1"/>
          </reference>
        </references>
      </pivotArea>
    </format>
    <format dxfId="18">
      <pivotArea collapsedLevelsAreSubtotals="1" fieldPosition="0">
        <references count="2">
          <reference field="4294967294" count="1" selected="0">
            <x v="1"/>
          </reference>
          <reference field="3" count="1">
            <x v="1"/>
          </reference>
        </references>
      </pivotArea>
    </format>
    <format dxfId="17">
      <pivotArea collapsedLevelsAreSubtotals="1" fieldPosition="0">
        <references count="2">
          <reference field="4294967294" count="1" selected="0">
            <x v="2"/>
          </reference>
          <reference field="3" count="1">
            <x v="1"/>
          </reference>
        </references>
      </pivotArea>
    </format>
    <format dxfId="16">
      <pivotArea field="3" type="button" dataOnly="0" labelOnly="1" outline="0" axis="axisRow" fieldPosition="0"/>
    </format>
    <format dxfId="15">
      <pivotArea dataOnly="0" labelOnly="1" outline="0" fieldPosition="0">
        <references count="1">
          <reference field="4294967294" count="3">
            <x v="0"/>
            <x v="1"/>
            <x v="2"/>
          </reference>
        </references>
      </pivotArea>
    </format>
  </formats>
  <pivotHierarchies count="14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caption="Profit"/>
    <pivotHierarchy dragToData="1"/>
    <pivotHierarchy dragToData="1"/>
    <pivotHierarchy dragToData="1"/>
    <pivotHierarchy dragToData="1"/>
    <pivotHierarchy dragToData="1"/>
    <pivotHierarchy dragToData="1" caption=" Trans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cation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5376C5-EFC6-4648-9A65-4387C737F9A3}" name="Top Customers" cacheId="12" applyNumberFormats="0" applyBorderFormats="0" applyFontFormats="0" applyPatternFormats="0" applyAlignmentFormats="0" applyWidthHeightFormats="1" dataCaption="Values" tag="3e14d9b7-ec96-423a-8175-6bc6a6a84451" updatedVersion="7" minRefreshableVersion="3" useAutoFormatting="1" subtotalHiddenItems="1" rowGrandTotals="0" itemPrintTitles="1" createdVersion="5" indent="0" outline="1" outlineData="1" multipleFieldFilters="0" rowHeaderCaption="Custormer Name">
  <location ref="A402:B1664" firstHeaderRow="1" firstDataRow="1" firstDataCol="1"/>
  <pivotFields count="7">
    <pivotField allDrilled="1" subtotalTop="0" showAll="0" sortType="descending" defaultSubtotal="0" defaultAttributeDrillState="1">
      <items count="15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2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n="  n "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262">
    <i>
      <x v="1013"/>
    </i>
    <i>
      <x v="583"/>
    </i>
    <i>
      <x v="523"/>
    </i>
    <i>
      <x v="845"/>
    </i>
    <i>
      <x v="273"/>
    </i>
    <i>
      <x v="800"/>
    </i>
    <i>
      <x v="1004"/>
    </i>
    <i>
      <x v="1247"/>
    </i>
    <i>
      <x v="617"/>
    </i>
    <i>
      <x v="935"/>
    </i>
    <i>
      <x v="701"/>
    </i>
    <i>
      <x v="90"/>
    </i>
    <i>
      <x v="472"/>
    </i>
    <i>
      <x v="1103"/>
    </i>
    <i>
      <x v="794"/>
    </i>
    <i>
      <x v="317"/>
    </i>
    <i>
      <x v="403"/>
    </i>
    <i>
      <x v="1166"/>
    </i>
    <i>
      <x v="259"/>
    </i>
    <i>
      <x v="1120"/>
    </i>
    <i>
      <x v="56"/>
    </i>
    <i>
      <x v="165"/>
    </i>
    <i>
      <x v="348"/>
    </i>
    <i>
      <x v="1132"/>
    </i>
    <i>
      <x v="426"/>
    </i>
    <i>
      <x v="553"/>
    </i>
    <i>
      <x v="1220"/>
    </i>
    <i>
      <x v="765"/>
    </i>
    <i>
      <x v="784"/>
    </i>
    <i>
      <x v="1049"/>
    </i>
    <i>
      <x v="318"/>
    </i>
    <i>
      <x v="309"/>
    </i>
    <i>
      <x v="531"/>
    </i>
    <i>
      <x v="131"/>
    </i>
    <i>
      <x v="956"/>
    </i>
    <i>
      <x v="275"/>
    </i>
    <i>
      <x v="185"/>
    </i>
    <i>
      <x v="61"/>
    </i>
    <i>
      <x v="450"/>
    </i>
    <i>
      <x v="850"/>
    </i>
    <i>
      <x v="602"/>
    </i>
    <i>
      <x v="171"/>
    </i>
    <i>
      <x v="1"/>
    </i>
    <i>
      <x v="629"/>
    </i>
    <i>
      <x v="501"/>
    </i>
    <i>
      <x v="703"/>
    </i>
    <i>
      <x v="366"/>
    </i>
    <i>
      <x v="717"/>
    </i>
    <i>
      <x v="771"/>
    </i>
    <i>
      <x v="565"/>
    </i>
    <i>
      <x v="848"/>
    </i>
    <i>
      <x v="572"/>
    </i>
    <i>
      <x v="776"/>
    </i>
    <i>
      <x v="879"/>
    </i>
    <i>
      <x v="515"/>
    </i>
    <i>
      <x v="658"/>
    </i>
    <i>
      <x v="930"/>
    </i>
    <i>
      <x v="197"/>
    </i>
    <i>
      <x v="421"/>
    </i>
    <i>
      <x v="336"/>
    </i>
    <i>
      <x v="571"/>
    </i>
    <i>
      <x v="109"/>
    </i>
    <i>
      <x v="1227"/>
    </i>
    <i>
      <x v="591"/>
    </i>
    <i>
      <x v="363"/>
    </i>
    <i>
      <x v="730"/>
    </i>
    <i>
      <x v="592"/>
    </i>
    <i>
      <x v="141"/>
    </i>
    <i>
      <x v="247"/>
    </i>
    <i>
      <x v="468"/>
    </i>
    <i>
      <x v="1051"/>
    </i>
    <i>
      <x v="632"/>
    </i>
    <i>
      <x v="199"/>
    </i>
    <i>
      <x v="168"/>
    </i>
    <i>
      <x v="529"/>
    </i>
    <i>
      <x v="1242"/>
    </i>
    <i>
      <x v="1063"/>
    </i>
    <i>
      <x v="448"/>
    </i>
    <i>
      <x v="115"/>
    </i>
    <i>
      <x v="338"/>
    </i>
    <i>
      <x v="1031"/>
    </i>
    <i>
      <x v="936"/>
    </i>
    <i>
      <x v="949"/>
    </i>
    <i>
      <x v="238"/>
    </i>
    <i>
      <x v="251"/>
    </i>
    <i>
      <x v="48"/>
    </i>
    <i>
      <x v="102"/>
    </i>
    <i>
      <x v="1167"/>
    </i>
    <i>
      <x v="292"/>
    </i>
    <i>
      <x v="417"/>
    </i>
    <i>
      <x v="669"/>
    </i>
    <i>
      <x v="201"/>
    </i>
    <i>
      <x v="738"/>
    </i>
    <i>
      <x v="803"/>
    </i>
    <i>
      <x v="559"/>
    </i>
    <i>
      <x v="2"/>
    </i>
    <i>
      <x v="463"/>
    </i>
    <i>
      <x v="608"/>
    </i>
    <i>
      <x v="399"/>
    </i>
    <i>
      <x v="816"/>
    </i>
    <i>
      <x v="380"/>
    </i>
    <i>
      <x v="548"/>
    </i>
    <i>
      <x v="1174"/>
    </i>
    <i>
      <x v="1071"/>
    </i>
    <i>
      <x v="476"/>
    </i>
    <i>
      <x v="377"/>
    </i>
    <i>
      <x v="118"/>
    </i>
    <i>
      <x v="1229"/>
    </i>
    <i>
      <x v="944"/>
    </i>
    <i>
      <x v="296"/>
    </i>
    <i>
      <x v="942"/>
    </i>
    <i>
      <x v="1065"/>
    </i>
    <i>
      <x v="545"/>
    </i>
    <i>
      <x v="479"/>
    </i>
    <i>
      <x v="1232"/>
    </i>
    <i>
      <x v="1025"/>
    </i>
    <i>
      <x v="1148"/>
    </i>
    <i>
      <x v="1060"/>
    </i>
    <i>
      <x v="283"/>
    </i>
    <i>
      <x v="303"/>
    </i>
    <i>
      <x v="961"/>
    </i>
    <i>
      <x v="431"/>
    </i>
    <i>
      <x v="466"/>
    </i>
    <i>
      <x v="312"/>
    </i>
    <i>
      <x v="650"/>
    </i>
    <i>
      <x v="1158"/>
    </i>
    <i>
      <x v="1137"/>
    </i>
    <i>
      <x v="648"/>
    </i>
    <i>
      <x v="817"/>
    </i>
    <i>
      <x v="1084"/>
    </i>
    <i>
      <x v="1173"/>
    </i>
    <i>
      <x v="1240"/>
    </i>
    <i>
      <x v="613"/>
    </i>
    <i>
      <x v="32"/>
    </i>
    <i>
      <x v="962"/>
    </i>
    <i>
      <x v="604"/>
    </i>
    <i>
      <x v="271"/>
    </i>
    <i>
      <x v="320"/>
    </i>
    <i>
      <x v="925"/>
    </i>
    <i>
      <x v="284"/>
    </i>
    <i>
      <x v="601"/>
    </i>
    <i>
      <x v="24"/>
    </i>
    <i>
      <x v="1126"/>
    </i>
    <i>
      <x v="1162"/>
    </i>
    <i>
      <x v="1164"/>
    </i>
    <i>
      <x v="269"/>
    </i>
    <i>
      <x v="127"/>
    </i>
    <i>
      <x v="631"/>
    </i>
    <i>
      <x v="308"/>
    </i>
    <i>
      <x v="1080"/>
    </i>
    <i>
      <x v="227"/>
    </i>
    <i>
      <x v="579"/>
    </i>
    <i>
      <x v="870"/>
    </i>
    <i>
      <x v="506"/>
    </i>
    <i>
      <x v="611"/>
    </i>
    <i>
      <x v="20"/>
    </i>
    <i>
      <x v="719"/>
    </i>
    <i>
      <x v="306"/>
    </i>
    <i>
      <x v="1159"/>
    </i>
    <i>
      <x v="639"/>
    </i>
    <i>
      <x v="734"/>
    </i>
    <i>
      <x v="861"/>
    </i>
    <i>
      <x v="362"/>
    </i>
    <i>
      <x v="722"/>
    </i>
    <i>
      <x v="1093"/>
    </i>
    <i>
      <x v="651"/>
    </i>
    <i>
      <x v="350"/>
    </i>
    <i>
      <x v="720"/>
    </i>
    <i>
      <x v="1069"/>
    </i>
    <i>
      <x v="910"/>
    </i>
    <i>
      <x v="1024"/>
    </i>
    <i>
      <x v="835"/>
    </i>
    <i>
      <x v="442"/>
    </i>
    <i>
      <x v="370"/>
    </i>
    <i>
      <x v="663"/>
    </i>
    <i>
      <x v="723"/>
    </i>
    <i>
      <x v="76"/>
    </i>
    <i>
      <x v="406"/>
    </i>
    <i>
      <x v="444"/>
    </i>
    <i>
      <x v="726"/>
    </i>
    <i>
      <x v="297"/>
    </i>
    <i>
      <x v="57"/>
    </i>
    <i>
      <x v="437"/>
    </i>
    <i>
      <x v="877"/>
    </i>
    <i>
      <x v="619"/>
    </i>
    <i>
      <x v="808"/>
    </i>
    <i>
      <x v="778"/>
    </i>
    <i>
      <x v="50"/>
    </i>
    <i>
      <x v="645"/>
    </i>
    <i>
      <x v="1098"/>
    </i>
    <i>
      <x v="1009"/>
    </i>
    <i>
      <x v="672"/>
    </i>
    <i>
      <x v="412"/>
    </i>
    <i>
      <x v="991"/>
    </i>
    <i>
      <x v="160"/>
    </i>
    <i>
      <x v="1144"/>
    </i>
    <i>
      <x v="1127"/>
    </i>
    <i>
      <x v="1154"/>
    </i>
    <i>
      <x v="704"/>
    </i>
    <i>
      <x v="698"/>
    </i>
    <i>
      <x v="567"/>
    </i>
    <i>
      <x v="590"/>
    </i>
    <i>
      <x v="149"/>
    </i>
    <i>
      <x v="424"/>
    </i>
    <i>
      <x v="627"/>
    </i>
    <i>
      <x v="971"/>
    </i>
    <i>
      <x v="505"/>
    </i>
    <i>
      <x v="36"/>
    </i>
    <i>
      <x v="535"/>
    </i>
    <i>
      <x v="638"/>
    </i>
    <i>
      <x v="539"/>
    </i>
    <i>
      <x v="239"/>
    </i>
    <i>
      <x v="258"/>
    </i>
    <i>
      <x v="597"/>
    </i>
    <i>
      <x v="894"/>
    </i>
    <i>
      <x v="470"/>
    </i>
    <i>
      <x v="1112"/>
    </i>
    <i>
      <x v="1125"/>
    </i>
    <i>
      <x v="546"/>
    </i>
    <i>
      <x v="533"/>
    </i>
    <i>
      <x v="232"/>
    </i>
    <i>
      <x v="989"/>
    </i>
    <i>
      <x v="1199"/>
    </i>
    <i>
      <x v="543"/>
    </i>
    <i>
      <x v="138"/>
    </i>
    <i>
      <x v="766"/>
    </i>
    <i>
      <x v="439"/>
    </i>
    <i>
      <x v="646"/>
    </i>
    <i>
      <x v="1176"/>
    </i>
    <i>
      <x v="1124"/>
    </i>
    <i>
      <x v="1237"/>
    </i>
    <i>
      <x v="933"/>
    </i>
    <i>
      <x v="954"/>
    </i>
    <i>
      <x v="741"/>
    </i>
    <i>
      <x v="119"/>
    </i>
    <i>
      <x v="1036"/>
    </i>
    <i>
      <x v="1134"/>
    </i>
    <i>
      <x v="186"/>
    </i>
    <i>
      <x v="405"/>
    </i>
    <i>
      <x v="353"/>
    </i>
    <i>
      <x v="1188"/>
    </i>
    <i>
      <x v="272"/>
    </i>
    <i>
      <x v="342"/>
    </i>
    <i>
      <x v="143"/>
    </i>
    <i>
      <x v="970"/>
    </i>
    <i>
      <x v="184"/>
    </i>
    <i>
      <x v="1041"/>
    </i>
    <i>
      <x v="7"/>
    </i>
    <i>
      <x v="1022"/>
    </i>
    <i>
      <x v="161"/>
    </i>
    <i>
      <x v="920"/>
    </i>
    <i>
      <x v="893"/>
    </i>
    <i>
      <x v="35"/>
    </i>
    <i>
      <x v="1097"/>
    </i>
    <i>
      <x v="322"/>
    </i>
    <i>
      <x v="1169"/>
    </i>
    <i>
      <x v="495"/>
    </i>
    <i>
      <x v="1201"/>
    </i>
    <i>
      <x v="851"/>
    </i>
    <i>
      <x v="959"/>
    </i>
    <i>
      <x v="170"/>
    </i>
    <i>
      <x v="528"/>
    </i>
    <i>
      <x v="1186"/>
    </i>
    <i>
      <x v="642"/>
    </i>
    <i>
      <x v="243"/>
    </i>
    <i>
      <x v="519"/>
    </i>
    <i>
      <x v="584"/>
    </i>
    <i>
      <x v="64"/>
    </i>
    <i>
      <x v="135"/>
    </i>
    <i>
      <x v="1101"/>
    </i>
    <i>
      <x v="356"/>
    </i>
    <i>
      <x v="586"/>
    </i>
    <i>
      <x v="132"/>
    </i>
    <i>
      <x v="381"/>
    </i>
    <i>
      <x v="1208"/>
    </i>
    <i>
      <x v="415"/>
    </i>
    <i>
      <x v="376"/>
    </i>
    <i>
      <x v="328"/>
    </i>
    <i>
      <x v="1170"/>
    </i>
    <i>
      <x v="796"/>
    </i>
    <i>
      <x v="194"/>
    </i>
    <i>
      <x v="1007"/>
    </i>
    <i>
      <x v="1039"/>
    </i>
    <i>
      <x v="352"/>
    </i>
    <i>
      <x v="728"/>
    </i>
    <i>
      <x v="198"/>
    </i>
    <i>
      <x v="1216"/>
    </i>
    <i>
      <x v="900"/>
    </i>
    <i>
      <x v="229"/>
    </i>
    <i>
      <x v="10"/>
    </i>
    <i>
      <x v="637"/>
    </i>
    <i>
      <x v="868"/>
    </i>
    <i>
      <x v="407"/>
    </i>
    <i>
      <x v="782"/>
    </i>
    <i>
      <x v="54"/>
    </i>
    <i>
      <x v="291"/>
    </i>
    <i>
      <x v="105"/>
    </i>
    <i>
      <x v="1021"/>
    </i>
    <i>
      <x v="783"/>
    </i>
    <i>
      <x v="359"/>
    </i>
    <i>
      <x v="729"/>
    </i>
    <i>
      <x v="217"/>
    </i>
    <i>
      <x v="287"/>
    </i>
    <i>
      <x v="518"/>
    </i>
    <i>
      <x v="561"/>
    </i>
    <i>
      <x v="852"/>
    </i>
    <i>
      <x v="96"/>
    </i>
    <i>
      <x v="157"/>
    </i>
    <i>
      <x v="429"/>
    </i>
    <i>
      <x v="400"/>
    </i>
    <i>
      <x v="975"/>
    </i>
    <i>
      <x v="526"/>
    </i>
    <i>
      <x v="150"/>
    </i>
    <i>
      <x v="634"/>
    </i>
    <i>
      <x v="621"/>
    </i>
    <i>
      <x v="464"/>
    </i>
    <i>
      <x v="204"/>
    </i>
    <i>
      <x v="169"/>
    </i>
    <i>
      <x v="1152"/>
    </i>
    <i>
      <x v="428"/>
    </i>
    <i>
      <x v="661"/>
    </i>
    <i>
      <x v="1072"/>
    </i>
    <i>
      <x v="921"/>
    </i>
    <i>
      <x v="943"/>
    </i>
    <i>
      <x v="39"/>
    </i>
    <i>
      <x v="384"/>
    </i>
    <i>
      <x v="917"/>
    </i>
    <i>
      <x v="337"/>
    </i>
    <i>
      <x v="289"/>
    </i>
    <i>
      <x v="1047"/>
    </i>
    <i>
      <x v="502"/>
    </i>
    <i>
      <x v="409"/>
    </i>
    <i>
      <x v="1185"/>
    </i>
    <i>
      <x v="708"/>
    </i>
    <i>
      <x v="268"/>
    </i>
    <i>
      <x v="691"/>
    </i>
    <i>
      <x v="455"/>
    </i>
    <i>
      <x v="508"/>
    </i>
    <i>
      <x v="569"/>
    </i>
    <i>
      <x v="587"/>
    </i>
    <i>
      <x v="853"/>
    </i>
    <i>
      <x v="594"/>
    </i>
    <i>
      <x v="347"/>
    </i>
    <i>
      <x v="1096"/>
    </i>
    <i>
      <x v="1027"/>
    </i>
    <i>
      <x v="84"/>
    </i>
    <i>
      <x v="999"/>
    </i>
    <i>
      <x v="1015"/>
    </i>
    <i>
      <x v="820"/>
    </i>
    <i>
      <x v="1086"/>
    </i>
    <i>
      <x v="1226"/>
    </i>
    <i>
      <x v="838"/>
    </i>
    <i>
      <x v="1150"/>
    </i>
    <i>
      <x v="214"/>
    </i>
    <i>
      <x v="748"/>
    </i>
    <i>
      <x v="1230"/>
    </i>
    <i>
      <x v="1215"/>
    </i>
    <i>
      <x v="1122"/>
    </i>
    <i>
      <x v="1121"/>
    </i>
    <i>
      <x v="603"/>
    </i>
    <i>
      <x v="1243"/>
    </i>
    <i>
      <x v="256"/>
    </i>
    <i>
      <x v="758"/>
    </i>
    <i>
      <x v="93"/>
    </i>
    <i>
      <x v="1119"/>
    </i>
    <i>
      <x v="1255"/>
    </i>
    <i>
      <x v="914"/>
    </i>
    <i>
      <x v="374"/>
    </i>
    <i>
      <x v="83"/>
    </i>
    <i>
      <x v="369"/>
    </i>
    <i>
      <x v="716"/>
    </i>
    <i>
      <x v="1020"/>
    </i>
    <i>
      <x v="1008"/>
    </i>
    <i>
      <x v="74"/>
    </i>
    <i>
      <x v="116"/>
    </i>
    <i>
      <x v="78"/>
    </i>
    <i>
      <x v="153"/>
    </i>
    <i>
      <x v="596"/>
    </i>
    <i>
      <x v="321"/>
    </i>
    <i>
      <x v="600"/>
    </i>
    <i>
      <x v="1026"/>
    </i>
    <i>
      <x v="130"/>
    </i>
    <i>
      <x v="401"/>
    </i>
    <i>
      <x v="821"/>
    </i>
    <i>
      <x v="679"/>
    </i>
    <i>
      <x v="525"/>
    </i>
    <i>
      <x v="167"/>
    </i>
    <i>
      <x v="882"/>
    </i>
    <i>
      <x v="1191"/>
    </i>
    <i>
      <x v="1107"/>
    </i>
    <i>
      <x v="667"/>
    </i>
    <i>
      <x v="1053"/>
    </i>
    <i>
      <x v="1118"/>
    </i>
    <i>
      <x v="1040"/>
    </i>
    <i>
      <x v="394"/>
    </i>
    <i>
      <x v="349"/>
    </i>
    <i>
      <x v="911"/>
    </i>
    <i>
      <x v="181"/>
    </i>
    <i>
      <x v="372"/>
    </i>
    <i>
      <x v="680"/>
    </i>
    <i>
      <x v="829"/>
    </i>
    <i>
      <x v="1254"/>
    </i>
    <i>
      <x v="888"/>
    </i>
    <i>
      <x v="509"/>
    </i>
    <i>
      <x/>
    </i>
    <i>
      <x v="516"/>
    </i>
    <i>
      <x v="785"/>
    </i>
    <i>
      <x v="534"/>
    </i>
    <i>
      <x v="1064"/>
    </i>
    <i>
      <x v="461"/>
    </i>
    <i>
      <x v="280"/>
    </i>
    <i>
      <x v="1014"/>
    </i>
    <i>
      <x v="1236"/>
    </i>
    <i>
      <x v="1218"/>
    </i>
    <i>
      <x v="987"/>
    </i>
    <i>
      <x v="215"/>
    </i>
    <i>
      <x v="675"/>
    </i>
    <i>
      <x v="162"/>
    </i>
    <i>
      <x v="492"/>
    </i>
    <i>
      <x v="806"/>
    </i>
    <i>
      <x v="1129"/>
    </i>
    <i>
      <x v="233"/>
    </i>
    <i>
      <x v="1075"/>
    </i>
    <i>
      <x v="1258"/>
    </i>
    <i>
      <x v="137"/>
    </i>
    <i>
      <x v="504"/>
    </i>
    <i>
      <x v="9"/>
    </i>
    <i>
      <x v="588"/>
    </i>
    <i>
      <x v="674"/>
    </i>
    <i>
      <x v="295"/>
    </i>
    <i>
      <x v="47"/>
    </i>
    <i>
      <x v="615"/>
    </i>
    <i>
      <x v="562"/>
    </i>
    <i>
      <x v="831"/>
    </i>
    <i>
      <x v="522"/>
    </i>
    <i>
      <x v="549"/>
    </i>
    <i>
      <x v="770"/>
    </i>
    <i>
      <x v="745"/>
    </i>
    <i>
      <x v="367"/>
    </i>
    <i>
      <x v="659"/>
    </i>
    <i>
      <x v="1002"/>
    </i>
    <i>
      <x v="1116"/>
    </i>
    <i>
      <x v="833"/>
    </i>
    <i>
      <x v="4"/>
    </i>
    <i>
      <x v="644"/>
    </i>
    <i>
      <x v="805"/>
    </i>
    <i>
      <x v="208"/>
    </i>
    <i>
      <x v="375"/>
    </i>
    <i>
      <x v="711"/>
    </i>
    <i>
      <x v="1029"/>
    </i>
    <i>
      <x v="1206"/>
    </i>
    <i>
      <x v="226"/>
    </i>
    <i>
      <x v="195"/>
    </i>
    <i>
      <x v="237"/>
    </i>
    <i>
      <x v="341"/>
    </i>
    <i>
      <x v="1248"/>
    </i>
    <i>
      <x v="538"/>
    </i>
    <i>
      <x v="343"/>
    </i>
    <i>
      <x v="724"/>
    </i>
    <i>
      <x v="299"/>
    </i>
    <i>
      <x v="71"/>
    </i>
    <i>
      <x v="397"/>
    </i>
    <i>
      <x v="387"/>
    </i>
    <i>
      <x v="307"/>
    </i>
    <i>
      <x v="818"/>
    </i>
    <i>
      <x v="18"/>
    </i>
    <i>
      <x v="225"/>
    </i>
    <i>
      <x v="662"/>
    </i>
    <i>
      <x v="1011"/>
    </i>
    <i>
      <x v="42"/>
    </i>
    <i>
      <x v="329"/>
    </i>
    <i>
      <x v="241"/>
    </i>
    <i>
      <x v="986"/>
    </i>
    <i>
      <x v="510"/>
    </i>
    <i>
      <x v="497"/>
    </i>
    <i>
      <x v="1085"/>
    </i>
    <i>
      <x v="874"/>
    </i>
    <i>
      <x v="1223"/>
    </i>
    <i>
      <x v="1155"/>
    </i>
    <i>
      <x v="85"/>
    </i>
    <i>
      <x v="462"/>
    </i>
    <i>
      <x v="334"/>
    </i>
    <i>
      <x v="677"/>
    </i>
    <i>
      <x v="1181"/>
    </i>
    <i>
      <x v="447"/>
    </i>
    <i>
      <x v="980"/>
    </i>
    <i>
      <x v="453"/>
    </i>
    <i>
      <x v="759"/>
    </i>
    <i>
      <x v="1219"/>
    </i>
    <i>
      <x v="354"/>
    </i>
    <i>
      <x v="443"/>
    </i>
    <i>
      <x v="898"/>
    </i>
    <i>
      <x v="1251"/>
    </i>
    <i>
      <x v="884"/>
    </i>
    <i>
      <x v="573"/>
    </i>
    <i>
      <x v="478"/>
    </i>
    <i>
      <x v="304"/>
    </i>
    <i>
      <x v="484"/>
    </i>
    <i>
      <x v="983"/>
    </i>
    <i>
      <x v="45"/>
    </i>
    <i>
      <x v="1079"/>
    </i>
    <i>
      <x v="51"/>
    </i>
    <i>
      <x v="482"/>
    </i>
    <i>
      <x v="664"/>
    </i>
    <i>
      <x v="331"/>
    </i>
    <i>
      <x v="1217"/>
    </i>
    <i>
      <x v="524"/>
    </i>
    <i>
      <x v="339"/>
    </i>
    <i>
      <x v="878"/>
    </i>
    <i>
      <x v="1066"/>
    </i>
    <i>
      <x v="49"/>
    </i>
    <i>
      <x v="1147"/>
    </i>
    <i>
      <x v="385"/>
    </i>
    <i>
      <x v="120"/>
    </i>
    <i>
      <x v="908"/>
    </i>
    <i>
      <x v="368"/>
    </i>
    <i>
      <x v="955"/>
    </i>
    <i>
      <x v="798"/>
    </i>
    <i>
      <x v="977"/>
    </i>
    <i>
      <x v="846"/>
    </i>
    <i>
      <x v="948"/>
    </i>
    <i>
      <x v="1106"/>
    </i>
    <i>
      <x v="517"/>
    </i>
    <i>
      <x v="285"/>
    </i>
    <i>
      <x v="899"/>
    </i>
    <i>
      <x v="947"/>
    </i>
    <i>
      <x v="1057"/>
    </i>
    <i>
      <x v="1228"/>
    </i>
    <i>
      <x v="148"/>
    </i>
    <i>
      <x v="576"/>
    </i>
    <i>
      <x v="178"/>
    </i>
    <i>
      <x v="775"/>
    </i>
    <i>
      <x v="58"/>
    </i>
    <i>
      <x v="108"/>
    </i>
    <i>
      <x v="465"/>
    </i>
    <i>
      <x v="13"/>
    </i>
    <i>
      <x v="145"/>
    </i>
    <i>
      <x v="919"/>
    </i>
    <i>
      <x v="832"/>
    </i>
    <i>
      <x v="500"/>
    </i>
    <i>
      <x v="1068"/>
    </i>
    <i>
      <x v="27"/>
    </i>
    <i>
      <x v="174"/>
    </i>
    <i>
      <x v="1157"/>
    </i>
    <i>
      <x v="715"/>
    </i>
    <i>
      <x v="998"/>
    </i>
    <i>
      <x v="823"/>
    </i>
    <i>
      <x v="1016"/>
    </i>
    <i>
      <x v="1058"/>
    </i>
    <i>
      <x v="1195"/>
    </i>
    <i>
      <x v="990"/>
    </i>
    <i>
      <x v="411"/>
    </i>
    <i>
      <x v="880"/>
    </i>
    <i>
      <x v="1221"/>
    </i>
    <i>
      <x v="458"/>
    </i>
    <i>
      <x v="897"/>
    </i>
    <i>
      <x v="912"/>
    </i>
    <i>
      <x v="219"/>
    </i>
    <i>
      <x v="200"/>
    </i>
    <i>
      <x v="310"/>
    </i>
    <i>
      <x v="386"/>
    </i>
    <i>
      <x v="166"/>
    </i>
    <i>
      <x v="694"/>
    </i>
    <i>
      <x v="902"/>
    </i>
    <i>
      <x v="822"/>
    </i>
    <i>
      <x v="1187"/>
    </i>
    <i>
      <x v="483"/>
    </i>
    <i>
      <x v="727"/>
    </i>
    <i>
      <x v="23"/>
    </i>
    <i>
      <x v="536"/>
    </i>
    <i>
      <x v="279"/>
    </i>
    <i>
      <x v="764"/>
    </i>
    <i>
      <x v="163"/>
    </i>
    <i>
      <x v="681"/>
    </i>
    <i>
      <x v="191"/>
    </i>
    <i>
      <x v="206"/>
    </i>
    <i>
      <x v="30"/>
    </i>
    <i>
      <x v="1253"/>
    </i>
    <i>
      <x v="324"/>
    </i>
    <i>
      <x v="824"/>
    </i>
    <i>
      <x v="1109"/>
    </i>
    <i>
      <x v="712"/>
    </i>
    <i>
      <x v="1184"/>
    </i>
    <i>
      <x v="1231"/>
    </i>
    <i>
      <x v="876"/>
    </i>
    <i>
      <x v="620"/>
    </i>
    <i>
      <x v="188"/>
    </i>
    <i>
      <x v="514"/>
    </i>
    <i>
      <x v="860"/>
    </i>
    <i>
      <x v="705"/>
    </i>
    <i>
      <x v="928"/>
    </i>
    <i>
      <x v="946"/>
    </i>
    <i>
      <x v="155"/>
    </i>
    <i>
      <x v="1010"/>
    </i>
    <i>
      <x v="471"/>
    </i>
    <i>
      <x v="223"/>
    </i>
    <i>
      <x v="5"/>
    </i>
    <i>
      <x v="68"/>
    </i>
    <i>
      <x v="867"/>
    </i>
    <i>
      <x v="490"/>
    </i>
    <i>
      <x v="457"/>
    </i>
    <i>
      <x v="1168"/>
    </i>
    <i>
      <x v="209"/>
    </i>
    <i>
      <x v="140"/>
    </i>
    <i>
      <x v="364"/>
    </i>
    <i>
      <x v="984"/>
    </i>
    <i>
      <x v="896"/>
    </i>
    <i>
      <x v="346"/>
    </i>
    <i>
      <x v="1204"/>
    </i>
    <i>
      <x v="1133"/>
    </i>
    <i>
      <x v="351"/>
    </i>
    <i>
      <x v="885"/>
    </i>
    <i>
      <x v="396"/>
    </i>
    <i>
      <x v="652"/>
    </i>
    <i>
      <x v="1213"/>
    </i>
    <i>
      <x v="240"/>
    </i>
    <i>
      <x v="477"/>
    </i>
    <i>
      <x v="416"/>
    </i>
    <i>
      <x v="649"/>
    </i>
    <i>
      <x v="44"/>
    </i>
    <i>
      <x v="537"/>
    </i>
    <i>
      <x v="313"/>
    </i>
    <i>
      <x v="1140"/>
    </i>
    <i>
      <x v="73"/>
    </i>
    <i>
      <x v="173"/>
    </i>
    <i>
      <x v="1108"/>
    </i>
    <i>
      <x v="580"/>
    </i>
    <i>
      <x v="82"/>
    </i>
    <i>
      <x v="839"/>
    </i>
    <i>
      <x v="177"/>
    </i>
    <i>
      <x v="1182"/>
    </i>
    <i>
      <x v="103"/>
    </i>
    <i>
      <x v="685"/>
    </i>
    <i>
      <x v="467"/>
    </i>
    <i>
      <x v="261"/>
    </i>
    <i>
      <x v="451"/>
    </i>
    <i>
      <x v="298"/>
    </i>
    <i>
      <x v="111"/>
    </i>
    <i>
      <x v="1006"/>
    </i>
    <i>
      <x v="1001"/>
    </i>
    <i>
      <x v="693"/>
    </i>
    <i>
      <x v="357"/>
    </i>
    <i>
      <x v="718"/>
    </i>
    <i>
      <x v="753"/>
    </i>
    <i>
      <x v="1225"/>
    </i>
    <i>
      <x v="264"/>
    </i>
    <i>
      <x v="1067"/>
    </i>
    <i>
      <x v="635"/>
    </i>
    <i>
      <x v="951"/>
    </i>
    <i>
      <x v="542"/>
    </i>
    <i>
      <x v="276"/>
    </i>
    <i>
      <x v="1102"/>
    </i>
    <i>
      <x v="67"/>
    </i>
    <i>
      <x v="113"/>
    </i>
    <i>
      <x v="290"/>
    </i>
    <i>
      <x v="957"/>
    </i>
    <i>
      <x v="1149"/>
    </i>
    <i>
      <x v="668"/>
    </i>
    <i>
      <x v="1139"/>
    </i>
    <i>
      <x v="709"/>
    </i>
    <i>
      <x v="254"/>
    </i>
    <i>
      <x v="807"/>
    </i>
    <i>
      <x v="657"/>
    </i>
    <i>
      <x v="612"/>
    </i>
    <i>
      <x v="1146"/>
    </i>
    <i>
      <x v="574"/>
    </i>
    <i>
      <x v="1043"/>
    </i>
    <i>
      <x v="801"/>
    </i>
    <i>
      <x v="739"/>
    </i>
    <i>
      <x v="398"/>
    </i>
    <i>
      <x v="436"/>
    </i>
    <i>
      <x v="1193"/>
    </i>
    <i>
      <x v="221"/>
    </i>
    <i>
      <x v="713"/>
    </i>
    <i>
      <x v="671"/>
    </i>
    <i>
      <x v="931"/>
    </i>
    <i>
      <x v="605"/>
    </i>
    <i>
      <x v="1038"/>
    </i>
    <i>
      <x v="77"/>
    </i>
    <i>
      <x v="556"/>
    </i>
    <i>
      <x v="62"/>
    </i>
    <i>
      <x v="86"/>
    </i>
    <i>
      <x v="434"/>
    </i>
    <i>
      <x v="423"/>
    </i>
    <i>
      <x v="180"/>
    </i>
    <i>
      <x v="913"/>
    </i>
    <i>
      <x v="1061"/>
    </i>
    <i>
      <x v="267"/>
    </i>
    <i>
      <x v="262"/>
    </i>
    <i>
      <x v="327"/>
    </i>
    <i>
      <x v="101"/>
    </i>
    <i>
      <x v="277"/>
    </i>
    <i>
      <x v="134"/>
    </i>
    <i>
      <x v="554"/>
    </i>
    <i>
      <x v="1205"/>
    </i>
    <i>
      <x v="654"/>
    </i>
    <i>
      <x v="489"/>
    </i>
    <i>
      <x v="34"/>
    </i>
    <i>
      <x v="330"/>
    </i>
    <i>
      <x v="892"/>
    </i>
    <i>
      <x v="1142"/>
    </i>
    <i>
      <x v="253"/>
    </i>
    <i>
      <x v="121"/>
    </i>
    <i>
      <x v="1023"/>
    </i>
    <i>
      <x v="746"/>
    </i>
    <i>
      <x v="361"/>
    </i>
    <i>
      <x v="779"/>
    </i>
    <i>
      <x v="593"/>
    </i>
    <i>
      <x v="1198"/>
    </i>
    <i>
      <x v="655"/>
    </i>
    <i>
      <x v="692"/>
    </i>
    <i>
      <x v="790"/>
    </i>
    <i>
      <x v="246"/>
    </i>
    <i>
      <x v="205"/>
    </i>
    <i>
      <x v="780"/>
    </i>
    <i>
      <x v="1211"/>
    </i>
    <i>
      <x v="606"/>
    </i>
    <i>
      <x v="1183"/>
    </i>
    <i>
      <x v="1113"/>
    </i>
    <i>
      <x v="65"/>
    </i>
    <i>
      <x v="1037"/>
    </i>
    <i>
      <x v="230"/>
    </i>
    <i>
      <x v="641"/>
    </i>
    <i>
      <x v="581"/>
    </i>
    <i>
      <x v="963"/>
    </i>
    <i>
      <x v="1005"/>
    </i>
    <i>
      <x v="793"/>
    </i>
    <i>
      <x v="660"/>
    </i>
    <i>
      <x v="760"/>
    </i>
    <i>
      <x v="125"/>
    </i>
    <i>
      <x v="676"/>
    </i>
    <i>
      <x v="493"/>
    </i>
    <i>
      <x v="582"/>
    </i>
    <i>
      <x v="939"/>
    </i>
    <i>
      <x v="918"/>
    </i>
    <i>
      <x v="418"/>
    </i>
    <i>
      <x v="133"/>
    </i>
    <i>
      <x v="40"/>
    </i>
    <i>
      <x v="854"/>
    </i>
    <i>
      <x v="432"/>
    </i>
    <i>
      <x v="98"/>
    </i>
    <i>
      <x v="245"/>
    </i>
    <i>
      <x v="481"/>
    </i>
    <i>
      <x v="1245"/>
    </i>
    <i>
      <x v="176"/>
    </i>
    <i>
      <x v="598"/>
    </i>
    <i>
      <x v="8"/>
    </i>
    <i>
      <x v="976"/>
    </i>
    <i>
      <x v="941"/>
    </i>
    <i>
      <x v="875"/>
    </i>
    <i>
      <x v="857"/>
    </i>
    <i>
      <x v="475"/>
    </i>
    <i>
      <x v="75"/>
    </i>
    <i>
      <x v="449"/>
    </i>
    <i>
      <x v="968"/>
    </i>
    <i>
      <x v="890"/>
    </i>
    <i>
      <x v="813"/>
    </i>
    <i>
      <x v="707"/>
    </i>
    <i>
      <x v="978"/>
    </i>
    <i>
      <x v="1156"/>
    </i>
    <i>
      <x v="1094"/>
    </i>
    <i>
      <x v="1095"/>
    </i>
    <i>
      <x v="624"/>
    </i>
    <i>
      <x v="1194"/>
    </i>
    <i>
      <x v="993"/>
    </i>
    <i>
      <x v="647"/>
    </i>
    <i>
      <x v="1018"/>
    </i>
    <i>
      <x v="733"/>
    </i>
    <i>
      <x v="609"/>
    </i>
    <i>
      <x v="789"/>
    </i>
    <i>
      <x v="521"/>
    </i>
    <i>
      <x v="70"/>
    </i>
    <i>
      <x v="469"/>
    </i>
    <i>
      <x v="59"/>
    </i>
    <i>
      <x v="1135"/>
    </i>
    <i>
      <x v="53"/>
    </i>
    <i>
      <x v="22"/>
    </i>
    <i>
      <x v="710"/>
    </i>
    <i>
      <x v="585"/>
    </i>
    <i>
      <x v="804"/>
    </i>
    <i>
      <x v="787"/>
    </i>
    <i>
      <x v="55"/>
    </i>
    <i>
      <x v="433"/>
    </i>
    <i>
      <x v="1033"/>
    </i>
    <i>
      <x v="179"/>
    </i>
    <i>
      <x v="389"/>
    </i>
    <i>
      <x v="340"/>
    </i>
    <i>
      <x v="420"/>
    </i>
    <i>
      <x v="865"/>
    </i>
    <i>
      <x v="430"/>
    </i>
    <i>
      <x v="960"/>
    </i>
    <i>
      <x v="435"/>
    </i>
    <i>
      <x v="1203"/>
    </i>
    <i>
      <x v="265"/>
    </i>
    <i>
      <x v="391"/>
    </i>
    <i>
      <x v="901"/>
    </i>
    <i>
      <x v="725"/>
    </i>
    <i>
      <x v="427"/>
    </i>
    <i>
      <x v="231"/>
    </i>
    <i>
      <x v="714"/>
    </i>
    <i>
      <x v="891"/>
    </i>
    <i>
      <x v="695"/>
    </i>
    <i>
      <x v="445"/>
    </i>
    <i>
      <x v="881"/>
    </i>
    <i>
      <x v="752"/>
    </i>
    <i>
      <x v="755"/>
    </i>
    <i>
      <x v="1196"/>
    </i>
    <i>
      <x v="863"/>
    </i>
    <i>
      <x v="830"/>
    </i>
    <i>
      <x v="862"/>
    </i>
    <i>
      <x v="1171"/>
    </i>
    <i>
      <x v="530"/>
    </i>
    <i>
      <x v="666"/>
    </i>
    <i>
      <x v="1241"/>
    </i>
    <i>
      <x v="1246"/>
    </i>
    <i>
      <x v="1165"/>
    </i>
    <i>
      <x v="688"/>
    </i>
    <i>
      <x v="1083"/>
    </i>
    <i>
      <x v="923"/>
    </i>
    <i>
      <x v="228"/>
    </i>
    <i>
      <x v="244"/>
    </i>
    <i>
      <x v="869"/>
    </i>
    <i>
      <x v="196"/>
    </i>
    <i>
      <x v="762"/>
    </i>
    <i>
      <x v="220"/>
    </i>
    <i>
      <x v="927"/>
    </i>
    <i>
      <x v="360"/>
    </i>
    <i>
      <x v="425"/>
    </i>
    <i>
      <x v="589"/>
    </i>
    <i>
      <x v="1062"/>
    </i>
    <i>
      <x v="953"/>
    </i>
    <i>
      <x v="1054"/>
    </i>
    <i>
      <x v="737"/>
    </i>
    <i>
      <x v="907"/>
    </i>
    <i>
      <x v="513"/>
    </i>
    <i>
      <x v="242"/>
    </i>
    <i>
      <x v="1145"/>
    </i>
    <i>
      <x v="541"/>
    </i>
    <i>
      <x v="104"/>
    </i>
    <i>
      <x v="636"/>
    </i>
    <i>
      <x v="19"/>
    </i>
    <i>
      <x v="486"/>
    </i>
    <i>
      <x v="1123"/>
    </i>
    <i>
      <x v="235"/>
    </i>
    <i>
      <x v="87"/>
    </i>
    <i>
      <x v="1052"/>
    </i>
    <i>
      <x v="358"/>
    </i>
    <i>
      <x v="747"/>
    </i>
    <i>
      <x v="1117"/>
    </i>
    <i>
      <x v="460"/>
    </i>
    <i>
      <x v="154"/>
    </i>
    <i>
      <x v="248"/>
    </i>
    <i>
      <x v="532"/>
    </i>
    <i>
      <x v="1235"/>
    </i>
    <i>
      <x v="270"/>
    </i>
    <i>
      <x v="706"/>
    </i>
    <i>
      <x v="139"/>
    </i>
    <i>
      <x v="6"/>
    </i>
    <i>
      <x v="454"/>
    </i>
    <i>
      <x v="557"/>
    </i>
    <i>
      <x v="332"/>
    </i>
    <i>
      <x v="190"/>
    </i>
    <i>
      <x v="1077"/>
    </i>
    <i>
      <x v="414"/>
    </i>
    <i>
      <x v="156"/>
    </i>
    <i>
      <x v="665"/>
    </i>
    <i>
      <x v="622"/>
    </i>
    <i>
      <x v="1128"/>
    </i>
    <i>
      <x v="146"/>
    </i>
    <i>
      <x v="419"/>
    </i>
    <i>
      <x v="721"/>
    </i>
    <i>
      <x v="1202"/>
    </i>
    <i>
      <x v="696"/>
    </i>
    <i>
      <x v="749"/>
    </i>
    <i>
      <x v="872"/>
    </i>
    <i>
      <x v="981"/>
    </i>
    <i>
      <x v="1178"/>
    </i>
    <i>
      <x v="413"/>
    </i>
    <i>
      <x v="274"/>
    </i>
    <i>
      <x v="883"/>
    </i>
    <i>
      <x v="66"/>
    </i>
    <i>
      <x v="610"/>
    </i>
    <i>
      <x v="1081"/>
    </i>
    <i>
      <x v="1200"/>
    </i>
    <i>
      <x v="29"/>
    </i>
    <i>
      <x v="1210"/>
    </i>
    <i>
      <x v="826"/>
    </i>
    <i>
      <x v="52"/>
    </i>
    <i>
      <x v="886"/>
    </i>
    <i>
      <x v="633"/>
    </i>
    <i>
      <x v="17"/>
    </i>
    <i>
      <x v="812"/>
    </i>
    <i>
      <x v="684"/>
    </i>
    <i>
      <x v="422"/>
    </i>
    <i>
      <x v="895"/>
    </i>
    <i>
      <x v="1092"/>
    </i>
    <i>
      <x v="46"/>
    </i>
    <i>
      <x v="670"/>
    </i>
    <i>
      <x v="1034"/>
    </i>
    <i>
      <x v="859"/>
    </i>
    <i>
      <x v="625"/>
    </i>
    <i>
      <x v="994"/>
    </i>
    <i>
      <x v="21"/>
    </i>
    <i>
      <x v="1161"/>
    </i>
    <i>
      <x v="1153"/>
    </i>
    <i>
      <x v="38"/>
    </i>
    <i>
      <x v="1078"/>
    </i>
    <i>
      <x v="958"/>
    </i>
    <i>
      <x v="564"/>
    </i>
    <i>
      <x v="92"/>
    </i>
    <i>
      <x v="172"/>
    </i>
    <i>
      <x v="266"/>
    </i>
    <i>
      <x v="871"/>
    </i>
    <i>
      <x v="827"/>
    </i>
    <i>
      <x v="1104"/>
    </i>
    <i>
      <x v="568"/>
    </i>
    <i>
      <x v="697"/>
    </i>
    <i>
      <x v="1030"/>
    </i>
    <i>
      <x v="94"/>
    </i>
    <i>
      <x v="1111"/>
    </i>
    <i>
      <x v="3"/>
    </i>
    <i>
      <x v="1088"/>
    </i>
    <i>
      <x v="31"/>
    </i>
    <i>
      <x v="124"/>
    </i>
    <i>
      <x v="743"/>
    </i>
    <i>
      <x v="922"/>
    </i>
    <i>
      <x v="95"/>
    </i>
    <i>
      <x v="278"/>
    </i>
    <i>
      <x v="207"/>
    </i>
    <i>
      <x v="1180"/>
    </i>
    <i>
      <x v="210"/>
    </i>
    <i>
      <x v="982"/>
    </i>
    <i>
      <x v="905"/>
    </i>
    <i>
      <x v="1207"/>
    </i>
    <i>
      <x v="630"/>
    </i>
    <i>
      <x v="452"/>
    </i>
    <i>
      <x v="263"/>
    </i>
    <i>
      <x v="757"/>
    </i>
    <i>
      <x v="974"/>
    </i>
    <i>
      <x v="222"/>
    </i>
    <i>
      <x v="570"/>
    </i>
    <i>
      <x v="333"/>
    </i>
    <i>
      <x v="909"/>
    </i>
    <i>
      <x v="1214"/>
    </i>
    <i>
      <x v="965"/>
    </i>
    <i>
      <x v="282"/>
    </i>
    <i>
      <x v="1222"/>
    </i>
    <i>
      <x v="257"/>
    </i>
    <i>
      <x v="689"/>
    </i>
    <i>
      <x v="507"/>
    </i>
    <i>
      <x v="843"/>
    </i>
    <i>
      <x v="488"/>
    </i>
    <i>
      <x v="373"/>
    </i>
    <i>
      <x v="189"/>
    </i>
    <i>
      <x v="520"/>
    </i>
    <i>
      <x v="193"/>
    </i>
    <i>
      <x v="985"/>
    </i>
    <i>
      <x v="1105"/>
    </i>
    <i>
      <x v="302"/>
    </i>
    <i>
      <x v="551"/>
    </i>
    <i>
      <x v="640"/>
    </i>
    <i>
      <x v="1259"/>
    </i>
    <i>
      <x v="841"/>
    </i>
    <i>
      <x v="1114"/>
    </i>
    <i>
      <x v="934"/>
    </i>
    <i>
      <x v="772"/>
    </i>
    <i>
      <x v="43"/>
    </i>
    <i>
      <x v="945"/>
    </i>
    <i>
      <x v="260"/>
    </i>
    <i>
      <x v="112"/>
    </i>
    <i>
      <x v="814"/>
    </i>
    <i>
      <x v="16"/>
    </i>
    <i>
      <x v="301"/>
    </i>
    <i>
      <x v="964"/>
    </i>
    <i>
      <x v="940"/>
    </i>
    <i>
      <x v="540"/>
    </i>
    <i>
      <x v="1017"/>
    </i>
    <i>
      <x v="799"/>
    </i>
    <i>
      <x v="972"/>
    </i>
    <i>
      <x v="767"/>
    </i>
    <i>
      <x v="979"/>
    </i>
    <i>
      <x v="1046"/>
    </i>
    <i>
      <x v="496"/>
    </i>
    <i>
      <x v="1076"/>
    </i>
    <i>
      <x v="769"/>
    </i>
    <i>
      <x v="300"/>
    </i>
    <i>
      <x v="11"/>
    </i>
    <i>
      <x v="286"/>
    </i>
    <i>
      <x v="326"/>
    </i>
    <i>
      <x v="378"/>
    </i>
    <i>
      <x v="202"/>
    </i>
    <i>
      <x v="544"/>
    </i>
    <i>
      <x v="781"/>
    </i>
    <i>
      <x v="756"/>
    </i>
    <i>
      <x v="628"/>
    </i>
    <i>
      <x v="825"/>
    </i>
    <i>
      <x v="916"/>
    </i>
    <i>
      <x v="864"/>
    </i>
    <i>
      <x v="736"/>
    </i>
    <i>
      <x v="937"/>
    </i>
    <i>
      <x v="795"/>
    </i>
    <i>
      <x v="1055"/>
    </i>
    <i>
      <x v="786"/>
    </i>
    <i>
      <x v="761"/>
    </i>
    <i>
      <x v="212"/>
    </i>
    <i>
      <x v="395"/>
    </i>
    <i>
      <x v="1091"/>
    </i>
    <i>
      <x v="1249"/>
    </i>
    <i>
      <x v="777"/>
    </i>
    <i>
      <x v="1050"/>
    </i>
    <i>
      <x v="383"/>
    </i>
    <i>
      <x v="345"/>
    </i>
    <i>
      <x v="26"/>
    </i>
    <i>
      <x v="151"/>
    </i>
    <i>
      <x v="552"/>
    </i>
    <i>
      <x v="175"/>
    </i>
    <i>
      <x v="938"/>
    </i>
    <i>
      <x v="499"/>
    </i>
    <i>
      <x v="408"/>
    </i>
    <i>
      <x v="142"/>
    </i>
    <i>
      <x v="106"/>
    </i>
    <i>
      <x v="828"/>
    </i>
    <i>
      <x v="1073"/>
    </i>
    <i>
      <x v="1035"/>
    </i>
    <i>
      <x v="906"/>
    </i>
    <i>
      <x v="99"/>
    </i>
    <i>
      <x v="616"/>
    </i>
    <i>
      <x v="25"/>
    </i>
    <i>
      <x v="365"/>
    </i>
    <i>
      <x v="1189"/>
    </i>
    <i>
      <x v="12"/>
    </i>
    <i>
      <x v="866"/>
    </i>
    <i>
      <x v="72"/>
    </i>
    <i>
      <x v="904"/>
    </i>
    <i>
      <x v="1212"/>
    </i>
    <i>
      <x v="802"/>
    </i>
    <i>
      <x v="80"/>
    </i>
    <i>
      <x v="988"/>
    </i>
    <i>
      <x v="1090"/>
    </i>
    <i>
      <x v="79"/>
    </i>
    <i>
      <x v="234"/>
    </i>
    <i>
      <x v="473"/>
    </i>
    <i>
      <x v="992"/>
    </i>
    <i>
      <x v="252"/>
    </i>
    <i>
      <x v="773"/>
    </i>
    <i>
      <x v="810"/>
    </i>
    <i>
      <x v="1151"/>
    </i>
    <i>
      <x v="410"/>
    </i>
    <i>
      <x v="614"/>
    </i>
    <i>
      <x v="809"/>
    </i>
    <i>
      <x v="37"/>
    </i>
    <i>
      <x v="392"/>
    </i>
    <i>
      <x v="751"/>
    </i>
    <i>
      <x v="1100"/>
    </i>
    <i>
      <x v="355"/>
    </i>
    <i>
      <x v="932"/>
    </i>
    <i>
      <x v="967"/>
    </i>
    <i>
      <x v="840"/>
    </i>
    <i>
      <x v="117"/>
    </i>
    <i>
      <x v="440"/>
    </i>
    <i>
      <x v="763"/>
    </i>
    <i>
      <x v="512"/>
    </i>
    <i>
      <x v="446"/>
    </i>
    <i>
      <x v="873"/>
    </i>
    <i>
      <x v="673"/>
    </i>
    <i>
      <x v="1099"/>
    </i>
    <i>
      <x v="1045"/>
    </i>
    <i>
      <x v="325"/>
    </i>
    <i>
      <x v="788"/>
    </i>
    <i>
      <x v="558"/>
    </i>
    <i>
      <x v="819"/>
    </i>
    <i>
      <x v="293"/>
    </i>
    <i>
      <x v="494"/>
    </i>
    <i>
      <x v="575"/>
    </i>
    <i>
      <x v="1141"/>
    </i>
    <i>
      <x v="216"/>
    </i>
    <i>
      <x v="915"/>
    </i>
    <i>
      <x v="855"/>
    </i>
    <i>
      <x v="110"/>
    </i>
    <i>
      <x v="183"/>
    </i>
    <i>
      <x v="1256"/>
    </i>
    <i>
      <x v="797"/>
    </i>
    <i>
      <x v="41"/>
    </i>
    <i>
      <x v="126"/>
    </i>
    <i>
      <x v="379"/>
    </i>
    <i>
      <x v="791"/>
    </i>
    <i>
      <x v="1172"/>
    </i>
    <i>
      <x v="480"/>
    </i>
    <i>
      <x v="966"/>
    </i>
    <i>
      <x v="192"/>
    </i>
    <i>
      <x v="996"/>
    </i>
    <i>
      <x v="187"/>
    </i>
    <i>
      <x v="344"/>
    </i>
    <i>
      <x v="547"/>
    </i>
    <i>
      <x v="503"/>
    </i>
    <i>
      <x v="653"/>
    </i>
    <i>
      <x v="60"/>
    </i>
    <i>
      <x v="1192"/>
    </i>
    <i>
      <x v="1056"/>
    </i>
    <i>
      <x v="91"/>
    </i>
    <i>
      <x v="995"/>
    </i>
    <i>
      <x v="323"/>
    </i>
    <i>
      <x v="1234"/>
    </i>
    <i>
      <x v="1019"/>
    </i>
    <i>
      <x v="89"/>
    </i>
    <i>
      <x v="1131"/>
    </i>
    <i>
      <x v="311"/>
    </i>
    <i>
      <x v="952"/>
    </i>
    <i>
      <x v="1238"/>
    </i>
    <i>
      <x v="690"/>
    </i>
    <i>
      <x v="774"/>
    </i>
    <i>
      <x v="1012"/>
    </i>
    <i>
      <x v="837"/>
    </i>
    <i>
      <x v="28"/>
    </i>
    <i>
      <x v="122"/>
    </i>
    <i>
      <x v="1257"/>
    </i>
    <i>
      <x v="1044"/>
    </i>
    <i>
      <x v="687"/>
    </i>
    <i>
      <x v="1074"/>
    </i>
    <i>
      <x v="1239"/>
    </i>
    <i>
      <x v="123"/>
    </i>
    <i>
      <x v="1089"/>
    </i>
    <i>
      <x v="1130"/>
    </i>
    <i>
      <x v="1048"/>
    </i>
    <i>
      <x v="382"/>
    </i>
    <i>
      <x v="577"/>
    </i>
    <i>
      <x v="255"/>
    </i>
    <i>
      <x v="402"/>
    </i>
    <i>
      <x v="288"/>
    </i>
    <i>
      <x v="969"/>
    </i>
    <i>
      <x v="560"/>
    </i>
    <i>
      <x v="623"/>
    </i>
    <i>
      <x v="926"/>
    </i>
    <i>
      <x v="527"/>
    </i>
    <i>
      <x v="152"/>
    </i>
    <i>
      <x v="164"/>
    </i>
    <i>
      <x v="319"/>
    </i>
    <i>
      <x v="14"/>
    </i>
    <i>
      <x v="887"/>
    </i>
    <i>
      <x v="1175"/>
    </i>
    <i>
      <x v="159"/>
    </i>
    <i>
      <x v="393"/>
    </i>
    <i>
      <x v="1224"/>
    </i>
    <i>
      <x v="1136"/>
    </i>
    <i>
      <x v="856"/>
    </i>
    <i>
      <x v="305"/>
    </i>
    <i>
      <x v="1209"/>
    </i>
    <i>
      <x v="136"/>
    </i>
    <i>
      <x v="107"/>
    </i>
    <i>
      <x v="889"/>
    </i>
    <i>
      <x v="731"/>
    </i>
    <i>
      <x v="335"/>
    </i>
    <i>
      <x v="224"/>
    </i>
    <i>
      <x v="555"/>
    </i>
    <i>
      <x v="441"/>
    </i>
    <i>
      <x v="236"/>
    </i>
    <i>
      <x v="742"/>
    </i>
    <i>
      <x v="1110"/>
    </i>
    <i>
      <x v="147"/>
    </i>
    <i>
      <x v="849"/>
    </i>
    <i>
      <x v="1260"/>
    </i>
    <i>
      <x v="903"/>
    </i>
    <i>
      <x v="834"/>
    </i>
    <i>
      <x v="1138"/>
    </i>
    <i>
      <x v="129"/>
    </i>
    <i>
      <x v="754"/>
    </i>
    <i>
      <x v="158"/>
    </i>
    <i>
      <x v="566"/>
    </i>
    <i>
      <x v="1250"/>
    </i>
    <i>
      <x v="1059"/>
    </i>
    <i>
      <x v="1233"/>
    </i>
    <i>
      <x v="1143"/>
    </i>
    <i>
      <x v="1177"/>
    </i>
    <i>
      <x v="1197"/>
    </i>
    <i>
      <x v="88"/>
    </i>
    <i>
      <x v="618"/>
    </i>
    <i>
      <x v="69"/>
    </i>
    <i>
      <x v="1082"/>
    </i>
    <i>
      <x v="811"/>
    </i>
    <i>
      <x v="700"/>
    </i>
    <i>
      <x v="1261"/>
    </i>
    <i>
      <x v="678"/>
    </i>
    <i>
      <x v="732"/>
    </i>
    <i>
      <x v="459"/>
    </i>
    <i>
      <x v="213"/>
    </i>
    <i>
      <x v="487"/>
    </i>
    <i>
      <x v="682"/>
    </i>
    <i>
      <x v="211"/>
    </i>
    <i>
      <x v="768"/>
    </i>
    <i>
      <x v="63"/>
    </i>
    <i>
      <x v="973"/>
    </i>
    <i>
      <x v="1028"/>
    </i>
    <i>
      <x v="643"/>
    </i>
    <i>
      <x v="218"/>
    </i>
    <i>
      <x v="607"/>
    </i>
    <i>
      <x v="815"/>
    </i>
    <i>
      <x v="128"/>
    </i>
    <i>
      <x v="438"/>
    </i>
    <i>
      <x v="1160"/>
    </i>
    <i>
      <x v="702"/>
    </i>
    <i>
      <x v="1244"/>
    </i>
    <i>
      <x v="858"/>
    </i>
    <i>
      <x v="15"/>
    </i>
    <i>
      <x v="371"/>
    </i>
    <i>
      <x v="929"/>
    </i>
    <i>
      <x v="950"/>
    </i>
    <i>
      <x v="578"/>
    </i>
    <i>
      <x v="144"/>
    </i>
    <i>
      <x v="686"/>
    </i>
    <i>
      <x v="563"/>
    </i>
    <i>
      <x v="1003"/>
    </i>
    <i>
      <x v="281"/>
    </i>
    <i>
      <x v="740"/>
    </i>
    <i>
      <x v="114"/>
    </i>
    <i>
      <x v="735"/>
    </i>
    <i>
      <x v="315"/>
    </i>
    <i>
      <x v="249"/>
    </i>
    <i>
      <x v="203"/>
    </i>
    <i>
      <x v="498"/>
    </i>
    <i>
      <x v="474"/>
    </i>
    <i>
      <x v="491"/>
    </i>
    <i>
      <x v="97"/>
    </i>
    <i>
      <x v="626"/>
    </i>
    <i>
      <x v="1087"/>
    </i>
    <i>
      <x v="388"/>
    </i>
    <i>
      <x v="1070"/>
    </i>
    <i>
      <x v="404"/>
    </i>
    <i>
      <x v="511"/>
    </i>
    <i>
      <x v="1163"/>
    </i>
    <i>
      <x v="1179"/>
    </i>
    <i>
      <x v="250"/>
    </i>
    <i>
      <x v="100"/>
    </i>
    <i>
      <x v="550"/>
    </i>
    <i>
      <x v="924"/>
    </i>
    <i>
      <x v="81"/>
    </i>
    <i>
      <x v="1042"/>
    </i>
    <i>
      <x v="750"/>
    </i>
    <i>
      <x v="33"/>
    </i>
    <i>
      <x v="842"/>
    </i>
    <i>
      <x v="456"/>
    </i>
    <i>
      <x v="390"/>
    </i>
    <i>
      <x v="683"/>
    </i>
    <i>
      <x v="997"/>
    </i>
    <i>
      <x v="844"/>
    </i>
    <i>
      <x v="599"/>
    </i>
    <i>
      <x v="1190"/>
    </i>
    <i>
      <x v="1000"/>
    </i>
    <i>
      <x v="314"/>
    </i>
    <i>
      <x v="792"/>
    </i>
    <i>
      <x v="294"/>
    </i>
    <i>
      <x v="744"/>
    </i>
    <i>
      <x v="1032"/>
    </i>
    <i>
      <x v="1252"/>
    </i>
    <i>
      <x v="485"/>
    </i>
    <i>
      <x v="656"/>
    </i>
    <i>
      <x v="316"/>
    </i>
    <i>
      <x v="1115"/>
    </i>
    <i>
      <x v="699"/>
    </i>
    <i>
      <x v="847"/>
    </i>
    <i>
      <x v="182"/>
    </i>
    <i>
      <x v="836"/>
    </i>
    <i>
      <x v="595"/>
    </i>
  </rowItems>
  <colItems count="1">
    <i/>
  </colItems>
  <dataFields count="1">
    <dataField name="Sum of Net Profit" fld="1" baseField="0" baseItem="0"/>
  </dataFields>
  <formats count="2">
    <format dxfId="27">
      <pivotArea field="3" type="button" dataOnly="0" labelOnly="1" outline="0" axis="axisRow" fieldPosition="0"/>
    </format>
    <format dxfId="26">
      <pivotArea dataOnly="0" labelOnly="1" outline="0" axis="axisValues" fieldPosition="0"/>
    </format>
  </formats>
  <pivotHierarchies count="142">
    <pivotHierarchy dragToData="1"/>
    <pivotHierarchy dragToData="1"/>
    <pivotHierarchy dragToData="1"/>
    <pivotHierarchy dragToData="1"/>
    <pivotHierarchy dragToData="1"/>
    <pivotHierarchy multipleItemSelectionAllowed="1" dragToData="1">
      <members count="1" level="1">
        <member name="[Calendar].[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Store Type].&amp;[Supermarket]"/>
      </members>
    </pivotHierarchy>
    <pivotHierarchy dragToData="1"/>
    <pivotHierarchy dragToData="1"/>
    <pivotHierarchy dragToData="1"/>
    <pivotHierarchy dragToData="1"/>
    <pivotHierarchy multipleItemSelectionAllowed="1" dragToData="1">
      <members count="1" level="1">
        <member name="[Stores].[Store 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ranscation Data]"/>
        <x15:activeTabTopLevelEntity name="[Customers]"/>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D667C0-17BB-4B5E-96F1-DFB197981C12}" name="Quater pivotTable" cacheId="4" applyNumberFormats="0" applyBorderFormats="0" applyFontFormats="0" applyPatternFormats="0" applyAlignmentFormats="0" applyWidthHeightFormats="1" dataCaption="Values" tag="1fe63d1d-eb14-46e1-b581-5399f4b006eb" updatedVersion="7" minRefreshableVersion="3" useAutoFormatting="1" subtotalHiddenItems="1" rowGrandTotals="0" itemPrintTitles="1" createdVersion="5" indent="0" outline="1" outlineData="1" multipleFieldFilters="0" chartFormat="16" rowHeaderCaption="Qtr Name">
  <location ref="A113:C117" firstHeaderRow="0" firstDataRow="1" firstDataCol="1"/>
  <pivotFields count="8">
    <pivotField dataField="1" subtotalTop="0" showAll="0" defaultSubtotal="0"/>
    <pivotField allDrilled="1" subtotalTop="0" showAll="0" sortType="ascending" defaultSubtotal="0" defaultAttributeDrillState="1">
      <items count="12">
        <item x="4"/>
        <item x="3"/>
        <item x="7"/>
        <item x="0"/>
        <item x="8"/>
        <item x="6"/>
        <item x="5"/>
        <item s="1" x="1"/>
        <item x="11"/>
        <item x="10"/>
        <item x="9"/>
        <item x="2"/>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Total Profit" fld="0" baseField="0" baseItem="0" numFmtId="167"/>
    <dataField name="Sum of Net Profit" fld="7" showDataAs="percentOfTotal" baseField="0" baseItem="0" numFmtId="9">
      <extLst>
        <ext xmlns:x14="http://schemas.microsoft.com/office/spreadsheetml/2009/9/main" uri="{E15A36E0-9728-4e99-A89B-3F7291B0FE68}">
          <x14:dataField sourceField="0" uniqueName="[__Xl2].[Measures].[Sum of Net Profit]"/>
        </ext>
      </extLst>
    </dataField>
  </dataFields>
  <formats count="5">
    <format dxfId="32">
      <pivotArea outline="0" collapsedLevelsAreSubtotals="1" fieldPosition="0"/>
    </format>
    <format dxfId="31">
      <pivotArea outline="0" fieldPosition="0">
        <references count="1">
          <reference field="4294967294" count="1">
            <x v="1"/>
          </reference>
        </references>
      </pivotArea>
    </format>
    <format dxfId="30">
      <pivotArea outline="0" collapsedLevelsAreSubtotals="1" fieldPosition="0">
        <references count="1">
          <reference field="4294967294" count="1" selected="0">
            <x v="1"/>
          </reference>
        </references>
      </pivotArea>
    </format>
    <format dxfId="29">
      <pivotArea field="2" type="button" dataOnly="0" labelOnly="1" outline="0" axis="axisRow" fieldPosition="0"/>
    </format>
    <format dxfId="28">
      <pivotArea dataOnly="0" labelOnly="1" outline="0" fieldPosition="0">
        <references count="1">
          <reference field="4294967294" count="2">
            <x v="0"/>
            <x v="1"/>
          </reference>
        </references>
      </pivotArea>
    </format>
  </formats>
  <chartFormats count="2">
    <chartFormat chart="3"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Hierarchies count="143">
    <pivotHierarchy dragToData="1"/>
    <pivotHierarchy dragToData="1"/>
    <pivotHierarchy multipleItemSelectionAllowed="1" dragToData="1"/>
    <pivotHierarchy dragToData="1"/>
    <pivotHierarchy dragToData="1"/>
    <pivotHierarchy multipleItemSelectionAllowed="1" dragToData="1">
      <members count="1" level="1">
        <member name="[Calendar].[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 Country].&amp;[Mexic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Sales Region].&amp;[Mexico South]"/>
      </members>
    </pivotHierarchy>
    <pivotHierarchy dragToData="1"/>
    <pivotHierarchy dragToData="1"/>
    <pivotHierarchy multipleItemSelectionAllowed="1" dragToData="1">
      <members count="1" level="1">
        <member name="[Stores].[Store Type].&amp;[Gourmet Supermark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cation Data]"/>
        <x15:activeTabTopLevelEntity name="[Customers]"/>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762B66-9B73-4F8E-8B4E-0E4E2EEF98CB}" name="PivotTable19" cacheId="0" applyNumberFormats="0" applyBorderFormats="0" applyFontFormats="0" applyPatternFormats="0" applyAlignmentFormats="0" applyWidthHeightFormats="1" dataCaption="Values" tag="dd90733c-621d-49e9-8481-5c1898e03673" updatedVersion="7" minRefreshableVersion="3" useAutoFormatting="1" subtotalHiddenItems="1" rowGrandTotals="0" itemPrintTitles="1" createdVersion="5" indent="0" outline="1" outlineData="1" multipleFieldFilters="0" rowHeaderCaption="Country">
  <location ref="G344:H347"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3">
    <i>
      <x v="2"/>
    </i>
    <i>
      <x v="1"/>
    </i>
    <i>
      <x/>
    </i>
  </rowItems>
  <colItems count="1">
    <i/>
  </colItems>
  <dataFields count="1">
    <dataField name="Total Profit" fld="0" baseField="0" baseItem="0"/>
  </dataFields>
  <formats count="5">
    <format dxfId="37">
      <pivotArea type="all" dataOnly="0" outline="0" fieldPosition="0"/>
    </format>
    <format dxfId="36">
      <pivotArea outline="0" collapsedLevelsAreSubtotals="1" fieldPosition="0"/>
    </format>
    <format dxfId="35">
      <pivotArea field="1" type="button" dataOnly="0" labelOnly="1" outline="0" axis="axisRow" fieldPosition="0"/>
    </format>
    <format dxfId="34">
      <pivotArea dataOnly="0" labelOnly="1" fieldPosition="0">
        <references count="1">
          <reference field="1" count="0"/>
        </references>
      </pivotArea>
    </format>
    <format dxfId="33">
      <pivotArea dataOnly="0" labelOnly="1" outline="0" axis="axisValues" fieldPosition="0"/>
    </format>
  </formats>
  <pivotHierarchies count="1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ation Data]"/>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7078CA-722D-41A6-911D-E36EBF5B9369}" name="Gender Compasion" cacheId="10" applyNumberFormats="0" applyBorderFormats="0" applyFontFormats="0" applyPatternFormats="0" applyAlignmentFormats="0" applyWidthHeightFormats="1" dataCaption="Values" tag="30a4f428-2fa1-451b-aa1d-056e41dbc838" updatedVersion="7" minRefreshableVersion="3" useAutoFormatting="1" subtotalHiddenItems="1" rowGrandTotals="0" itemPrintTitles="1" createdVersion="5" indent="0" outline="1" outlineData="1" multipleFieldFilters="0" chartFormat="6" rowHeaderCaption="Gender">
  <location ref="A384:B386"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x v="1"/>
    </i>
  </rowItems>
  <colItems count="1">
    <i/>
  </colItems>
  <dataFields count="1">
    <dataField name="Total  Profit" fld="1" baseField="0" baseItem="0"/>
  </dataFields>
  <formats count="2">
    <format dxfId="39">
      <pivotArea field="0" type="button" dataOnly="0" labelOnly="1" outline="0" axis="axisRow" fieldPosition="0"/>
    </format>
    <format dxfId="38">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Hierarchies count="1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 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Store Type].&amp;[Supermarket]"/>
      </members>
    </pivotHierarchy>
    <pivotHierarchy dragToData="1"/>
    <pivotHierarchy dragToData="1"/>
    <pivotHierarchy dragToData="1"/>
    <pivotHierarchy dragToData="1"/>
    <pivotHierarchy multipleItemSelectionAllowed="1" dragToData="1">
      <members count="1" level="1">
        <member name="[Stores].[Store 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cation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5B4A55-0ABB-47F2-980D-F678139A2E51}" name="Main Sub Pivot Table" cacheId="2" applyNumberFormats="0" applyBorderFormats="0" applyFontFormats="0" applyPatternFormats="0" applyAlignmentFormats="0" applyWidthHeightFormats="1" dataCaption="Values" tag="02adf0ed-e447-4ca6-800c-d019e03da4ab" updatedVersion="7" minRefreshableVersion="3" useAutoFormatting="1" subtotalHiddenItems="1" rowGrandTotals="0" itemPrintTitles="1" createdVersion="5" indent="0" outline="1" outlineData="1" multipleFieldFilters="0">
  <location ref="A27:G29"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name="year"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6"/>
  </rowFields>
  <rowItems count="2">
    <i>
      <x/>
    </i>
    <i>
      <x v="1"/>
    </i>
  </rowItems>
  <colFields count="1">
    <field x="-2"/>
  </colFields>
  <colItems count="6">
    <i>
      <x/>
    </i>
    <i i="1">
      <x v="1"/>
    </i>
    <i i="2">
      <x v="2"/>
    </i>
    <i i="3">
      <x v="3"/>
    </i>
    <i i="4">
      <x v="4"/>
    </i>
    <i i="5">
      <x v="5"/>
    </i>
  </colItems>
  <dataFields count="6">
    <dataField name="COGS" fld="3" baseField="0" baseItem="0"/>
    <dataField name=" transaction" fld="5" subtotal="count" baseField="0" baseItem="0"/>
    <dataField name="Net Profit" fld="4" baseField="0" baseItem="0"/>
    <dataField name="Profit Margin" fld="2" subtotal="average" baseField="0" baseItem="0"/>
    <dataField name="Revenue" fld="1" baseField="0" baseItem="0"/>
    <dataField name="Quantity Sold" fld="0" baseField="6" baseItem="0"/>
  </dataFields>
  <formats count="20">
    <format dxfId="59">
      <pivotArea field="6" type="button" dataOnly="0" labelOnly="1" outline="0" axis="axisRow" fieldPosition="0"/>
    </format>
    <format dxfId="58">
      <pivotArea dataOnly="0" labelOnly="1" outline="0" fieldPosition="0">
        <references count="1">
          <reference field="4294967294" count="6">
            <x v="0"/>
            <x v="1"/>
            <x v="2"/>
            <x v="3"/>
            <x v="4"/>
            <x v="5"/>
          </reference>
        </references>
      </pivotArea>
    </format>
    <format dxfId="57">
      <pivotArea field="6" type="button" dataOnly="0" labelOnly="1" outline="0" axis="axisRow" fieldPosition="0"/>
    </format>
    <format dxfId="56">
      <pivotArea dataOnly="0" labelOnly="1" outline="0" fieldPosition="0">
        <references count="1">
          <reference field="4294967294" count="6">
            <x v="0"/>
            <x v="1"/>
            <x v="2"/>
            <x v="3"/>
            <x v="4"/>
            <x v="5"/>
          </reference>
        </references>
      </pivotArea>
    </format>
    <format dxfId="55">
      <pivotArea collapsedLevelsAreSubtotals="1" fieldPosition="0">
        <references count="2">
          <reference field="4294967294" count="1" selected="0">
            <x v="0"/>
          </reference>
          <reference field="6" count="1">
            <x v="0"/>
          </reference>
        </references>
      </pivotArea>
    </format>
    <format dxfId="54">
      <pivotArea collapsedLevelsAreSubtotals="1" fieldPosition="0">
        <references count="2">
          <reference field="4294967294" count="1" selected="0">
            <x v="1"/>
          </reference>
          <reference field="6" count="1">
            <x v="0"/>
          </reference>
        </references>
      </pivotArea>
    </format>
    <format dxfId="53">
      <pivotArea collapsedLevelsAreSubtotals="1" fieldPosition="0">
        <references count="2">
          <reference field="4294967294" count="1" selected="0">
            <x v="2"/>
          </reference>
          <reference field="6" count="1">
            <x v="0"/>
          </reference>
        </references>
      </pivotArea>
    </format>
    <format dxfId="52">
      <pivotArea collapsedLevelsAreSubtotals="1" fieldPosition="0">
        <references count="2">
          <reference field="4294967294" count="1" selected="0">
            <x v="4"/>
          </reference>
          <reference field="6" count="1">
            <x v="0"/>
          </reference>
        </references>
      </pivotArea>
    </format>
    <format dxfId="51">
      <pivotArea collapsedLevelsAreSubtotals="1" fieldPosition="0">
        <references count="2">
          <reference field="4294967294" count="1" selected="0">
            <x v="5"/>
          </reference>
          <reference field="6" count="1">
            <x v="0"/>
          </reference>
        </references>
      </pivotArea>
    </format>
    <format dxfId="50">
      <pivotArea collapsedLevelsAreSubtotals="1" fieldPosition="0">
        <references count="2">
          <reference field="4294967294" count="1" selected="0">
            <x v="0"/>
          </reference>
          <reference field="6" count="1">
            <x v="1"/>
          </reference>
        </references>
      </pivotArea>
    </format>
    <format dxfId="49">
      <pivotArea collapsedLevelsAreSubtotals="1" fieldPosition="0">
        <references count="2">
          <reference field="4294967294" count="1" selected="0">
            <x v="1"/>
          </reference>
          <reference field="6" count="1">
            <x v="1"/>
          </reference>
        </references>
      </pivotArea>
    </format>
    <format dxfId="48">
      <pivotArea collapsedLevelsAreSubtotals="1" fieldPosition="0">
        <references count="2">
          <reference field="4294967294" count="1" selected="0">
            <x v="2"/>
          </reference>
          <reference field="6" count="1">
            <x v="1"/>
          </reference>
        </references>
      </pivotArea>
    </format>
    <format dxfId="47">
      <pivotArea collapsedLevelsAreSubtotals="1" fieldPosition="0">
        <references count="2">
          <reference field="4294967294" count="1" selected="0">
            <x v="4"/>
          </reference>
          <reference field="6" count="1">
            <x v="1"/>
          </reference>
        </references>
      </pivotArea>
    </format>
    <format dxfId="46">
      <pivotArea collapsedLevelsAreSubtotals="1" fieldPosition="0">
        <references count="2">
          <reference field="4294967294" count="1" selected="0">
            <x v="5"/>
          </reference>
          <reference field="6" count="1">
            <x v="1"/>
          </reference>
        </references>
      </pivotArea>
    </format>
    <format dxfId="45">
      <pivotArea field="6" type="button" dataOnly="0" labelOnly="1" outline="0" axis="axisRow" fieldPosition="0"/>
    </format>
    <format dxfId="44">
      <pivotArea dataOnly="0" labelOnly="1" outline="0" fieldPosition="0">
        <references count="1">
          <reference field="4294967294" count="6">
            <x v="0"/>
            <x v="1"/>
            <x v="2"/>
            <x v="3"/>
            <x v="4"/>
            <x v="5"/>
          </reference>
        </references>
      </pivotArea>
    </format>
    <format dxfId="43">
      <pivotArea field="6" type="button" dataOnly="0" labelOnly="1" outline="0" axis="axisRow" fieldPosition="0"/>
    </format>
    <format dxfId="42">
      <pivotArea dataOnly="0" labelOnly="1" outline="0" fieldPosition="0">
        <references count="1">
          <reference field="4294967294" count="6">
            <x v="0"/>
            <x v="1"/>
            <x v="2"/>
            <x v="3"/>
            <x v="4"/>
            <x v="5"/>
          </reference>
        </references>
      </pivotArea>
    </format>
    <format dxfId="41">
      <pivotArea field="6" type="button" dataOnly="0" labelOnly="1" outline="0" axis="axisRow" fieldPosition="0"/>
    </format>
    <format dxfId="40">
      <pivotArea dataOnly="0" labelOnly="1" outline="0" fieldPosition="0">
        <references count="1">
          <reference field="4294967294" count="6">
            <x v="0"/>
            <x v="1"/>
            <x v="2"/>
            <x v="3"/>
            <x v="4"/>
            <x v="5"/>
          </reference>
        </references>
      </pivotArea>
    </format>
  </formats>
  <pivotHierarchies count="142">
    <pivotHierarchy dragToData="1"/>
    <pivotHierarchy dragToData="1"/>
    <pivotHierarchy multipleItemSelectionAllowed="1" dragToData="1">
      <members count="1" level="1">
        <member name="[Calendar].[Month Name].&amp;[Feb]"/>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Total Cost"/>
    <pivotHierarchy dragToData="1" caption="Net Profit"/>
    <pivotHierarchy dragToData="1"/>
    <pivotHierarchy dragToData="1" caption="Profit Margin"/>
    <pivotHierarchy dragToData="1"/>
    <pivotHierarchy dragToData="1"/>
    <pivotHierarchy dragToData="1"/>
    <pivotHierarchy dragToData="1" caption="Transaction"/>
    <pivotHierarchy dragToData="1" caption="Return Rate"/>
    <pivotHierarchy dragToData="1"/>
    <pivotHierarchy dragToData="1"/>
    <pivotHierarchy dragToData="1" caption="Quantity Sold"/>
    <pivotHierarchy dragToData="1"/>
    <pivotHierarchy dragToData="1" caption="Return Quantity"/>
    <pivotHierarchy dragToData="1" caption="Count of Return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 transaction"/>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ation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83CD30-FBB2-4E33-924A-901B02C5FA18}" name="Top Store" cacheId="13" applyNumberFormats="0" applyBorderFormats="0" applyFontFormats="0" applyPatternFormats="0" applyAlignmentFormats="0" applyWidthHeightFormats="1" dataCaption="Values" tag="1d332f3a-b077-4527-a554-b46a1aa4c49a" updatedVersion="7" minRefreshableVersion="3" useAutoFormatting="1" subtotalHiddenItems="1" rowGrandTotals="0" itemPrintTitles="1" createdVersion="5" indent="0" outline="1" outlineData="1" multipleFieldFilters="0" rowHeaderCaption="Store">
  <location ref="A355:B361" firstHeaderRow="1" firstDataRow="1" firstDataCol="1"/>
  <pivotFields count="5">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1"/>
    </i>
    <i>
      <x/>
    </i>
    <i>
      <x v="3"/>
    </i>
    <i>
      <x v="5"/>
    </i>
    <i>
      <x v="4"/>
    </i>
    <i>
      <x v="2"/>
    </i>
  </rowItems>
  <colItems count="1">
    <i/>
  </colItems>
  <dataFields count="1">
    <dataField name="Total Profit" fld="0" baseField="0" baseItem="0"/>
  </dataFields>
  <formats count="2">
    <format dxfId="61">
      <pivotArea field="2" type="button" dataOnly="0" labelOnly="1" outline="0" axis="axisRow" fieldPosition="0"/>
    </format>
    <format dxfId="60">
      <pivotArea dataOnly="0" labelOnly="1" outline="0" axis="axisValues" fieldPosition="0"/>
    </format>
  </formats>
  <pivotHierarchies count="1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Store Type].&amp;[Supermarket]"/>
      </members>
    </pivotHierarchy>
    <pivotHierarchy dragToData="1"/>
    <pivotHierarchy dragToData="1"/>
    <pivotHierarchy dragToData="1"/>
    <pivotHierarchy dragToData="1"/>
    <pivotHierarchy multipleItemSelectionAllowed="1" dragToData="1">
      <members count="1" level="1">
        <member name="[Stores].[Store 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ation Data]"/>
        <x15:activeTabTopLevelEntity name="[Customers]"/>
        <x15:activeTabTopLevelEntity name="[Stor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865782-BDDB-488C-82AA-2178899C43D8}" name="Month PivotTable" cacheId="6" applyNumberFormats="0" applyBorderFormats="0" applyFontFormats="0" applyPatternFormats="0" applyAlignmentFormats="0" applyWidthHeightFormats="1" dataCaption="Values" tag="580b1b81-a10f-4681-901a-1272af2974e0" updatedVersion="7" minRefreshableVersion="3" useAutoFormatting="1" subtotalHiddenItems="1" rowGrandTotals="0" itemPrintTitles="1" createdVersion="5" indent="0" outline="1" outlineData="1" multipleFieldFilters="0" chartFormat="7" rowHeaderCaption="Month Name">
  <location ref="A76:B88" firstHeaderRow="1" firstDataRow="1" firstDataCol="1"/>
  <pivotFields count="4">
    <pivotField dataField="1" subtotalTop="0" showAll="0" defaultSubtotal="0"/>
    <pivotField axis="axisRow" allDrilled="1" subtotalTop="0" showAll="0" sortType="ascending"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Total Profit" fld="0" baseField="0" baseItem="0" numFmtId="167"/>
  </dataFields>
  <formats count="3">
    <format dxfId="64">
      <pivotArea outline="0" collapsedLevelsAreSubtotals="1" fieldPosition="0"/>
    </format>
    <format dxfId="63">
      <pivotArea field="1" type="button" dataOnly="0" labelOnly="1" outline="0" axis="axisRow" fieldPosition="0"/>
    </format>
    <format dxfId="6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142">
    <pivotHierarchy dragToData="1"/>
    <pivotHierarchy dragToData="1"/>
    <pivotHierarchy multipleItemSelectionAllowed="1" dragToData="1"/>
    <pivotHierarchy dragToData="1"/>
    <pivotHierarchy dragToData="1"/>
    <pivotHierarchy multipleItemSelectionAllowed="1" dragToData="1">
      <members count="1" level="1">
        <member name="[Calendar].[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 Country].&amp;[Mexic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cation Data]"/>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3C3A13-C327-4419-9468-20C6E52A4B6B}" name="Weekened Pivot Table" cacheId="7" applyNumberFormats="0" applyBorderFormats="0" applyFontFormats="0" applyPatternFormats="0" applyAlignmentFormats="0" applyWidthHeightFormats="1" dataCaption="Values" tag="97b4e206-f189-46bc-b378-033ffb1941fb" updatedVersion="7" minRefreshableVersion="3" useAutoFormatting="1" subtotalHiddenItems="1" rowGrandTotals="0" itemPrintTitles="1" createdVersion="5" indent="0" outline="1" outlineData="1" multipleFieldFilters="0" chartFormat="16" rowHeaderCaption="WeekType">
  <location ref="A104:B106" firstHeaderRow="1" firstDataRow="1" firstDataCol="1"/>
  <pivotFields count="6">
    <pivotField dataField="1" subtotalTop="0" showAll="0" defaultSubtotal="0"/>
    <pivotField allDrilled="1" subtotalTop="0" showAll="0" sortType="ascending" defaultSubtotal="0" defaultAttributeDrillState="1">
      <items count="12">
        <item x="4"/>
        <item s="1" x="3"/>
        <item x="7"/>
        <item x="0"/>
        <item x="8"/>
        <item x="6"/>
        <item x="5"/>
        <item x="1"/>
        <item x="11"/>
        <item x="10"/>
        <item x="9"/>
        <item x="2"/>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x v="1"/>
    </i>
  </rowItems>
  <colItems count="1">
    <i/>
  </colItems>
  <dataFields count="1">
    <dataField name="Total Profit" fld="0" baseField="0" baseItem="0" numFmtId="167"/>
  </dataFields>
  <formats count="3">
    <format dxfId="67">
      <pivotArea outline="0" collapsedLevelsAreSubtotals="1" fieldPosition="0"/>
    </format>
    <format dxfId="66">
      <pivotArea field="2" type="button" dataOnly="0" labelOnly="1" outline="0" axis="axisRow" fieldPosition="0"/>
    </format>
    <format dxfId="65">
      <pivotArea dataOnly="0" labelOnly="1" outline="0" axis="axisValues" fieldPosition="0"/>
    </format>
  </formats>
  <chartFormats count="4">
    <chartFormat chart="3"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2" count="1" selected="0">
            <x v="0"/>
          </reference>
        </references>
      </pivotArea>
    </chartFormat>
    <chartFormat chart="15" format="8">
      <pivotArea type="data" outline="0" fieldPosition="0">
        <references count="2">
          <reference field="4294967294" count="1" selected="0">
            <x v="0"/>
          </reference>
          <reference field="2" count="1" selected="0">
            <x v="1"/>
          </reference>
        </references>
      </pivotArea>
    </chartFormat>
  </chartFormats>
  <pivotHierarchies count="142">
    <pivotHierarchy dragToData="1"/>
    <pivotHierarchy dragToData="1"/>
    <pivotHierarchy multipleItemSelectionAllowed="1" dragToData="1"/>
    <pivotHierarchy dragToData="1"/>
    <pivotHierarchy dragToData="1"/>
    <pivotHierarchy multipleItemSelectionAllowed="1" dragToData="1">
      <members count="1" level="1">
        <member name="[Calendar].[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 Country].&amp;[Mexic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Store Type].&amp;[Gourmet Supermark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cation Data]"/>
        <x15:activeTabTopLevelEntity name="[Store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F4F1FE-6504-40C1-94F2-18485BEE75DE}" name="main Sub2 PivotTable" cacheId="3" applyNumberFormats="0" applyBorderFormats="0" applyFontFormats="0" applyPatternFormats="0" applyAlignmentFormats="0" applyWidthHeightFormats="1" dataCaption="Values" tag="0ba16945-3405-41e8-b20a-bac7bf5bfc9c" updatedVersion="7" minRefreshableVersion="3" useAutoFormatting="1" subtotalHiddenItems="1" rowGrandTotals="0" itemPrintTitles="1" createdVersion="5" indent="0" outline="1" outlineData="1" multipleFieldFilters="0">
  <location ref="A31:A32" firstHeaderRow="1" firstDataRow="1" firstDataCol="1"/>
  <pivotFields count="2">
    <pivotField name="year"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0"/>
  </rowFields>
  <rowItems count="1">
    <i>
      <x/>
    </i>
  </rowItems>
  <formats count="3">
    <format dxfId="70">
      <pivotArea field="0" type="button" dataOnly="0" labelOnly="1" outline="0" axis="axisRow" fieldPosition="0"/>
    </format>
    <format dxfId="69">
      <pivotArea field="0" type="button" dataOnly="0" labelOnly="1" outline="0" axis="axisRow" fieldPosition="0"/>
    </format>
    <format dxfId="68">
      <pivotArea field="0" type="button" dataOnly="0" labelOnly="1" outline="0" axis="axisRow" fieldPosition="0"/>
    </format>
  </formats>
  <pivotHierarchies count="142">
    <pivotHierarchy dragToData="1"/>
    <pivotHierarchy dragToData="1"/>
    <pivotHierarchy multipleItemSelectionAllowed="1" dragToData="1">
      <members count="1" level="1">
        <member name="[Calendar].[Month Name].&amp;[May]"/>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Total Cost"/>
    <pivotHierarchy dragToData="1" caption="Net Profit"/>
    <pivotHierarchy dragToData="1"/>
    <pivotHierarchy dragToData="1" caption="Profit Margin"/>
    <pivotHierarchy dragToData="1"/>
    <pivotHierarchy dragToData="1"/>
    <pivotHierarchy dragToData="1"/>
    <pivotHierarchy dragToData="1" caption="Transaction"/>
    <pivotHierarchy dragToData="1" caption="Return Rate"/>
    <pivotHierarchy dragToData="1"/>
    <pivotHierarchy dragToData="1"/>
    <pivotHierarchy dragToData="1" caption="Quantity Sold"/>
    <pivotHierarchy dragToData="1"/>
    <pivotHierarchy dragToData="1" caption="Return Quantity"/>
    <pivotHierarchy dragToData="1" caption="Count of Return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 transaction"/>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ation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8068C63-843C-467C-9148-5C6A6D537B54}" name="marital Status Compasion" cacheId="14" applyNumberFormats="0" applyBorderFormats="0" applyFontFormats="0" applyPatternFormats="0" applyAlignmentFormats="0" applyWidthHeightFormats="1" dataCaption="Values" tag="30a4f428-2fa1-451b-aa1d-056e41dbc838" updatedVersion="7" minRefreshableVersion="3" useAutoFormatting="1" subtotalHiddenItems="1" rowGrandTotals="0" itemPrintTitles="1" createdVersion="5" indent="0" outline="1" outlineData="1" multipleFieldFilters="0" chartFormat="5" rowHeaderCaption="Marital Status">
  <location ref="A393:B395" firstHeaderRow="1" firstDataRow="1" firstDataCol="1"/>
  <pivotFields count="5">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x v="1"/>
    </i>
  </rowItems>
  <colItems count="1">
    <i/>
  </colItems>
  <dataFields count="1">
    <dataField name="Total  Profit" fld="0" baseField="0" baseItem="0"/>
  </dataFields>
  <formats count="2">
    <format dxfId="72">
      <pivotArea field="2" type="button" dataOnly="0" labelOnly="1" outline="0" axis="axisRow" fieldPosition="0"/>
    </format>
    <format dxfId="71">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Hierarchies count="1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 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Store Type].&amp;[Supermarket]"/>
      </members>
    </pivotHierarchy>
    <pivotHierarchy dragToData="1"/>
    <pivotHierarchy dragToData="1"/>
    <pivotHierarchy dragToData="1"/>
    <pivotHierarchy dragToData="1"/>
    <pivotHierarchy multipleItemSelectionAllowed="1" dragToData="1">
      <members count="1" level="1">
        <member name="[Stores].[Store 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cation Data]"/>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BE98884-0589-45D8-829F-C57CE78105AB}" name="Top Brands" cacheId="11" applyNumberFormats="0" applyBorderFormats="0" applyFontFormats="0" applyPatternFormats="0" applyAlignmentFormats="0" applyWidthHeightFormats="1" dataCaption="Values" missingCaption="0" tag="f3001532-be29-4e75-82a2-1ed7ceb146f1" updatedVersion="7" minRefreshableVersion="3" useAutoFormatting="1" subtotalHiddenItems="1" rowGrandTotals="0" itemPrintTitles="1" createdVersion="5" indent="0" showEmptyRow="1" showEmptyCol="1" outline="1" outlineData="1" multipleFieldFilters="0" rowHeaderCaption="Brands">
  <location ref="A122:B233" firstHeaderRow="1" firstDataRow="1" firstDataCol="1"/>
  <pivotFields count="5">
    <pivotField allDrilled="1" subtotalTop="0" showAll="0" sortType="descending" defaultSubtotal="0" defaultAttributeDrillState="1">
      <items count="15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1">
    <i>
      <x v="54"/>
    </i>
    <i>
      <x v="100"/>
    </i>
    <i>
      <x v="33"/>
    </i>
    <i>
      <x v="107"/>
    </i>
    <i>
      <x v="56"/>
    </i>
    <i>
      <x v="77"/>
    </i>
    <i>
      <x v="8"/>
    </i>
    <i>
      <x v="58"/>
    </i>
    <i>
      <x v="39"/>
    </i>
    <i>
      <x v="11"/>
    </i>
    <i>
      <x v="55"/>
    </i>
    <i>
      <x v="88"/>
    </i>
    <i>
      <x v="42"/>
    </i>
    <i>
      <x v="29"/>
    </i>
    <i>
      <x v="26"/>
    </i>
    <i>
      <x v="19"/>
    </i>
    <i>
      <x v="59"/>
    </i>
    <i>
      <x v="96"/>
    </i>
    <i>
      <x v="97"/>
    </i>
    <i>
      <x v="6"/>
    </i>
    <i>
      <x v="48"/>
    </i>
    <i>
      <x v="80"/>
    </i>
    <i>
      <x v="20"/>
    </i>
    <i>
      <x v="79"/>
    </i>
    <i>
      <x v="17"/>
    </i>
    <i>
      <x v="57"/>
    </i>
    <i>
      <x v="69"/>
    </i>
    <i>
      <x v="81"/>
    </i>
    <i>
      <x v="14"/>
    </i>
    <i>
      <x v="18"/>
    </i>
    <i>
      <x v="65"/>
    </i>
    <i>
      <x v="50"/>
    </i>
    <i>
      <x v="34"/>
    </i>
    <i>
      <x v="22"/>
    </i>
    <i>
      <x v="9"/>
    </i>
    <i>
      <x v="16"/>
    </i>
    <i>
      <x v="40"/>
    </i>
    <i>
      <x v="25"/>
    </i>
    <i>
      <x v="12"/>
    </i>
    <i>
      <x v="87"/>
    </i>
    <i>
      <x v="95"/>
    </i>
    <i>
      <x v="2"/>
    </i>
    <i>
      <x v="73"/>
    </i>
    <i>
      <x v="68"/>
    </i>
    <i>
      <x v="36"/>
    </i>
    <i>
      <x v="37"/>
    </i>
    <i>
      <x v="28"/>
    </i>
    <i>
      <x v="51"/>
    </i>
    <i>
      <x v="92"/>
    </i>
    <i>
      <x v="53"/>
    </i>
    <i>
      <x v="82"/>
    </i>
    <i>
      <x v="110"/>
    </i>
    <i>
      <x v="101"/>
    </i>
    <i>
      <x v="72"/>
    </i>
    <i>
      <x v="109"/>
    </i>
    <i>
      <x v="23"/>
    </i>
    <i>
      <x v="75"/>
    </i>
    <i>
      <x v="49"/>
    </i>
    <i>
      <x v="70"/>
    </i>
    <i>
      <x v="103"/>
    </i>
    <i>
      <x v="38"/>
    </i>
    <i>
      <x v="5"/>
    </i>
    <i>
      <x v="94"/>
    </i>
    <i>
      <x v="93"/>
    </i>
    <i>
      <x v="104"/>
    </i>
    <i>
      <x v="44"/>
    </i>
    <i>
      <x v="24"/>
    </i>
    <i>
      <x v="74"/>
    </i>
    <i>
      <x v="78"/>
    </i>
    <i>
      <x v="15"/>
    </i>
    <i>
      <x v="90"/>
    </i>
    <i>
      <x v="30"/>
    </i>
    <i>
      <x v="108"/>
    </i>
    <i>
      <x v="21"/>
    </i>
    <i>
      <x v="76"/>
    </i>
    <i>
      <x v="71"/>
    </i>
    <i>
      <x v="7"/>
    </i>
    <i>
      <x v="47"/>
    </i>
    <i>
      <x v="31"/>
    </i>
    <i>
      <x v="64"/>
    </i>
    <i>
      <x v="35"/>
    </i>
    <i>
      <x v="86"/>
    </i>
    <i>
      <x v="85"/>
    </i>
    <i>
      <x v="89"/>
    </i>
    <i>
      <x v="62"/>
    </i>
    <i>
      <x v="43"/>
    </i>
    <i>
      <x v="60"/>
    </i>
    <i>
      <x v="3"/>
    </i>
    <i>
      <x v="67"/>
    </i>
    <i>
      <x v="4"/>
    </i>
    <i>
      <x v="46"/>
    </i>
    <i>
      <x v="27"/>
    </i>
    <i>
      <x v="61"/>
    </i>
    <i>
      <x v="63"/>
    </i>
    <i>
      <x v="98"/>
    </i>
    <i>
      <x v="102"/>
    </i>
    <i>
      <x v="1"/>
    </i>
    <i>
      <x v="91"/>
    </i>
    <i>
      <x v="52"/>
    </i>
    <i>
      <x/>
    </i>
    <i>
      <x v="84"/>
    </i>
    <i>
      <x v="106"/>
    </i>
    <i>
      <x v="45"/>
    </i>
    <i>
      <x v="32"/>
    </i>
    <i>
      <x v="83"/>
    </i>
    <i>
      <x v="41"/>
    </i>
    <i>
      <x v="13"/>
    </i>
    <i>
      <x v="10"/>
    </i>
    <i>
      <x v="99"/>
    </i>
    <i>
      <x v="105"/>
    </i>
    <i>
      <x v="66"/>
    </i>
  </rowItems>
  <colItems count="1">
    <i/>
  </colItems>
  <dataFields count="1">
    <dataField name="Sum of Net Profit" fld="1" baseField="0" baseItem="0"/>
  </dataFields>
  <formats count="2">
    <format dxfId="74">
      <pivotArea field="2" type="button" dataOnly="0" labelOnly="1" outline="0" axis="axisRow" fieldPosition="0"/>
    </format>
    <format dxfId="73">
      <pivotArea dataOnly="0" labelOnly="1" outline="0" axis="axisValues" fieldPosition="0"/>
    </format>
  </formats>
  <pivotHierarchies count="1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Store Type].&amp;[Supermarket]"/>
      </members>
    </pivotHierarchy>
    <pivotHierarchy dragToData="1"/>
    <pivotHierarchy dragToData="1"/>
    <pivotHierarchy dragToData="1"/>
    <pivotHierarchy dragToData="1"/>
    <pivotHierarchy multipleItemSelectionAllowed="1" dragToData="1">
      <members count="1" level="1">
        <member name="[Stores].[Store 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ranscation Data]"/>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645C7E6-005E-48BA-A6FE-20A1CF0B768F}" autoFormatId="16" applyNumberFormats="0" applyBorderFormats="0" applyFontFormats="0" applyPatternFormats="0" applyAlignmentFormats="0" applyWidthHeightFormats="0">
  <queryTableRefresh nextId="16">
    <queryTableFields count="15">
      <queryTableField id="1" name="Transcation Data[transaction_date]" tableColumnId="1"/>
      <queryTableField id="2" name="Transcation Data[stock_date]" tableColumnId="2"/>
      <queryTableField id="3" name="Transcation Data[Product ID]" tableColumnId="3"/>
      <queryTableField id="4" name="Transcation Data[Customer ID]" tableColumnId="4"/>
      <queryTableField id="5" name="Transcation Data[Store ID]" tableColumnId="5"/>
      <queryTableField id="6" name="Transcation Data[Order Quantity]" tableColumnId="6"/>
      <queryTableField id="7" name="Transcation Data[Return Quantity]" tableColumnId="7"/>
      <queryTableField id="8" name="Transcation Data[Quantity Difference]" tableColumnId="8"/>
      <queryTableField id="9" name="Transcation Data[Total Revenue]" tableColumnId="9"/>
      <queryTableField id="10" name="Transcation Data[Gross Profit]" tableColumnId="10"/>
      <queryTableField id="11" name="Transcation Data[Profit Margin]" tableColumnId="11"/>
      <queryTableField id="12" name="Transcation Data[Total Cost]" tableColumnId="12"/>
      <queryTableField id="13" name="Transcation Data[Net Profit]" tableColumnId="13"/>
      <queryTableField id="14" name="Transcation Data[Return Rate]" tableColumnId="14"/>
      <queryTableField id="15" name="Transcation Data[COGS]" tableColumnId="1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D52519B-ABAF-4E9C-ACFE-AE8E205723E7}" sourceName="[Calendar].[year]">
  <pivotTables>
    <pivotTable tabId="1" name="Main Pivot Table"/>
    <pivotTable tabId="1" name="Day Name PivotTable"/>
    <pivotTable tabId="1" name="Month PivotTable"/>
    <pivotTable tabId="1" name="Weekened Pivot Table"/>
    <pivotTable tabId="1" name="Quater pivotTable"/>
    <pivotTable tabId="1" name="main Sub2 PivotTable"/>
  </pivotTables>
  <data>
    <olap pivotCacheId="1375919149">
      <levels count="2">
        <level uniqueName="[Calendar].[year].[(All)]" sourceCaption="(All)" count="0"/>
        <level uniqueName="[Calendar].[year].[year]" sourceCaption="year" count="2">
          <ranges>
            <range startItem="0">
              <i n="[Calendar].[year].&amp;[1998]" c="1998"/>
              <i n="[Calendar].[year].&amp;[1997]" c="1997" nd="1"/>
            </range>
          </ranges>
        </level>
      </levels>
      <selections count="1">
        <selection n="[Calendar].[year].&amp;[1998]"/>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7B9B3E0-A008-4F45-8FC2-CA848D309AFB}" sourceName="[Calendar].[Month Name]">
  <pivotTables>
    <pivotTable tabId="1" name="Main Sub Pivot Table"/>
    <pivotTable tabId="1" name="Day Name PivotTable"/>
    <pivotTable tabId="1" name="Weekened Pivot Table"/>
  </pivotTables>
  <data>
    <olap pivotCacheId="1375919149">
      <levels count="2">
        <level uniqueName="[Calendar].[Month Name].[(All)]" sourceCaption="(All)" count="0"/>
        <level uniqueName="[Calendar].[Month Name].[Month Name]" sourceCaption="Month Name" count="12">
          <ranges>
            <range startItem="0">
              <i n="[Calendar].[Month Name].&amp;[Jan]" c="Jan"/>
              <i n="[Calendar].[Month Name].&amp;[Feb]" c="Feb"/>
              <i n="[Calendar].[Month Name].&amp;[Mar]" c="Mar"/>
              <i n="[Calendar].[Month Name].&amp;[Apr]" c="Apr"/>
              <i n="[Calendar].[Month Name].&amp;[May]" c="May"/>
              <i n="[Calendar].[Month Name].&amp;[Jun]" c="Jun"/>
              <i n="[Calendar].[Month Name].&amp;[Jul]" c="Jul"/>
              <i n="[Calendar].[Month Name].&amp;[Aug]" c="Aug"/>
              <i n="[Calendar].[Month Name].&amp;[Sep]" c="Sep"/>
              <i n="[Calendar].[Month Name].&amp;[Oct]" c="Oct"/>
              <i n="[Calendar].[Month Name].&amp;[Nov]" c="Nov"/>
              <i n="[Calendar].[Month Name].&amp;[Dec]" c="Dec"/>
            </range>
          </ranges>
        </level>
      </levels>
      <selections count="1">
        <selection n="[Calendar].[Month Name].&amp;[Feb]"/>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Type" xr10:uid="{CBA4A709-9B31-4223-B60A-2BF01E722E6A}" sourceName="[Stores].[Store Type]">
  <pivotTables>
    <pivotTable tabId="1" name="Quater pivotTable"/>
    <pivotTable tabId="1" name="Day Name PivotTable"/>
    <pivotTable tabId="1" name="Main Pivot Table"/>
    <pivotTable tabId="1" name="Weekened Pivot Table"/>
  </pivotTables>
  <data>
    <olap pivotCacheId="1375919149">
      <levels count="2">
        <level uniqueName="[Stores].[Store Type].[(All)]" sourceCaption="(All)" count="0"/>
        <level uniqueName="[Stores].[Store Type].[Store Type]" sourceCaption="Store Type" count="5">
          <ranges>
            <range startItem="0">
              <i n="[Stores].[Store Type].&amp;[Deluxe Supermarket]" c="Deluxe Supermarket"/>
              <i n="[Stores].[Store Type].&amp;[Gourmet Supermarket]" c="Gourmet Supermarket"/>
              <i n="[Stores].[Store Type].&amp;[Mid-Size Grocery]" c="Mid-Size Grocery"/>
              <i n="[Stores].[Store Type].&amp;[Small Grocery]" c="Small Grocery"/>
              <i n="[Stores].[Store Type].&amp;[Supermarket]" c="Supermarket"/>
            </range>
          </ranges>
        </level>
      </levels>
      <selections count="1">
        <selection n="[Stores].[Store Type].&amp;[Gourmet Supermarke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Country1" xr10:uid="{EEFBDAF9-956A-4D1C-906C-BAABF40FA6F1}" sourceName="[Customers].[Customer Country]">
  <pivotTables>
    <pivotTable tabId="1" name="Quater pivotTable"/>
    <pivotTable tabId="1" name="Day Name PivotTable"/>
    <pivotTable tabId="1" name="Main Pivot Table"/>
    <pivotTable tabId="1" name="Month PivotTable"/>
    <pivotTable tabId="1" name="Weekened Pivot Table"/>
  </pivotTables>
  <data>
    <olap pivotCacheId="1375919149">
      <levels count="2">
        <level uniqueName="[Customers].[Customer Country].[(All)]" sourceCaption="(All)" count="0"/>
        <level uniqueName="[Customers].[Customer Country].[Customer Country]" sourceCaption="Customer Country" count="3">
          <ranges>
            <range startItem="0">
              <i n="[Customers].[Customer Country].&amp;[Mexico]" c="Mexico"/>
              <i n="[Customers].[Customer Country].&amp;[USA]" c="USA"/>
              <i n="[Customers].[Customer Country].&amp;[Canada]" c="Canada"/>
            </range>
          </ranges>
        </level>
      </levels>
      <selections count="1">
        <selection n="[Customers].[Customer Country].&amp;[Mexico]"/>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Type1" xr10:uid="{BB65A9D3-B088-4449-AD8B-9A1113D64B08}" sourceName="[Stores].[Store Type]">
  <pivotTables>
    <pivotTable tabId="1" name="bottom Brands"/>
    <pivotTable tabId="1" name="Gender Compasion"/>
    <pivotTable tabId="1" name="marital Status Compasion"/>
    <pivotTable tabId="1" name="Top Brands"/>
    <pivotTable tabId="1" name="Top Customers"/>
    <pivotTable tabId="1" name="Top Store"/>
  </pivotTables>
  <data>
    <olap pivotCacheId="1954691694">
      <levels count="2">
        <level uniqueName="[Stores].[Store Type].[(All)]" sourceCaption="(All)" count="0"/>
        <level uniqueName="[Stores].[Store Type].[Store Type]" sourceCaption="Store Type" count="5">
          <ranges>
            <range startItem="0">
              <i n="[Stores].[Store Type].&amp;[Deluxe Supermarket]" c="Deluxe Supermarket"/>
              <i n="[Stores].[Store Type].&amp;[Gourmet Supermarket]" c="Gourmet Supermarket"/>
              <i n="[Stores].[Store Type].&amp;[Mid-Size Grocery]" c="Mid-Size Grocery"/>
              <i n="[Stores].[Store Type].&amp;[Small Grocery]" c="Small Grocery"/>
              <i n="[Stores].[Store Type].&amp;[Supermarket]" c="Supermarket"/>
            </range>
          </ranges>
        </level>
      </levels>
      <selections count="1">
        <selection n="[Stores].[Store Type].&amp;[Supermarket]"/>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4B580541-C265-49B3-B64D-ADB4AB0B15B8}" sourceName="[Calendar].[year]">
  <pivotTables>
    <pivotTable tabId="1" name="Top Customers"/>
  </pivotTables>
  <data>
    <olap pivotCacheId="1375919149">
      <levels count="2">
        <level uniqueName="[Calendar].[year].[(All)]" sourceCaption="(All)" count="0"/>
        <level uniqueName="[Calendar].[year].[year]" sourceCaption="year" count="2">
          <ranges>
            <range startItem="0">
              <i n="[Calendar].[year].&amp;[1997]" c="1997"/>
              <i n="[Calendar].[year].&amp;[1998]" c="1998"/>
            </range>
          </ranges>
        </level>
      </levels>
      <selections count="1">
        <selection n="[Calendar].[year].&amp;[1998]"/>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Country" xr10:uid="{C61C2317-F4B8-4D1E-AF1A-BEFFB96507F4}" sourceName="[Stores].[Store Country]">
  <pivotTables>
    <pivotTable tabId="1" name="bottom Brands"/>
    <pivotTable tabId="1" name="Gender Compasion"/>
    <pivotTable tabId="1" name="Top Brands"/>
    <pivotTable tabId="1" name="Top Customers"/>
    <pivotTable tabId="1" name="Top Store"/>
    <pivotTable tabId="1" name="marital Status Compasion"/>
  </pivotTables>
  <data>
    <olap pivotCacheId="1954691694">
      <levels count="2">
        <level uniqueName="[Stores].[Store Country].[(All)]" sourceCaption="(All)" count="0"/>
        <level uniqueName="[Stores].[Store Country].[Store Country]" sourceCaption="Store Country" count="3">
          <ranges>
            <range startItem="0">
              <i n="[Stores].[Store Country].&amp;[Mexico]" c="Mexico"/>
              <i n="[Stores].[Store Country].&amp;[USA]" c="USA"/>
              <i n="[Stores].[Store Country].&amp;[Canada]" c="Canada" nd="1"/>
            </range>
          </ranges>
        </level>
      </levels>
      <selections count="1">
        <selection n="[Stores].[Store Country].&amp;[US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A8F5572-A118-4309-A2A2-ACB3491A5AAD}" cache="Slicer_year" caption="year" columnCount="2" showCaption="0" level="1" style="slice" rowHeight="182880"/>
  <slicer name="Month Name" xr10:uid="{7EE3E581-8B6B-4E29-B79E-9026D9C2BA25}" cache="Slicer_Month_Name" caption="Month Name" columnCount="3" showCaption="0" level="1" style="slice" rowHeight="310896"/>
  <slicer name="Store Type" xr10:uid="{F4A038C2-9178-46EF-8062-9F18BD902BC1}" cache="Slicer_Store_Type" caption="Store Type" showCaption="0" level="1" style="slice" rowHeight="256032"/>
  <slicer name="Customer Country" xr10:uid="{3FE43C5A-4DF8-45F0-8610-3DC165E1C413}" cache="Slicer_Customer_Country1" caption="Customer Country" showCaption="0" level="1" style="slice" rowHeight="4114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Type 1" xr10:uid="{E135E89E-F475-4AAB-9D06-FD0F2F49D748}" cache="Slicer_Store_Type1" caption="Store Type" showCaption="0" level="1" style="slice" rowHeight="384048"/>
  <slicer name="year 1" xr10:uid="{A28BAE0A-A065-49B5-84DD-4CE990D478BC}" cache="Slicer_year1" caption="year" columnCount="2" showCaption="0" level="1" style="slice" rowHeight="241300"/>
  <slicer name="Store Country" xr10:uid="{F6D5621D-A5AC-40CF-8C3E-3E66322520DF}" cache="Slicer_Store_Country" caption="Store Country" showCaption="0" level="1" style="slice" rowHeight="3200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FCAC8A-AC63-4556-A115-454F3DD042C1}" name="Table_ExternalData_1" displayName="Table_ExternalData_1" ref="A3:O4" tableType="queryTable" totalsRowShown="0">
  <autoFilter ref="A3:O4" xr:uid="{39FCAC8A-AC63-4556-A115-454F3DD042C1}"/>
  <tableColumns count="15">
    <tableColumn id="1" xr3:uid="{E903D2B6-E4AE-4E29-939D-BF99674BE051}" uniqueName="1" name="Transcation Data[transaction_date]" queryTableFieldId="1" dataDxfId="76"/>
    <tableColumn id="2" xr3:uid="{60B1F8FF-8AE7-4871-8B55-573349086CBA}" uniqueName="2" name="Transcation Data[stock_date]" queryTableFieldId="2" dataDxfId="75"/>
    <tableColumn id="3" xr3:uid="{8E3AE8EF-D25E-46EF-9FDF-608A8CC075B3}" uniqueName="3" name="Transcation Data[Product ID]" queryTableFieldId="3"/>
    <tableColumn id="4" xr3:uid="{BCE8C623-5C26-4F62-A675-AB4E47823CB9}" uniqueName="4" name="Transcation Data[Customer ID]" queryTableFieldId="4"/>
    <tableColumn id="5" xr3:uid="{747010E9-F312-42E6-9112-F42E2C30FE3D}" uniqueName="5" name="Transcation Data[Store ID]" queryTableFieldId="5"/>
    <tableColumn id="6" xr3:uid="{8F48053E-7341-4EFD-ACC2-7C1A77E9031C}" uniqueName="6" name="Transcation Data[Order Quantity]" queryTableFieldId="6"/>
    <tableColumn id="7" xr3:uid="{6889D3D7-8DB8-4413-83A3-E89725B848F0}" uniqueName="7" name="Transcation Data[Return Quantity]" queryTableFieldId="7"/>
    <tableColumn id="8" xr3:uid="{F6B7A82D-4556-431C-97CE-9906686B1939}" uniqueName="8" name="Transcation Data[Quantity Difference]" queryTableFieldId="8"/>
    <tableColumn id="9" xr3:uid="{6D8A58D0-56B9-46A3-8F9F-245920A7E249}" uniqueName="9" name="Transcation Data[Total Revenue]" queryTableFieldId="9"/>
    <tableColumn id="10" xr3:uid="{174F80CA-8CDB-4045-BB42-0C53AF903FDB}" uniqueName="10" name="Transcation Data[Gross Profit]" queryTableFieldId="10"/>
    <tableColumn id="11" xr3:uid="{A5C62AA5-1885-419E-AC04-6F4E656848BA}" uniqueName="11" name="Transcation Data[Profit Margin]" queryTableFieldId="11"/>
    <tableColumn id="12" xr3:uid="{EBADE62A-AEB9-4E04-9F1F-79781B88E3EB}" uniqueName="12" name="Transcation Data[Total Cost]" queryTableFieldId="12"/>
    <tableColumn id="13" xr3:uid="{98D157A7-C6AC-406C-ADAF-7B14F68BD4D5}" uniqueName="13" name="Transcation Data[Net Profit]" queryTableFieldId="13"/>
    <tableColumn id="14" xr3:uid="{C5F5FD69-CC3F-4959-8D4F-9CE906242776}" uniqueName="14" name="Transcation Data[Return Rate]" queryTableFieldId="14"/>
    <tableColumn id="15" xr3:uid="{C2A33A27-CDB4-492D-A913-183C7081AA41}" uniqueName="15" name="Transcation Data[COGS]" queryTableField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6193A-F73C-40CE-8351-19D7FED7CE13}">
  <sheetPr codeName="Sheet3"/>
  <dimension ref="A1:O4"/>
  <sheetViews>
    <sheetView workbookViewId="0"/>
  </sheetViews>
  <sheetFormatPr defaultRowHeight="14.5" x14ac:dyDescent="0.35"/>
  <cols>
    <col min="1" max="1" width="33.453125" bestFit="1" customWidth="1"/>
    <col min="2" max="2" width="28.26953125" bestFit="1" customWidth="1"/>
    <col min="3" max="3" width="27.90625" bestFit="1" customWidth="1"/>
    <col min="4" max="4" width="29.453125" bestFit="1" customWidth="1"/>
    <col min="5" max="5" width="25.6328125" bestFit="1" customWidth="1"/>
    <col min="6" max="6" width="31.81640625" bestFit="1" customWidth="1"/>
    <col min="7" max="7" width="32.6328125" bestFit="1" customWidth="1"/>
    <col min="8" max="8" width="35.6328125" bestFit="1" customWidth="1"/>
    <col min="9" max="9" width="30.90625" bestFit="1" customWidth="1"/>
    <col min="10" max="10" width="28.90625" bestFit="1" customWidth="1"/>
    <col min="11" max="11" width="30.08984375" bestFit="1" customWidth="1"/>
    <col min="12" max="12" width="27.453125" bestFit="1" customWidth="1"/>
    <col min="13" max="13" width="27.08984375" bestFit="1" customWidth="1"/>
    <col min="14" max="14" width="29" bestFit="1" customWidth="1"/>
    <col min="15" max="15" width="23.54296875" bestFit="1" customWidth="1"/>
  </cols>
  <sheetData>
    <row r="1" spans="1:15" x14ac:dyDescent="0.35">
      <c r="A1" t="s">
        <v>98</v>
      </c>
    </row>
    <row r="3" spans="1:15" x14ac:dyDescent="0.35">
      <c r="A3" t="s">
        <v>83</v>
      </c>
      <c r="B3" t="s">
        <v>84</v>
      </c>
      <c r="C3" t="s">
        <v>85</v>
      </c>
      <c r="D3" t="s">
        <v>86</v>
      </c>
      <c r="E3" t="s">
        <v>87</v>
      </c>
      <c r="F3" t="s">
        <v>88</v>
      </c>
      <c r="G3" t="s">
        <v>89</v>
      </c>
      <c r="H3" t="s">
        <v>90</v>
      </c>
      <c r="I3" t="s">
        <v>91</v>
      </c>
      <c r="J3" t="s">
        <v>92</v>
      </c>
      <c r="K3" t="s">
        <v>93</v>
      </c>
      <c r="L3" t="s">
        <v>94</v>
      </c>
      <c r="M3" t="s">
        <v>95</v>
      </c>
      <c r="N3" t="s">
        <v>96</v>
      </c>
      <c r="O3" t="s">
        <v>97</v>
      </c>
    </row>
    <row r="4" spans="1:15" x14ac:dyDescent="0.35">
      <c r="A4" s="17"/>
      <c r="B4" s="17"/>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13392-4D27-42DC-B7EA-1F25C537C9E4}">
  <sheetPr codeName="Sheet2">
    <tabColor theme="8" tint="0.39997558519241921"/>
  </sheetPr>
  <dimension ref="A2:K1664"/>
  <sheetViews>
    <sheetView zoomScale="85" zoomScaleNormal="85" workbookViewId="0"/>
  </sheetViews>
  <sheetFormatPr defaultColWidth="22.26953125" defaultRowHeight="14.5" x14ac:dyDescent="0.35"/>
  <cols>
    <col min="1" max="1" width="15.7265625" bestFit="1" customWidth="1"/>
    <col min="2" max="2" width="10.90625" bestFit="1" customWidth="1"/>
    <col min="3" max="3" width="10.26953125" bestFit="1" customWidth="1"/>
    <col min="4" max="4" width="8.81640625" bestFit="1" customWidth="1"/>
    <col min="5" max="5" width="11.81640625" bestFit="1" customWidth="1"/>
    <col min="6" max="6" width="8" bestFit="1" customWidth="1"/>
    <col min="7" max="7" width="12.08984375" bestFit="1" customWidth="1"/>
    <col min="8" max="8" width="8.36328125" bestFit="1" customWidth="1"/>
    <col min="9" max="9" width="10.26953125" bestFit="1" customWidth="1"/>
    <col min="10" max="10" width="18.453125" bestFit="1" customWidth="1"/>
    <col min="12" max="12" width="13.08984375" bestFit="1" customWidth="1"/>
    <col min="13" max="13" width="15.36328125" bestFit="1" customWidth="1"/>
    <col min="15" max="15" width="15.453125" bestFit="1" customWidth="1"/>
    <col min="16" max="16" width="10.7265625" bestFit="1" customWidth="1"/>
    <col min="17" max="19" width="22.26953125" customWidth="1"/>
  </cols>
  <sheetData>
    <row r="2" spans="1:7" x14ac:dyDescent="0.35">
      <c r="A2" s="54" t="s">
        <v>1</v>
      </c>
      <c r="B2" s="54" t="s">
        <v>42</v>
      </c>
      <c r="C2" s="55" t="s">
        <v>75</v>
      </c>
      <c r="D2" s="55" t="s">
        <v>15</v>
      </c>
      <c r="E2" s="55" t="s">
        <v>41</v>
      </c>
      <c r="F2" s="55" t="s">
        <v>43</v>
      </c>
      <c r="G2" s="56" t="s">
        <v>44</v>
      </c>
    </row>
    <row r="3" spans="1:7" x14ac:dyDescent="0.35">
      <c r="A3" s="48">
        <v>1998</v>
      </c>
      <c r="B3" s="49">
        <v>22195.449999999997</v>
      </c>
      <c r="C3" s="50">
        <v>8269</v>
      </c>
      <c r="D3" s="51">
        <v>32688.759999999977</v>
      </c>
      <c r="E3" s="52">
        <v>0.59678206537741085</v>
      </c>
      <c r="F3" s="51">
        <v>54884.209999999963</v>
      </c>
      <c r="G3" s="53">
        <v>26032</v>
      </c>
    </row>
    <row r="5" spans="1:7" x14ac:dyDescent="0.35">
      <c r="A5" s="23" t="s">
        <v>63</v>
      </c>
      <c r="B5" s="24">
        <f>HLOOKUP("COGS",A2:G4,2,0)</f>
        <v>22195.449999999997</v>
      </c>
      <c r="C5" s="25">
        <f>HLOOKUP("transaction",A2:G4,2,0)</f>
        <v>8269</v>
      </c>
      <c r="D5" s="24">
        <f>HLOOKUP("Net Profit",A2:G4,2,0)</f>
        <v>32688.759999999977</v>
      </c>
      <c r="E5" s="26">
        <f>HLOOKUP("Profit Margin",A2:G4,2,0)</f>
        <v>0.59678206537741085</v>
      </c>
      <c r="F5" s="24">
        <f>HLOOKUP("Revenue",B2:G4,2,0)</f>
        <v>54884.209999999963</v>
      </c>
      <c r="G5" s="25">
        <f>HLOOKUP("Quantity Sold",A2:G4,2,0)</f>
        <v>26032</v>
      </c>
    </row>
    <row r="7" spans="1:7" x14ac:dyDescent="0.35">
      <c r="A7" s="19" t="s">
        <v>47</v>
      </c>
      <c r="B7" s="19">
        <v>1</v>
      </c>
    </row>
    <row r="8" spans="1:7" x14ac:dyDescent="0.35">
      <c r="A8" s="22" t="s">
        <v>1472</v>
      </c>
      <c r="B8" s="22" t="s">
        <v>54</v>
      </c>
      <c r="C8" s="22" t="s">
        <v>43</v>
      </c>
      <c r="D8" s="22" t="s">
        <v>53</v>
      </c>
    </row>
    <row r="9" spans="1:7" x14ac:dyDescent="0.35">
      <c r="A9" s="1">
        <v>1997</v>
      </c>
      <c r="B9" s="10">
        <v>86841</v>
      </c>
      <c r="C9" s="10">
        <v>565292.7300000072</v>
      </c>
      <c r="D9" s="10">
        <v>337152.7799999874</v>
      </c>
    </row>
    <row r="10" spans="1:7" x14ac:dyDescent="0.35">
      <c r="A10" s="1">
        <v>1998</v>
      </c>
      <c r="B10" s="10">
        <v>182891</v>
      </c>
      <c r="C10" s="10">
        <v>1199358.7099999522</v>
      </c>
      <c r="D10" s="10">
        <v>715720.83999999834</v>
      </c>
      <c r="E10" s="10"/>
    </row>
    <row r="13" spans="1:7" x14ac:dyDescent="0.35">
      <c r="A13" s="27" t="s">
        <v>46</v>
      </c>
      <c r="B13" s="27" t="str" cm="1">
        <f t="array" ref="B13">_xlfn.IFS($B$7=1,C8,$B$7=2,D8,$B$7=3,B8)</f>
        <v>Revenue</v>
      </c>
      <c r="C13" s="27" t="str" cm="1">
        <f t="array" ref="C13">_xlfn.IFS($B$7=1,C8,$B$7=2,D8,$B$7=3,B8)</f>
        <v>Revenue</v>
      </c>
      <c r="D13" s="27" t="s">
        <v>48</v>
      </c>
    </row>
    <row r="14" spans="1:7" x14ac:dyDescent="0.35">
      <c r="A14" s="5">
        <v>1997</v>
      </c>
      <c r="B14" s="12" cm="1">
        <f t="array" ref="B14">_xlfn.IFS($B$7=1,C9,$B$7=2,D9,$B$7=3,B9)</f>
        <v>565292.7300000072</v>
      </c>
      <c r="C14" s="12">
        <f>AVERAGE($B$14:$B$15)</f>
        <v>882325.71999997972</v>
      </c>
      <c r="D14" s="12" t="str">
        <f>IF(B14&gt;C14,B14,"")</f>
        <v/>
      </c>
    </row>
    <row r="15" spans="1:7" x14ac:dyDescent="0.35">
      <c r="A15" s="5">
        <v>1998</v>
      </c>
      <c r="B15" s="12" cm="1">
        <f t="array" ref="B15">_xlfn.IFS($B$7=1,C10,$B$7=2,D10,$B$7=3,B10)</f>
        <v>1199358.7099999522</v>
      </c>
      <c r="C15" s="12">
        <f>AVERAGE($B$14:$B$15)</f>
        <v>882325.71999997972</v>
      </c>
      <c r="D15" s="12">
        <f>IF(B15&gt;C15,B15)</f>
        <v>1199358.7099999522</v>
      </c>
    </row>
    <row r="18" spans="1:11" x14ac:dyDescent="0.35">
      <c r="A18" s="27"/>
      <c r="B18" s="27" t="s">
        <v>49</v>
      </c>
      <c r="C18" s="20"/>
      <c r="D18" s="22" t="s">
        <v>52</v>
      </c>
    </row>
    <row r="19" spans="1:11" x14ac:dyDescent="0.35">
      <c r="A19" s="4" t="s">
        <v>50</v>
      </c>
      <c r="B19" s="12">
        <f>SUM(D14:D15)</f>
        <v>1199358.7099999522</v>
      </c>
      <c r="D19" t="str">
        <f>"of "&amp;B13&amp; " came from highlighted years"</f>
        <v>of Revenue came from highlighted years</v>
      </c>
    </row>
    <row r="20" spans="1:11" x14ac:dyDescent="0.35">
      <c r="A20" s="4" t="s">
        <v>51</v>
      </c>
      <c r="B20" s="6">
        <f>B19/SUM(B14:B15)</f>
        <v>0.67965757022246831</v>
      </c>
    </row>
    <row r="27" spans="1:11" x14ac:dyDescent="0.35">
      <c r="A27" s="28" t="s">
        <v>1</v>
      </c>
      <c r="B27" s="28" t="s">
        <v>42</v>
      </c>
      <c r="C27" s="28" t="s">
        <v>45</v>
      </c>
      <c r="D27" s="28" t="s">
        <v>15</v>
      </c>
      <c r="E27" s="28" t="s">
        <v>41</v>
      </c>
      <c r="F27" s="28" t="s">
        <v>43</v>
      </c>
      <c r="G27" s="28" t="s">
        <v>44</v>
      </c>
      <c r="K27" s="10"/>
    </row>
    <row r="28" spans="1:11" x14ac:dyDescent="0.35">
      <c r="A28" s="1">
        <v>1997</v>
      </c>
      <c r="B28" s="10">
        <v>17792.830000000053</v>
      </c>
      <c r="C28" s="10">
        <v>6844</v>
      </c>
      <c r="D28" s="10">
        <v>26265.96000000017</v>
      </c>
      <c r="E28" s="3">
        <v>0.59715803490422681</v>
      </c>
      <c r="F28" s="10">
        <v>44058.790000000168</v>
      </c>
      <c r="G28" s="10">
        <v>20957</v>
      </c>
      <c r="K28" s="10"/>
    </row>
    <row r="29" spans="1:11" x14ac:dyDescent="0.35">
      <c r="A29" s="1">
        <v>1998</v>
      </c>
      <c r="B29" s="10">
        <v>38046.510000000351</v>
      </c>
      <c r="C29" s="10">
        <v>14392</v>
      </c>
      <c r="D29" s="10">
        <v>56451.48999999978</v>
      </c>
      <c r="E29" s="3">
        <v>0.59806826010841285</v>
      </c>
      <c r="F29" s="10">
        <v>94497.99999999968</v>
      </c>
      <c r="G29" s="10">
        <v>44431</v>
      </c>
      <c r="K29" s="10"/>
    </row>
    <row r="30" spans="1:11" x14ac:dyDescent="0.35">
      <c r="K30" s="10"/>
    </row>
    <row r="31" spans="1:11" x14ac:dyDescent="0.35">
      <c r="A31" s="28" t="s">
        <v>1</v>
      </c>
      <c r="B31" s="21"/>
      <c r="C31" s="28" t="s">
        <v>76</v>
      </c>
      <c r="K31" s="10"/>
    </row>
    <row r="32" spans="1:11" x14ac:dyDescent="0.35">
      <c r="A32" s="1">
        <v>1998</v>
      </c>
      <c r="C32">
        <f>COUNTA(A32:A33)</f>
        <v>1</v>
      </c>
    </row>
    <row r="34" spans="3:11" x14ac:dyDescent="0.35">
      <c r="C34" s="29" t="s">
        <v>57</v>
      </c>
      <c r="D34" s="29" t="s">
        <v>46</v>
      </c>
      <c r="E34" s="29" t="s">
        <v>53</v>
      </c>
      <c r="F34" s="29" t="s">
        <v>58</v>
      </c>
    </row>
    <row r="35" spans="3:11" x14ac:dyDescent="0.35">
      <c r="C35" s="4" t="s">
        <v>55</v>
      </c>
      <c r="D35" s="4">
        <f>IF(C32=1,A32,0)</f>
        <v>1998</v>
      </c>
      <c r="E35" s="12">
        <f>IFERROR(VLOOKUP(D35,$A$27:$G$29,4),0)</f>
        <v>56451.48999999978</v>
      </c>
      <c r="F35" s="7">
        <f>E35/SUM($E$35:$E$36)</f>
        <v>0.68246168130182705</v>
      </c>
      <c r="K35" s="10"/>
    </row>
    <row r="36" spans="3:11" x14ac:dyDescent="0.35">
      <c r="C36" s="4" t="s">
        <v>56</v>
      </c>
      <c r="D36" s="4">
        <f>A32-1</f>
        <v>1997</v>
      </c>
      <c r="E36" s="4">
        <f>IFERROR(VLOOKUP(D36,$A$27:$G$29,4),0)</f>
        <v>26265.96000000017</v>
      </c>
      <c r="F36" s="7">
        <f>E36/SUM($E$35:$E$36)</f>
        <v>0.31753831869817295</v>
      </c>
      <c r="K36" s="10"/>
    </row>
    <row r="37" spans="3:11" x14ac:dyDescent="0.35">
      <c r="K37" s="10"/>
    </row>
    <row r="38" spans="3:11" x14ac:dyDescent="0.35">
      <c r="C38" s="28" t="s">
        <v>59</v>
      </c>
      <c r="D38" s="28"/>
      <c r="E38" s="28"/>
      <c r="F38" s="30" cm="1">
        <f t="array" ref="F38">_xlfn.IFS(A32=1998,F35-F36,A32=1997,"0%")</f>
        <v>0.3649233626036541</v>
      </c>
      <c r="K38" s="10"/>
    </row>
    <row r="39" spans="3:11" x14ac:dyDescent="0.35">
      <c r="K39" s="10"/>
    </row>
    <row r="40" spans="3:11" x14ac:dyDescent="0.35">
      <c r="K40" s="10"/>
    </row>
    <row r="41" spans="3:11" x14ac:dyDescent="0.35">
      <c r="K41" s="10"/>
    </row>
    <row r="42" spans="3:11" x14ac:dyDescent="0.35">
      <c r="C42" s="29" t="s">
        <v>14</v>
      </c>
      <c r="D42" s="29" t="s">
        <v>46</v>
      </c>
      <c r="E42" s="31" t="s">
        <v>43</v>
      </c>
      <c r="F42" s="29" t="s">
        <v>58</v>
      </c>
      <c r="K42" s="10"/>
    </row>
    <row r="43" spans="3:11" x14ac:dyDescent="0.35">
      <c r="C43" s="4" t="s">
        <v>55</v>
      </c>
      <c r="D43" s="4">
        <f>IF(C32=1,A32,0)</f>
        <v>1998</v>
      </c>
      <c r="E43" s="12">
        <f>IFERROR(VLOOKUP(D43,$A$27:$G$29,6),0)</f>
        <v>94497.99999999968</v>
      </c>
      <c r="F43" s="7">
        <f>E43/SUM(E43:E44)</f>
        <v>0.78250166688803346</v>
      </c>
      <c r="K43" s="10"/>
    </row>
    <row r="44" spans="3:11" x14ac:dyDescent="0.35">
      <c r="C44" s="4" t="s">
        <v>56</v>
      </c>
      <c r="D44" s="4">
        <f>A32-1</f>
        <v>1997</v>
      </c>
      <c r="E44" s="12">
        <f>IFERROR(VLOOKUP(D44,$A$27:$G$29,4),0)</f>
        <v>26265.96000000017</v>
      </c>
      <c r="F44" s="7">
        <f>E44/SUM(E43:E44)</f>
        <v>0.21749833311196654</v>
      </c>
      <c r="K44" s="10"/>
    </row>
    <row r="45" spans="3:11" x14ac:dyDescent="0.35">
      <c r="K45" s="10"/>
    </row>
    <row r="46" spans="3:11" x14ac:dyDescent="0.35">
      <c r="C46" s="28" t="s">
        <v>59</v>
      </c>
      <c r="D46" s="28"/>
      <c r="E46" s="28"/>
      <c r="F46" s="30" cm="1">
        <f t="array" ref="F46">_xlfn.IFS(A32=1998,F43-F44,A32=1997,"0%")</f>
        <v>0.56500333377606693</v>
      </c>
      <c r="K46" s="10"/>
    </row>
    <row r="47" spans="3:11" x14ac:dyDescent="0.35">
      <c r="K47" s="10"/>
    </row>
    <row r="48" spans="3:11" x14ac:dyDescent="0.35">
      <c r="C48" s="29" t="s">
        <v>60</v>
      </c>
      <c r="D48" s="29" t="s">
        <v>46</v>
      </c>
      <c r="E48" s="29" t="s">
        <v>42</v>
      </c>
      <c r="F48" s="29" t="s">
        <v>58</v>
      </c>
      <c r="K48" s="10"/>
    </row>
    <row r="49" spans="3:11" x14ac:dyDescent="0.35">
      <c r="C49" s="4" t="s">
        <v>55</v>
      </c>
      <c r="D49" s="4">
        <f>IF(C32=1,A32,0)</f>
        <v>1998</v>
      </c>
      <c r="E49" s="4">
        <f>IFERROR(VLOOKUP(D49,$A$27:$G$29,2),0)</f>
        <v>38046.510000000351</v>
      </c>
      <c r="F49" s="7">
        <f>E49/SUM(E49:E50)</f>
        <v>0.68135672807021141</v>
      </c>
      <c r="K49" s="10"/>
    </row>
    <row r="50" spans="3:11" x14ac:dyDescent="0.35">
      <c r="C50" s="4" t="s">
        <v>56</v>
      </c>
      <c r="D50" s="4">
        <f>A32-1</f>
        <v>1997</v>
      </c>
      <c r="E50" s="4">
        <f>IFERROR(VLOOKUP(D50,$A$27:$G$29,2),0)</f>
        <v>17792.830000000053</v>
      </c>
      <c r="F50" s="7">
        <f>E50/SUM(E49:E50)</f>
        <v>0.31864327192978864</v>
      </c>
      <c r="K50" s="10"/>
    </row>
    <row r="51" spans="3:11" x14ac:dyDescent="0.35">
      <c r="K51" s="10"/>
    </row>
    <row r="52" spans="3:11" x14ac:dyDescent="0.35">
      <c r="C52" s="28" t="s">
        <v>59</v>
      </c>
      <c r="D52" s="28"/>
      <c r="E52" s="28"/>
      <c r="F52" s="30" cm="1">
        <f t="array" ref="F52">_xlfn.IFS(A32=1998,F49-F50,A32=1997,"0%")</f>
        <v>0.36271345614042277</v>
      </c>
      <c r="K52" s="10"/>
    </row>
    <row r="53" spans="3:11" x14ac:dyDescent="0.35">
      <c r="K53" s="10"/>
    </row>
    <row r="54" spans="3:11" x14ac:dyDescent="0.35">
      <c r="C54" s="29" t="s">
        <v>41</v>
      </c>
      <c r="D54" s="29" t="s">
        <v>46</v>
      </c>
      <c r="E54" s="29" t="s">
        <v>61</v>
      </c>
      <c r="F54" s="29" t="s">
        <v>58</v>
      </c>
      <c r="K54" s="10"/>
    </row>
    <row r="55" spans="3:11" x14ac:dyDescent="0.35">
      <c r="C55" s="4" t="s">
        <v>55</v>
      </c>
      <c r="D55" s="4">
        <f>IF(C32=1,A32,0)</f>
        <v>1998</v>
      </c>
      <c r="E55" s="16">
        <f>IFERROR(VLOOKUP(D55,$A$27:$G$29,5),0)</f>
        <v>0.59806826010841285</v>
      </c>
      <c r="F55" s="16">
        <f>E55/SUM(E55:E56)</f>
        <v>0.50038077525903846</v>
      </c>
      <c r="K55" s="10"/>
    </row>
    <row r="56" spans="3:11" x14ac:dyDescent="0.35">
      <c r="C56" s="4" t="s">
        <v>56</v>
      </c>
      <c r="D56" s="4">
        <f>A32-1</f>
        <v>1997</v>
      </c>
      <c r="E56" s="16">
        <f>IFERROR(VLOOKUP(D56,$A$27:$G$29,5),0)</f>
        <v>0.59715803490422681</v>
      </c>
      <c r="F56" s="16">
        <f>E56/SUM(E55:E56)</f>
        <v>0.4996192247409616</v>
      </c>
      <c r="K56" s="10"/>
    </row>
    <row r="57" spans="3:11" x14ac:dyDescent="0.35">
      <c r="K57" s="10"/>
    </row>
    <row r="58" spans="3:11" x14ac:dyDescent="0.35">
      <c r="C58" s="28" t="s">
        <v>59</v>
      </c>
      <c r="D58" s="28"/>
      <c r="E58" s="28"/>
      <c r="F58" s="30" cm="1">
        <f t="array" ref="F58">_xlfn.IFS(A32=1998,F55-F56,A32=1997,"0%")</f>
        <v>7.6155051807685892E-4</v>
      </c>
      <c r="K58" s="10"/>
    </row>
    <row r="59" spans="3:11" x14ac:dyDescent="0.35">
      <c r="K59" s="10"/>
    </row>
    <row r="60" spans="3:11" x14ac:dyDescent="0.35">
      <c r="C60" s="29" t="s">
        <v>62</v>
      </c>
      <c r="D60" s="29" t="s">
        <v>46</v>
      </c>
      <c r="E60" s="31" t="s">
        <v>40</v>
      </c>
      <c r="F60" s="29" t="s">
        <v>58</v>
      </c>
      <c r="K60" s="10"/>
    </row>
    <row r="61" spans="3:11" x14ac:dyDescent="0.35">
      <c r="C61" s="4" t="s">
        <v>55</v>
      </c>
      <c r="D61" s="4">
        <f>IF($C$32=1,$A$32,0)</f>
        <v>1998</v>
      </c>
      <c r="E61" s="11">
        <f>IFERROR(VLOOKUP(D61,$A$27:$G$29,3),0)</f>
        <v>14392</v>
      </c>
      <c r="F61" s="7">
        <f>E61/SUM(E61:E62)</f>
        <v>0.67771708419664722</v>
      </c>
      <c r="H61" s="15"/>
      <c r="K61" s="10"/>
    </row>
    <row r="62" spans="3:11" x14ac:dyDescent="0.35">
      <c r="C62" s="4" t="s">
        <v>56</v>
      </c>
      <c r="D62" s="4">
        <f>A32-1</f>
        <v>1997</v>
      </c>
      <c r="E62" s="11">
        <f>IFERROR(VLOOKUP(D62,$A$27:$G$29,3),0)</f>
        <v>6844</v>
      </c>
      <c r="F62" s="7">
        <f>E62/SUM(E61:E62)</f>
        <v>0.32228291580335278</v>
      </c>
      <c r="K62" s="10"/>
    </row>
    <row r="63" spans="3:11" x14ac:dyDescent="0.35">
      <c r="K63" s="10"/>
    </row>
    <row r="64" spans="3:11" x14ac:dyDescent="0.35">
      <c r="C64" s="28" t="s">
        <v>59</v>
      </c>
      <c r="D64" s="28"/>
      <c r="E64" s="28"/>
      <c r="F64" s="30" cm="1">
        <f t="array" ref="F64">_xlfn.IFS(A32=1998,F61-F62,A32=1997,"0%")</f>
        <v>0.35543416839329445</v>
      </c>
      <c r="K64" s="10"/>
    </row>
    <row r="65" spans="1:11" x14ac:dyDescent="0.35">
      <c r="K65" s="10"/>
    </row>
    <row r="66" spans="1:11" x14ac:dyDescent="0.35">
      <c r="C66" s="29" t="s">
        <v>62</v>
      </c>
      <c r="D66" s="29" t="s">
        <v>46</v>
      </c>
      <c r="E66" s="31" t="s">
        <v>40</v>
      </c>
      <c r="F66" s="29" t="s">
        <v>58</v>
      </c>
      <c r="K66" s="10"/>
    </row>
    <row r="67" spans="1:11" x14ac:dyDescent="0.35">
      <c r="C67" s="4" t="s">
        <v>55</v>
      </c>
      <c r="D67" s="4">
        <f>IF($C$32=1,$A$32,0)</f>
        <v>1998</v>
      </c>
      <c r="E67" s="11">
        <f>IFERROR(VLOOKUP(D67,$A$27:$G$29,7),0)</f>
        <v>44431</v>
      </c>
      <c r="F67" s="7">
        <f>E67/SUM(E67:E68)</f>
        <v>0.67949776717440513</v>
      </c>
      <c r="K67" s="10"/>
    </row>
    <row r="68" spans="1:11" x14ac:dyDescent="0.35">
      <c r="C68" s="4" t="s">
        <v>56</v>
      </c>
      <c r="D68" s="4">
        <f>A32-1</f>
        <v>1997</v>
      </c>
      <c r="E68" s="11">
        <f>IFERROR(VLOOKUP(D68,$A$27:$G$29,7),0)</f>
        <v>20957</v>
      </c>
      <c r="F68" s="7">
        <f>E68/SUM(E67:E68)</f>
        <v>0.32050223282559492</v>
      </c>
      <c r="K68" s="10"/>
    </row>
    <row r="69" spans="1:11" x14ac:dyDescent="0.35">
      <c r="K69" s="10"/>
    </row>
    <row r="70" spans="1:11" x14ac:dyDescent="0.35">
      <c r="C70" s="32" t="s">
        <v>59</v>
      </c>
      <c r="D70" s="28"/>
      <c r="E70" s="28"/>
      <c r="F70" s="30" cm="1">
        <f t="array" ref="F70">_xlfn.IFS(A32=1998,F67-F68,A32=1997,"0%")</f>
        <v>0.35899553434881021</v>
      </c>
      <c r="K70" s="10"/>
    </row>
    <row r="76" spans="1:11" x14ac:dyDescent="0.35">
      <c r="A76" s="22" t="s">
        <v>64</v>
      </c>
      <c r="B76" s="22" t="s">
        <v>57</v>
      </c>
    </row>
    <row r="77" spans="1:11" x14ac:dyDescent="0.35">
      <c r="A77" s="1" t="s">
        <v>2</v>
      </c>
      <c r="B77" s="10">
        <v>24901.160000000018</v>
      </c>
      <c r="D77" s="4">
        <v>1</v>
      </c>
      <c r="E77" s="33">
        <f>LARGE($B$77:$B$88,D77)</f>
        <v>28975.590000000037</v>
      </c>
      <c r="F77" s="4" t="str">
        <f>INDEX($A$77:$A$88,MATCH(E77,$B$77:$B$88))</f>
        <v>Dec</v>
      </c>
    </row>
    <row r="78" spans="1:11" x14ac:dyDescent="0.35">
      <c r="A78" s="1" t="s">
        <v>3</v>
      </c>
      <c r="B78" s="10">
        <v>23101.080000000071</v>
      </c>
      <c r="D78" s="4">
        <v>2</v>
      </c>
      <c r="E78" s="33">
        <f>LARGE($B$77:$B$88,D78)</f>
        <v>25335.620000000068</v>
      </c>
      <c r="F78" s="4" t="str">
        <f>INDEX($A$77:$A$88,MATCH(E78,$B$77:$B$88))</f>
        <v>Nov</v>
      </c>
    </row>
    <row r="79" spans="1:11" x14ac:dyDescent="0.35">
      <c r="A79" s="1" t="s">
        <v>4</v>
      </c>
      <c r="B79" s="10">
        <v>22854.089999999997</v>
      </c>
      <c r="D79" s="4">
        <v>3</v>
      </c>
      <c r="E79" s="33">
        <f>LARGE($B$77:$B$88,D79)</f>
        <v>24901.160000000018</v>
      </c>
      <c r="F79" s="4" t="str">
        <f>INDEX($A$77:$A$88,MATCH(E79,$B$77:$B$88))</f>
        <v>Nov</v>
      </c>
    </row>
    <row r="80" spans="1:11" x14ac:dyDescent="0.35">
      <c r="A80" s="1" t="s">
        <v>5</v>
      </c>
      <c r="B80" s="10">
        <v>22411.380000000103</v>
      </c>
    </row>
    <row r="81" spans="1:9" x14ac:dyDescent="0.35">
      <c r="A81" s="1" t="s">
        <v>6</v>
      </c>
      <c r="B81" s="10">
        <v>22618.999999999989</v>
      </c>
      <c r="D81" s="4" t="str">
        <f>"In "&amp;A32&amp;""</f>
        <v>In 1998</v>
      </c>
      <c r="E81" s="16">
        <f>SUM($E$77:$E$79)/SUM($B$77:$B$88)</f>
        <v>0.27726022450930821</v>
      </c>
    </row>
    <row r="82" spans="1:9" x14ac:dyDescent="0.35">
      <c r="A82" s="1" t="s">
        <v>7</v>
      </c>
      <c r="B82" s="10">
        <v>22894.380000000157</v>
      </c>
      <c r="E82" s="10"/>
    </row>
    <row r="83" spans="1:9" x14ac:dyDescent="0.35">
      <c r="A83" s="1" t="s">
        <v>8</v>
      </c>
      <c r="B83" s="10">
        <v>25335.620000000068</v>
      </c>
      <c r="E83" s="10"/>
    </row>
    <row r="84" spans="1:9" x14ac:dyDescent="0.35">
      <c r="A84" s="1" t="s">
        <v>9</v>
      </c>
      <c r="B84" s="10">
        <v>22949.230000000054</v>
      </c>
      <c r="E84" s="10"/>
    </row>
    <row r="85" spans="1:9" x14ac:dyDescent="0.35">
      <c r="A85" s="1" t="s">
        <v>10</v>
      </c>
      <c r="B85" s="10">
        <v>24896.960000000083</v>
      </c>
      <c r="E85" s="10"/>
    </row>
    <row r="86" spans="1:9" x14ac:dyDescent="0.35">
      <c r="A86" s="1" t="s">
        <v>11</v>
      </c>
      <c r="B86" s="10">
        <v>22452.180000000077</v>
      </c>
      <c r="E86" s="10"/>
    </row>
    <row r="87" spans="1:9" x14ac:dyDescent="0.35">
      <c r="A87" s="1" t="s">
        <v>12</v>
      </c>
      <c r="B87" s="10">
        <v>22306.170000000136</v>
      </c>
      <c r="E87" s="10"/>
    </row>
    <row r="88" spans="1:9" x14ac:dyDescent="0.35">
      <c r="A88" s="1" t="s">
        <v>13</v>
      </c>
      <c r="B88" s="10">
        <v>28975.590000000037</v>
      </c>
      <c r="E88" s="10"/>
    </row>
    <row r="89" spans="1:9" x14ac:dyDescent="0.35">
      <c r="E89" s="10"/>
    </row>
    <row r="90" spans="1:9" x14ac:dyDescent="0.35">
      <c r="C90" s="10"/>
      <c r="E90" s="10"/>
    </row>
    <row r="91" spans="1:9" x14ac:dyDescent="0.35">
      <c r="C91" s="10"/>
      <c r="E91" s="10"/>
    </row>
    <row r="92" spans="1:9" x14ac:dyDescent="0.35">
      <c r="A92" s="22" t="s">
        <v>69</v>
      </c>
      <c r="B92" s="22" t="s">
        <v>57</v>
      </c>
      <c r="C92" s="10"/>
      <c r="D92" s="4" t="str">
        <f>A92</f>
        <v>Day Name</v>
      </c>
      <c r="E92" s="4" t="str">
        <f>B92</f>
        <v>Total Profit</v>
      </c>
      <c r="F92" s="4" t="s">
        <v>70</v>
      </c>
      <c r="H92">
        <v>1</v>
      </c>
      <c r="I92" s="10">
        <f>LARGE($B$93:$B$99,H92)</f>
        <v>600.86</v>
      </c>
    </row>
    <row r="93" spans="1:9" x14ac:dyDescent="0.35">
      <c r="A93" s="1" t="s">
        <v>22</v>
      </c>
      <c r="B93" s="10">
        <v>526.95999999999981</v>
      </c>
      <c r="C93" s="10"/>
      <c r="D93" s="4" t="str">
        <f>A93</f>
        <v>Mon</v>
      </c>
      <c r="E93" s="12">
        <f>B93</f>
        <v>526.95999999999981</v>
      </c>
      <c r="F93" s="4" cm="1">
        <f t="array" ref="F93">IFERROR(_xlfn.IFS(E93=$I$92,E93,E93=$I$93,E93,E93=$I$94,E93),0)</f>
        <v>526.95999999999981</v>
      </c>
      <c r="H93">
        <v>2</v>
      </c>
      <c r="I93" s="10">
        <f>LARGE($B$93:$B$99,H93)</f>
        <v>526.95999999999981</v>
      </c>
    </row>
    <row r="94" spans="1:9" x14ac:dyDescent="0.35">
      <c r="A94" s="1" t="s">
        <v>1471</v>
      </c>
      <c r="B94" s="10">
        <v>504.43999999999983</v>
      </c>
      <c r="C94" s="10"/>
      <c r="D94" s="4" t="str">
        <f t="shared" ref="D94:D99" si="0">A94</f>
        <v>Tue</v>
      </c>
      <c r="E94" s="12">
        <f t="shared" ref="E94:E99" si="1">B94</f>
        <v>504.43999999999983</v>
      </c>
      <c r="F94" s="4" cm="1">
        <f t="array" ref="F94">IFERROR(_xlfn.IFS(E94=$I$92,E94,E94=$I$93,E94,E94=$I$94,E94),0)</f>
        <v>0</v>
      </c>
      <c r="H94">
        <v>3</v>
      </c>
      <c r="I94" s="10">
        <f>LARGE($B$93:$B$99,H94)</f>
        <v>521.27</v>
      </c>
    </row>
    <row r="95" spans="1:9" x14ac:dyDescent="0.35">
      <c r="A95" s="1" t="s">
        <v>23</v>
      </c>
      <c r="B95" s="10">
        <v>600.86</v>
      </c>
      <c r="C95" s="10"/>
      <c r="D95" s="4" t="str">
        <f t="shared" si="0"/>
        <v>Sat</v>
      </c>
      <c r="E95" s="12">
        <f t="shared" si="1"/>
        <v>600.86</v>
      </c>
      <c r="F95" s="4" cm="1">
        <f t="array" ref="F95">IFERROR(_xlfn.IFS(E95=$I$92,E95,E95=$I$93,E95,E95=$I$94,E95),0)</f>
        <v>600.86</v>
      </c>
    </row>
    <row r="96" spans="1:9" x14ac:dyDescent="0.35">
      <c r="A96" s="1" t="s">
        <v>24</v>
      </c>
      <c r="B96" s="10">
        <v>521.27</v>
      </c>
      <c r="C96" s="10"/>
      <c r="D96" s="4" t="str">
        <f t="shared" si="0"/>
        <v>Wed</v>
      </c>
      <c r="E96" s="12">
        <f t="shared" si="1"/>
        <v>521.27</v>
      </c>
      <c r="F96" s="4" cm="1">
        <f t="array" ref="F96">IFERROR(_xlfn.IFS(E96=$I$92,E96,E96=$I$93,E96,E96=$I$94,E96),0)</f>
        <v>521.27</v>
      </c>
    </row>
    <row r="97" spans="1:6" x14ac:dyDescent="0.35">
      <c r="A97" s="1" t="s">
        <v>21</v>
      </c>
      <c r="B97" s="10">
        <v>500.62000000000029</v>
      </c>
      <c r="C97" s="10"/>
      <c r="D97" s="4" t="str">
        <f t="shared" si="0"/>
        <v>Fri</v>
      </c>
      <c r="E97" s="12">
        <f t="shared" si="1"/>
        <v>500.62000000000029</v>
      </c>
      <c r="F97" s="4" cm="1">
        <f t="array" ref="F97">IFERROR(_xlfn.IFS(E97=$I$92,E97,E97=$I$93,E97,E97=$I$94,E97),0)</f>
        <v>0</v>
      </c>
    </row>
    <row r="98" spans="1:6" x14ac:dyDescent="0.35">
      <c r="C98" s="10"/>
      <c r="D98" s="4">
        <f t="shared" si="0"/>
        <v>0</v>
      </c>
      <c r="E98" s="12">
        <f t="shared" si="1"/>
        <v>0</v>
      </c>
      <c r="F98" s="4" cm="1">
        <f t="array" ref="F98">IFERROR(_xlfn.IFS(E98=$I$92,E98,E98=$I$93,E98,E98=$I$94,E98),0)</f>
        <v>0</v>
      </c>
    </row>
    <row r="99" spans="1:6" x14ac:dyDescent="0.35">
      <c r="C99" s="10"/>
      <c r="D99" s="4">
        <f t="shared" si="0"/>
        <v>0</v>
      </c>
      <c r="E99" s="12">
        <f t="shared" si="1"/>
        <v>0</v>
      </c>
      <c r="F99" s="4" cm="1">
        <f t="array" ref="F99">IFERROR(_xlfn.IFS(E99=$I$92,E99,E99=$I$93,E99,E99=$I$94,E99),0)</f>
        <v>0</v>
      </c>
    </row>
    <row r="101" spans="1:6" x14ac:dyDescent="0.35">
      <c r="F101" s="34">
        <f>SUM(F93:F99)/SUM(E93:E99)</f>
        <v>0.62132509466307462</v>
      </c>
    </row>
    <row r="104" spans="1:6" x14ac:dyDescent="0.35">
      <c r="A104" s="22" t="s">
        <v>599</v>
      </c>
      <c r="B104" s="22" t="s">
        <v>57</v>
      </c>
      <c r="C104" s="22" t="s">
        <v>73</v>
      </c>
    </row>
    <row r="105" spans="1:6" x14ac:dyDescent="0.35">
      <c r="A105" s="1" t="s">
        <v>71</v>
      </c>
      <c r="B105" s="10">
        <v>2053.2899999999995</v>
      </c>
      <c r="C105" s="13">
        <f>B105/SUM($B$105:$B$106)</f>
        <v>0.77361490496015661</v>
      </c>
    </row>
    <row r="106" spans="1:6" x14ac:dyDescent="0.35">
      <c r="A106" s="1" t="s">
        <v>72</v>
      </c>
      <c r="B106" s="10">
        <v>600.86</v>
      </c>
      <c r="C106" s="13">
        <f>B106/SUM($B$105:$B$106)</f>
        <v>0.2263850950398433</v>
      </c>
    </row>
    <row r="108" spans="1:6" x14ac:dyDescent="0.35">
      <c r="A108" s="1" t="s">
        <v>74</v>
      </c>
    </row>
    <row r="109" spans="1:6" x14ac:dyDescent="0.35">
      <c r="A109" s="35">
        <f>MAX(C105:C106)</f>
        <v>0.77361490496015661</v>
      </c>
    </row>
    <row r="110" spans="1:6" x14ac:dyDescent="0.35">
      <c r="A110" s="1" t="str">
        <f>UPPER(INDEX(A105:A106,MATCH(A109,C105:C106)))&amp;" makes up"</f>
        <v>WEEKDAY makes up</v>
      </c>
    </row>
    <row r="113" spans="1:10" x14ac:dyDescent="0.35">
      <c r="A113" s="22" t="s">
        <v>600</v>
      </c>
      <c r="B113" s="22" t="s">
        <v>57</v>
      </c>
      <c r="C113" s="22" t="s">
        <v>17</v>
      </c>
    </row>
    <row r="114" spans="1:10" x14ac:dyDescent="0.35">
      <c r="A114" s="1" t="s">
        <v>65</v>
      </c>
      <c r="B114" s="10">
        <v>9156.7700000000059</v>
      </c>
      <c r="C114" s="8">
        <v>0.28011983323931566</v>
      </c>
    </row>
    <row r="115" spans="1:10" x14ac:dyDescent="0.35">
      <c r="A115" s="1" t="s">
        <v>66</v>
      </c>
      <c r="B115" s="10">
        <v>8044.9800000000141</v>
      </c>
      <c r="C115" s="8">
        <v>0.24610844828620052</v>
      </c>
    </row>
    <row r="116" spans="1:10" x14ac:dyDescent="0.35">
      <c r="A116" s="1" t="s">
        <v>67</v>
      </c>
      <c r="B116" s="10">
        <v>7231.4800000000068</v>
      </c>
      <c r="C116" s="8">
        <v>0.22122221827931104</v>
      </c>
    </row>
    <row r="117" spans="1:10" x14ac:dyDescent="0.35">
      <c r="A117" s="1" t="s">
        <v>68</v>
      </c>
      <c r="B117" s="10">
        <v>8255.5300000000025</v>
      </c>
      <c r="C117" s="8">
        <v>0.25254950019517436</v>
      </c>
    </row>
    <row r="122" spans="1:10" x14ac:dyDescent="0.35">
      <c r="A122" s="22" t="s">
        <v>601</v>
      </c>
      <c r="B122" s="22" t="s">
        <v>17</v>
      </c>
      <c r="D122" s="29" t="s">
        <v>81</v>
      </c>
      <c r="E122" s="29" t="s">
        <v>53</v>
      </c>
      <c r="F122" s="29" t="s">
        <v>82</v>
      </c>
      <c r="H122" s="28" t="s">
        <v>99</v>
      </c>
      <c r="I122" s="28" t="s">
        <v>53</v>
      </c>
      <c r="J122" s="28" t="s">
        <v>58</v>
      </c>
    </row>
    <row r="123" spans="1:10" x14ac:dyDescent="0.35">
      <c r="A123" s="1" t="s">
        <v>32</v>
      </c>
      <c r="B123" s="2">
        <v>12729.390000000009</v>
      </c>
      <c r="D123" s="36" t="str">
        <f>A123</f>
        <v>Hermanos</v>
      </c>
      <c r="E123" s="37">
        <f>B123</f>
        <v>12729.390000000009</v>
      </c>
      <c r="F123" s="38">
        <f>E123</f>
        <v>12729.390000000009</v>
      </c>
      <c r="H123" s="39" t="s">
        <v>78</v>
      </c>
      <c r="I123" s="10">
        <f>SUM(E123:E127)</f>
        <v>56999.529999999737</v>
      </c>
      <c r="J123" s="14">
        <f>IFERROR(I123/SUM($I$123:$I$124),0)</f>
        <v>0.14148424501609497</v>
      </c>
    </row>
    <row r="124" spans="1:10" x14ac:dyDescent="0.35">
      <c r="A124" s="1" t="s">
        <v>38</v>
      </c>
      <c r="B124" s="2">
        <v>11428.689999999933</v>
      </c>
      <c r="D124" s="36" t="str">
        <f t="shared" ref="D124:D127" si="2">A124</f>
        <v>Tell Tale</v>
      </c>
      <c r="E124" s="37">
        <f t="shared" ref="E124:E127" si="3">B124</f>
        <v>11428.689999999933</v>
      </c>
      <c r="F124" s="38">
        <f t="shared" ref="F124:F127" si="4">E124</f>
        <v>11428.689999999933</v>
      </c>
      <c r="H124" s="39" t="s">
        <v>77</v>
      </c>
      <c r="I124" s="10">
        <f>SUM(B128:$B$233)</f>
        <v>345868.86000000051</v>
      </c>
      <c r="J124" s="14">
        <f>IFERROR(I124/SUM($I$123:$I$124),0)</f>
        <v>0.85851575498390509</v>
      </c>
    </row>
    <row r="125" spans="1:10" x14ac:dyDescent="0.35">
      <c r="A125" s="1" t="s">
        <v>29</v>
      </c>
      <c r="B125" s="2">
        <v>11232.959999999899</v>
      </c>
      <c r="D125" s="36" t="str">
        <f t="shared" si="2"/>
        <v>Ebony</v>
      </c>
      <c r="E125" s="37">
        <f t="shared" si="3"/>
        <v>11232.959999999899</v>
      </c>
      <c r="F125" s="38">
        <f t="shared" si="4"/>
        <v>11232.959999999899</v>
      </c>
    </row>
    <row r="126" spans="1:10" x14ac:dyDescent="0.35">
      <c r="A126" s="1" t="s">
        <v>39</v>
      </c>
      <c r="B126" s="2">
        <v>10976.089999999978</v>
      </c>
      <c r="D126" s="36" t="str">
        <f t="shared" si="2"/>
        <v>Tri-State</v>
      </c>
      <c r="E126" s="37">
        <f t="shared" si="3"/>
        <v>10976.089999999978</v>
      </c>
      <c r="F126" s="38">
        <f t="shared" si="4"/>
        <v>10976.089999999978</v>
      </c>
    </row>
    <row r="127" spans="1:10" x14ac:dyDescent="0.35">
      <c r="A127" s="1" t="s">
        <v>33</v>
      </c>
      <c r="B127" s="2">
        <v>10632.399999999921</v>
      </c>
      <c r="D127" s="36" t="str">
        <f t="shared" si="2"/>
        <v>High Top</v>
      </c>
      <c r="E127" s="37">
        <f t="shared" si="3"/>
        <v>10632.399999999921</v>
      </c>
      <c r="F127" s="38">
        <f t="shared" si="4"/>
        <v>10632.399999999921</v>
      </c>
    </row>
    <row r="128" spans="1:10" x14ac:dyDescent="0.35">
      <c r="A128" s="1" t="s">
        <v>35</v>
      </c>
      <c r="B128" s="2">
        <v>10451.920000000011</v>
      </c>
      <c r="D128" s="1"/>
      <c r="E128" s="1"/>
    </row>
    <row r="129" spans="1:4" x14ac:dyDescent="0.35">
      <c r="A129" s="1" t="s">
        <v>25</v>
      </c>
      <c r="B129" s="2">
        <v>9622.8899999999594</v>
      </c>
      <c r="D129" s="1"/>
    </row>
    <row r="130" spans="1:4" x14ac:dyDescent="0.35">
      <c r="A130" s="1" t="s">
        <v>34</v>
      </c>
      <c r="B130" s="2">
        <v>9576.5300000000334</v>
      </c>
    </row>
    <row r="131" spans="1:4" x14ac:dyDescent="0.35">
      <c r="A131" s="1" t="s">
        <v>30</v>
      </c>
      <c r="B131" s="2">
        <v>9530.5300000000316</v>
      </c>
    </row>
    <row r="132" spans="1:4" x14ac:dyDescent="0.35">
      <c r="A132" s="1" t="s">
        <v>26</v>
      </c>
      <c r="B132" s="2">
        <v>9461.1200000000717</v>
      </c>
    </row>
    <row r="133" spans="1:4" x14ac:dyDescent="0.35">
      <c r="A133" s="1" t="s">
        <v>504</v>
      </c>
      <c r="B133" s="2">
        <v>9439.0499999999884</v>
      </c>
    </row>
    <row r="134" spans="1:4" x14ac:dyDescent="0.35">
      <c r="A134" s="1" t="s">
        <v>36</v>
      </c>
      <c r="B134" s="2">
        <v>9304.6900000000114</v>
      </c>
    </row>
    <row r="135" spans="1:4" x14ac:dyDescent="0.35">
      <c r="A135" s="1" t="s">
        <v>31</v>
      </c>
      <c r="B135" s="2">
        <v>9215.0500000000029</v>
      </c>
    </row>
    <row r="136" spans="1:4" x14ac:dyDescent="0.35">
      <c r="A136" s="1" t="s">
        <v>505</v>
      </c>
      <c r="B136" s="2">
        <v>8699.3300000000072</v>
      </c>
    </row>
    <row r="137" spans="1:4" x14ac:dyDescent="0.35">
      <c r="A137" s="1" t="s">
        <v>28</v>
      </c>
      <c r="B137" s="2">
        <v>8523.1100000000406</v>
      </c>
    </row>
    <row r="138" spans="1:4" x14ac:dyDescent="0.35">
      <c r="A138" s="1" t="s">
        <v>27</v>
      </c>
      <c r="B138" s="2">
        <v>8346.1400000000285</v>
      </c>
    </row>
    <row r="139" spans="1:4" x14ac:dyDescent="0.35">
      <c r="A139" s="1" t="s">
        <v>506</v>
      </c>
      <c r="B139" s="2">
        <v>8184.740000000028</v>
      </c>
    </row>
    <row r="140" spans="1:4" x14ac:dyDescent="0.35">
      <c r="A140" s="1" t="s">
        <v>37</v>
      </c>
      <c r="B140" s="2">
        <v>7915.9100000000017</v>
      </c>
    </row>
    <row r="141" spans="1:4" x14ac:dyDescent="0.35">
      <c r="A141" s="1" t="s">
        <v>507</v>
      </c>
      <c r="B141" s="2">
        <v>7593.5499999999483</v>
      </c>
    </row>
    <row r="142" spans="1:4" x14ac:dyDescent="0.35">
      <c r="A142" s="1" t="s">
        <v>509</v>
      </c>
      <c r="B142" s="2">
        <v>7515.7999999999947</v>
      </c>
    </row>
    <row r="143" spans="1:4" x14ac:dyDescent="0.35">
      <c r="A143" s="1" t="s">
        <v>508</v>
      </c>
      <c r="B143" s="2">
        <v>7458.4299999999976</v>
      </c>
    </row>
    <row r="144" spans="1:4" x14ac:dyDescent="0.35">
      <c r="A144" s="1" t="s">
        <v>510</v>
      </c>
      <c r="B144" s="2">
        <v>6906.3099999999868</v>
      </c>
    </row>
    <row r="145" spans="1:2" x14ac:dyDescent="0.35">
      <c r="A145" s="1" t="s">
        <v>511</v>
      </c>
      <c r="B145" s="2">
        <v>6716.9899999999852</v>
      </c>
    </row>
    <row r="146" spans="1:2" x14ac:dyDescent="0.35">
      <c r="A146" s="1" t="s">
        <v>512</v>
      </c>
      <c r="B146" s="2">
        <v>6643.5100000000275</v>
      </c>
    </row>
    <row r="147" spans="1:2" x14ac:dyDescent="0.35">
      <c r="A147" s="1" t="s">
        <v>513</v>
      </c>
      <c r="B147" s="2">
        <v>6222.730000000005</v>
      </c>
    </row>
    <row r="148" spans="1:2" x14ac:dyDescent="0.35">
      <c r="A148" s="1" t="s">
        <v>515</v>
      </c>
      <c r="B148" s="2">
        <v>6115.3900000000376</v>
      </c>
    </row>
    <row r="149" spans="1:2" x14ac:dyDescent="0.35">
      <c r="A149" s="1" t="s">
        <v>514</v>
      </c>
      <c r="B149" s="2">
        <v>6094.4800000000123</v>
      </c>
    </row>
    <row r="150" spans="1:2" x14ac:dyDescent="0.35">
      <c r="A150" s="1" t="s">
        <v>517</v>
      </c>
      <c r="B150" s="2">
        <v>5721.0000000000437</v>
      </c>
    </row>
    <row r="151" spans="1:2" x14ac:dyDescent="0.35">
      <c r="A151" s="1" t="s">
        <v>518</v>
      </c>
      <c r="B151" s="2">
        <v>5641.989999999998</v>
      </c>
    </row>
    <row r="152" spans="1:2" x14ac:dyDescent="0.35">
      <c r="A152" s="1" t="s">
        <v>516</v>
      </c>
      <c r="B152" s="2">
        <v>5566.989999999988</v>
      </c>
    </row>
    <row r="153" spans="1:2" x14ac:dyDescent="0.35">
      <c r="A153" s="1" t="s">
        <v>519</v>
      </c>
      <c r="B153" s="2">
        <v>5559.8400000000074</v>
      </c>
    </row>
    <row r="154" spans="1:2" x14ac:dyDescent="0.35">
      <c r="A154" s="1" t="s">
        <v>520</v>
      </c>
      <c r="B154" s="2">
        <v>5427.6700000000046</v>
      </c>
    </row>
    <row r="155" spans="1:2" x14ac:dyDescent="0.35">
      <c r="A155" s="1" t="s">
        <v>521</v>
      </c>
      <c r="B155" s="2">
        <v>5337.0200000000041</v>
      </c>
    </row>
    <row r="156" spans="1:2" x14ac:dyDescent="0.35">
      <c r="A156" s="1" t="s">
        <v>523</v>
      </c>
      <c r="B156" s="2">
        <v>5125.689999999996</v>
      </c>
    </row>
    <row r="157" spans="1:2" x14ac:dyDescent="0.35">
      <c r="A157" s="1" t="s">
        <v>522</v>
      </c>
      <c r="B157" s="2">
        <v>4952.5199999999986</v>
      </c>
    </row>
    <row r="158" spans="1:2" x14ac:dyDescent="0.35">
      <c r="A158" s="1" t="s">
        <v>524</v>
      </c>
      <c r="B158" s="2">
        <v>4850.8599999999997</v>
      </c>
    </row>
    <row r="159" spans="1:2" x14ac:dyDescent="0.35">
      <c r="A159" s="1" t="s">
        <v>525</v>
      </c>
      <c r="B159" s="2">
        <v>4381.6900000000169</v>
      </c>
    </row>
    <row r="160" spans="1:2" x14ac:dyDescent="0.35">
      <c r="A160" s="1" t="s">
        <v>526</v>
      </c>
      <c r="B160" s="2">
        <v>4364.9599999999791</v>
      </c>
    </row>
    <row r="161" spans="1:2" x14ac:dyDescent="0.35">
      <c r="A161" s="1" t="s">
        <v>527</v>
      </c>
      <c r="B161" s="2">
        <v>4276.5800000000054</v>
      </c>
    </row>
    <row r="162" spans="1:2" x14ac:dyDescent="0.35">
      <c r="A162" s="1" t="s">
        <v>529</v>
      </c>
      <c r="B162" s="2">
        <v>3941.2800000000107</v>
      </c>
    </row>
    <row r="163" spans="1:2" x14ac:dyDescent="0.35">
      <c r="A163" s="1" t="s">
        <v>528</v>
      </c>
      <c r="B163" s="2">
        <v>3939.0899999999983</v>
      </c>
    </row>
    <row r="164" spans="1:2" x14ac:dyDescent="0.35">
      <c r="A164" s="1" t="s">
        <v>530</v>
      </c>
      <c r="B164" s="2">
        <v>3705.6400000000062</v>
      </c>
    </row>
    <row r="165" spans="1:2" x14ac:dyDescent="0.35">
      <c r="A165" s="1" t="s">
        <v>531</v>
      </c>
      <c r="B165" s="2">
        <v>3669.0700000000256</v>
      </c>
    </row>
    <row r="166" spans="1:2" x14ac:dyDescent="0.35">
      <c r="A166" s="1" t="s">
        <v>532</v>
      </c>
      <c r="B166" s="2">
        <v>3663.2699999999968</v>
      </c>
    </row>
    <row r="167" spans="1:2" x14ac:dyDescent="0.35">
      <c r="A167" s="1" t="s">
        <v>536</v>
      </c>
      <c r="B167" s="2">
        <v>3227.0399999999913</v>
      </c>
    </row>
    <row r="168" spans="1:2" x14ac:dyDescent="0.35">
      <c r="A168" s="1" t="s">
        <v>533</v>
      </c>
      <c r="B168" s="2">
        <v>3198.3800000000024</v>
      </c>
    </row>
    <row r="169" spans="1:2" x14ac:dyDescent="0.35">
      <c r="A169" s="1" t="s">
        <v>535</v>
      </c>
      <c r="B169" s="2">
        <v>3192.8799999999924</v>
      </c>
    </row>
    <row r="170" spans="1:2" x14ac:dyDescent="0.35">
      <c r="A170" s="1" t="s">
        <v>534</v>
      </c>
      <c r="B170" s="2">
        <v>3089.6999999999935</v>
      </c>
    </row>
    <row r="171" spans="1:2" x14ac:dyDescent="0.35">
      <c r="A171" s="1" t="s">
        <v>537</v>
      </c>
      <c r="B171" s="2">
        <v>2685.8299999999931</v>
      </c>
    </row>
    <row r="172" spans="1:2" x14ac:dyDescent="0.35">
      <c r="A172" s="1" t="s">
        <v>538</v>
      </c>
      <c r="B172" s="2">
        <v>2680.9800000000037</v>
      </c>
    </row>
    <row r="173" spans="1:2" x14ac:dyDescent="0.35">
      <c r="A173" s="1" t="s">
        <v>540</v>
      </c>
      <c r="B173" s="2">
        <v>2675.8299999999963</v>
      </c>
    </row>
    <row r="174" spans="1:2" x14ac:dyDescent="0.35">
      <c r="A174" s="1" t="s">
        <v>539</v>
      </c>
      <c r="B174" s="2">
        <v>2651.960000000011</v>
      </c>
    </row>
    <row r="175" spans="1:2" x14ac:dyDescent="0.35">
      <c r="A175" s="1" t="s">
        <v>541</v>
      </c>
      <c r="B175" s="2">
        <v>2380.5500000000084</v>
      </c>
    </row>
    <row r="176" spans="1:2" x14ac:dyDescent="0.35">
      <c r="A176" s="1" t="s">
        <v>545</v>
      </c>
      <c r="B176" s="2">
        <v>2266.0299999999934</v>
      </c>
    </row>
    <row r="177" spans="1:2" x14ac:dyDescent="0.35">
      <c r="A177" s="1" t="s">
        <v>544</v>
      </c>
      <c r="B177" s="2">
        <v>2247.3400000000047</v>
      </c>
    </row>
    <row r="178" spans="1:2" x14ac:dyDescent="0.35">
      <c r="A178" s="1" t="s">
        <v>542</v>
      </c>
      <c r="B178" s="2">
        <v>2216.0099999999966</v>
      </c>
    </row>
    <row r="179" spans="1:2" x14ac:dyDescent="0.35">
      <c r="A179" s="1" t="s">
        <v>543</v>
      </c>
      <c r="B179" s="2">
        <v>2091.5300000000011</v>
      </c>
    </row>
    <row r="180" spans="1:2" x14ac:dyDescent="0.35">
      <c r="A180" s="1" t="s">
        <v>546</v>
      </c>
      <c r="B180" s="2">
        <v>2089.320000000007</v>
      </c>
    </row>
    <row r="181" spans="1:2" x14ac:dyDescent="0.35">
      <c r="A181" s="1" t="s">
        <v>548</v>
      </c>
      <c r="B181" s="2">
        <v>1989.4599999999978</v>
      </c>
    </row>
    <row r="182" spans="1:2" x14ac:dyDescent="0.35">
      <c r="A182" s="1" t="s">
        <v>549</v>
      </c>
      <c r="B182" s="2">
        <v>1978.7200000000007</v>
      </c>
    </row>
    <row r="183" spans="1:2" x14ac:dyDescent="0.35">
      <c r="A183" s="1" t="s">
        <v>547</v>
      </c>
      <c r="B183" s="2">
        <v>1976.6800000000014</v>
      </c>
    </row>
    <row r="184" spans="1:2" x14ac:dyDescent="0.35">
      <c r="A184" s="1" t="s">
        <v>551</v>
      </c>
      <c r="B184" s="2">
        <v>1923.3299999999983</v>
      </c>
    </row>
    <row r="185" spans="1:2" x14ac:dyDescent="0.35">
      <c r="A185" s="1" t="s">
        <v>550</v>
      </c>
      <c r="B185" s="2">
        <v>1830.699999999995</v>
      </c>
    </row>
    <row r="186" spans="1:2" x14ac:dyDescent="0.35">
      <c r="A186" s="1" t="s">
        <v>556</v>
      </c>
      <c r="B186" s="2">
        <v>1667.7299999999991</v>
      </c>
    </row>
    <row r="187" spans="1:2" x14ac:dyDescent="0.35">
      <c r="A187" s="1" t="s">
        <v>554</v>
      </c>
      <c r="B187" s="2">
        <v>1656.2400000000025</v>
      </c>
    </row>
    <row r="188" spans="1:2" x14ac:dyDescent="0.35">
      <c r="A188" s="1" t="s">
        <v>552</v>
      </c>
      <c r="B188" s="2">
        <v>1647.0300000000002</v>
      </c>
    </row>
    <row r="189" spans="1:2" x14ac:dyDescent="0.35">
      <c r="A189" s="1" t="s">
        <v>553</v>
      </c>
      <c r="B189" s="2">
        <v>1598.6400000000006</v>
      </c>
    </row>
    <row r="190" spans="1:2" x14ac:dyDescent="0.35">
      <c r="A190" s="1" t="s">
        <v>555</v>
      </c>
      <c r="B190" s="2">
        <v>1591.0999999999995</v>
      </c>
    </row>
    <row r="191" spans="1:2" x14ac:dyDescent="0.35">
      <c r="A191" s="1" t="s">
        <v>79</v>
      </c>
      <c r="B191" s="2">
        <v>1437.6700000000003</v>
      </c>
    </row>
    <row r="192" spans="1:2" x14ac:dyDescent="0.35">
      <c r="A192" s="1" t="s">
        <v>557</v>
      </c>
      <c r="B192" s="2">
        <v>1423.709999999998</v>
      </c>
    </row>
    <row r="193" spans="1:2" x14ac:dyDescent="0.35">
      <c r="A193" s="1" t="s">
        <v>558</v>
      </c>
      <c r="B193" s="2">
        <v>1407.7299999999989</v>
      </c>
    </row>
    <row r="194" spans="1:2" x14ac:dyDescent="0.35">
      <c r="A194" s="1" t="s">
        <v>560</v>
      </c>
      <c r="B194" s="2">
        <v>1334.62</v>
      </c>
    </row>
    <row r="195" spans="1:2" x14ac:dyDescent="0.35">
      <c r="A195" s="1" t="s">
        <v>80</v>
      </c>
      <c r="B195" s="2">
        <v>1321.000000000002</v>
      </c>
    </row>
    <row r="196" spans="1:2" x14ac:dyDescent="0.35">
      <c r="A196" s="1" t="s">
        <v>559</v>
      </c>
      <c r="B196" s="2">
        <v>1270.8100000000009</v>
      </c>
    </row>
    <row r="197" spans="1:2" x14ac:dyDescent="0.35">
      <c r="A197" s="1" t="s">
        <v>561</v>
      </c>
      <c r="B197" s="2">
        <v>1251.2599999999995</v>
      </c>
    </row>
    <row r="198" spans="1:2" x14ac:dyDescent="0.35">
      <c r="A198" s="1" t="s">
        <v>562</v>
      </c>
      <c r="B198" s="2">
        <v>1215.1899999999998</v>
      </c>
    </row>
    <row r="199" spans="1:2" x14ac:dyDescent="0.35">
      <c r="A199" s="1" t="s">
        <v>564</v>
      </c>
      <c r="B199" s="2">
        <v>1199.8400000000029</v>
      </c>
    </row>
    <row r="200" spans="1:2" x14ac:dyDescent="0.35">
      <c r="A200" s="1" t="s">
        <v>566</v>
      </c>
      <c r="B200" s="2">
        <v>1199.680000000001</v>
      </c>
    </row>
    <row r="201" spans="1:2" x14ac:dyDescent="0.35">
      <c r="A201" s="1" t="s">
        <v>563</v>
      </c>
      <c r="B201" s="2">
        <v>1176.9900000000002</v>
      </c>
    </row>
    <row r="202" spans="1:2" x14ac:dyDescent="0.35">
      <c r="A202" s="1" t="s">
        <v>565</v>
      </c>
      <c r="B202" s="2">
        <v>1169.9900000000007</v>
      </c>
    </row>
    <row r="203" spans="1:2" x14ac:dyDescent="0.35">
      <c r="A203" s="1" t="s">
        <v>568</v>
      </c>
      <c r="B203" s="2">
        <v>1020.5899999999971</v>
      </c>
    </row>
    <row r="204" spans="1:2" x14ac:dyDescent="0.35">
      <c r="A204" s="1" t="s">
        <v>570</v>
      </c>
      <c r="B204" s="2">
        <v>981.88999999999896</v>
      </c>
    </row>
    <row r="205" spans="1:2" x14ac:dyDescent="0.35">
      <c r="A205" s="1" t="s">
        <v>569</v>
      </c>
      <c r="B205" s="2">
        <v>959.61999999999875</v>
      </c>
    </row>
    <row r="206" spans="1:2" x14ac:dyDescent="0.35">
      <c r="A206" s="1" t="s">
        <v>567</v>
      </c>
      <c r="B206" s="2">
        <v>957.36999999999944</v>
      </c>
    </row>
    <row r="207" spans="1:2" x14ac:dyDescent="0.35">
      <c r="A207" s="1" t="s">
        <v>571</v>
      </c>
      <c r="B207" s="2">
        <v>818.57999999999936</v>
      </c>
    </row>
    <row r="208" spans="1:2" x14ac:dyDescent="0.35">
      <c r="A208" s="1" t="s">
        <v>572</v>
      </c>
      <c r="B208" s="2">
        <v>710.39999999999986</v>
      </c>
    </row>
    <row r="209" spans="1:2" x14ac:dyDescent="0.35">
      <c r="A209" s="1" t="s">
        <v>573</v>
      </c>
      <c r="B209" s="2">
        <v>671.34000000000015</v>
      </c>
    </row>
    <row r="210" spans="1:2" x14ac:dyDescent="0.35">
      <c r="A210" s="1" t="s">
        <v>574</v>
      </c>
      <c r="B210" s="2">
        <v>645.95000000000027</v>
      </c>
    </row>
    <row r="211" spans="1:2" x14ac:dyDescent="0.35">
      <c r="A211" s="1" t="s">
        <v>578</v>
      </c>
      <c r="B211" s="2">
        <v>638.21999999999991</v>
      </c>
    </row>
    <row r="212" spans="1:2" x14ac:dyDescent="0.35">
      <c r="A212" s="1" t="s">
        <v>577</v>
      </c>
      <c r="B212" s="2">
        <v>618.03000000000088</v>
      </c>
    </row>
    <row r="213" spans="1:2" x14ac:dyDescent="0.35">
      <c r="A213" s="1" t="s">
        <v>575</v>
      </c>
      <c r="B213" s="2">
        <v>581.1200000000008</v>
      </c>
    </row>
    <row r="214" spans="1:2" x14ac:dyDescent="0.35">
      <c r="A214" s="1" t="s">
        <v>582</v>
      </c>
      <c r="B214" s="2">
        <v>574.5600000000004</v>
      </c>
    </row>
    <row r="215" spans="1:2" x14ac:dyDescent="0.35">
      <c r="A215" s="1" t="s">
        <v>576</v>
      </c>
      <c r="B215" s="2">
        <v>562.54999999999973</v>
      </c>
    </row>
    <row r="216" spans="1:2" x14ac:dyDescent="0.35">
      <c r="A216" s="1" t="s">
        <v>579</v>
      </c>
      <c r="B216" s="2">
        <v>558.40000000000009</v>
      </c>
    </row>
    <row r="217" spans="1:2" x14ac:dyDescent="0.35">
      <c r="A217" s="1" t="s">
        <v>580</v>
      </c>
      <c r="B217" s="2">
        <v>548.0800000000005</v>
      </c>
    </row>
    <row r="218" spans="1:2" x14ac:dyDescent="0.35">
      <c r="A218" s="1" t="s">
        <v>584</v>
      </c>
      <c r="B218" s="2">
        <v>518.68000000000052</v>
      </c>
    </row>
    <row r="219" spans="1:2" x14ac:dyDescent="0.35">
      <c r="A219" s="1" t="s">
        <v>585</v>
      </c>
      <c r="B219" s="2">
        <v>513.12</v>
      </c>
    </row>
    <row r="220" spans="1:2" x14ac:dyDescent="0.35">
      <c r="A220" s="1" t="s">
        <v>581</v>
      </c>
      <c r="B220" s="2">
        <v>508.98999999999938</v>
      </c>
    </row>
    <row r="221" spans="1:2" x14ac:dyDescent="0.35">
      <c r="A221" s="1" t="s">
        <v>583</v>
      </c>
      <c r="B221" s="2">
        <v>493.16999999999979</v>
      </c>
    </row>
    <row r="222" spans="1:2" x14ac:dyDescent="0.35">
      <c r="A222" s="1" t="s">
        <v>586</v>
      </c>
      <c r="B222" s="2">
        <v>486.40000000000055</v>
      </c>
    </row>
    <row r="223" spans="1:2" x14ac:dyDescent="0.35">
      <c r="A223" s="1" t="s">
        <v>587</v>
      </c>
      <c r="B223" s="2">
        <v>428.16000000000042</v>
      </c>
    </row>
    <row r="224" spans="1:2" x14ac:dyDescent="0.35">
      <c r="A224" s="1" t="s">
        <v>589</v>
      </c>
      <c r="B224" s="2">
        <v>352.13000000000073</v>
      </c>
    </row>
    <row r="225" spans="1:10" x14ac:dyDescent="0.35">
      <c r="A225" s="1" t="s">
        <v>588</v>
      </c>
      <c r="B225" s="2">
        <v>336.37999999999982</v>
      </c>
    </row>
    <row r="226" spans="1:10" x14ac:dyDescent="0.35">
      <c r="A226" s="1" t="s">
        <v>590</v>
      </c>
      <c r="B226" s="2">
        <v>286.86</v>
      </c>
    </row>
    <row r="227" spans="1:10" x14ac:dyDescent="0.35">
      <c r="A227" s="1" t="s">
        <v>593</v>
      </c>
      <c r="B227" s="2">
        <v>285.08999999999997</v>
      </c>
    </row>
    <row r="228" spans="1:10" x14ac:dyDescent="0.35">
      <c r="A228" s="1" t="s">
        <v>591</v>
      </c>
      <c r="B228" s="2">
        <v>282.48999999999978</v>
      </c>
    </row>
    <row r="229" spans="1:10" x14ac:dyDescent="0.35">
      <c r="A229" s="1" t="s">
        <v>592</v>
      </c>
      <c r="B229" s="2">
        <v>271.91999999999973</v>
      </c>
    </row>
    <row r="230" spans="1:10" x14ac:dyDescent="0.35">
      <c r="A230" s="1" t="s">
        <v>594</v>
      </c>
      <c r="B230" s="2">
        <v>235.98000000000019</v>
      </c>
    </row>
    <row r="231" spans="1:10" x14ac:dyDescent="0.35">
      <c r="A231" s="1" t="s">
        <v>595</v>
      </c>
      <c r="B231" s="2">
        <v>179.10000000000016</v>
      </c>
    </row>
    <row r="232" spans="1:10" x14ac:dyDescent="0.35">
      <c r="A232" s="1" t="s">
        <v>596</v>
      </c>
      <c r="B232" s="2">
        <v>131.99000000000007</v>
      </c>
    </row>
    <row r="233" spans="1:10" x14ac:dyDescent="0.35">
      <c r="A233" s="1" t="s">
        <v>597</v>
      </c>
      <c r="B233" s="2">
        <v>86.840000000000018</v>
      </c>
    </row>
    <row r="239" spans="1:10" x14ac:dyDescent="0.35">
      <c r="A239" s="22" t="s">
        <v>602</v>
      </c>
      <c r="B239" s="22" t="s">
        <v>17</v>
      </c>
      <c r="D239" s="28" t="s">
        <v>81</v>
      </c>
      <c r="E239" s="28" t="s">
        <v>53</v>
      </c>
      <c r="F239" s="28" t="s">
        <v>82</v>
      </c>
      <c r="H239" s="28" t="s">
        <v>99</v>
      </c>
      <c r="I239" s="28" t="s">
        <v>53</v>
      </c>
      <c r="J239" s="28" t="s">
        <v>58</v>
      </c>
    </row>
    <row r="240" spans="1:10" x14ac:dyDescent="0.35">
      <c r="A240" s="1" t="s">
        <v>597</v>
      </c>
      <c r="B240" s="2">
        <v>86.840000000000018</v>
      </c>
      <c r="D240" s="1" t="str">
        <f>A240</f>
        <v>King</v>
      </c>
      <c r="E240" s="18">
        <f>B240</f>
        <v>86.840000000000018</v>
      </c>
      <c r="F240" s="10">
        <f>E240</f>
        <v>86.840000000000018</v>
      </c>
      <c r="H240" s="39" t="s">
        <v>78</v>
      </c>
      <c r="I240" s="10">
        <f>SUM(E240:E244)</f>
        <v>905.83000000000027</v>
      </c>
      <c r="J240" s="14">
        <f>IFERROR(I240/SUM($I$240:$I$241),0)</f>
        <v>2.6121571905954235E-3</v>
      </c>
    </row>
    <row r="241" spans="1:10" x14ac:dyDescent="0.35">
      <c r="A241" s="1" t="s">
        <v>596</v>
      </c>
      <c r="B241" s="2">
        <v>131.99000000000007</v>
      </c>
      <c r="D241" s="1" t="str">
        <f t="shared" ref="D241:D244" si="5">A241</f>
        <v>Toretti</v>
      </c>
      <c r="E241" s="18">
        <f t="shared" ref="E241:E244" si="6">B241</f>
        <v>131.99000000000007</v>
      </c>
      <c r="F241" s="10">
        <f t="shared" ref="F241:F244" si="7">E241</f>
        <v>131.99000000000007</v>
      </c>
      <c r="H241" s="39" t="s">
        <v>77</v>
      </c>
      <c r="I241" s="10">
        <f>SUM($B128:M$233)</f>
        <v>345868.86000000051</v>
      </c>
      <c r="J241" s="14">
        <f>IFERROR(I241/SUM(I240:I241),0)</f>
        <v>0.99738784280940451</v>
      </c>
    </row>
    <row r="242" spans="1:10" x14ac:dyDescent="0.35">
      <c r="A242" s="1" t="s">
        <v>595</v>
      </c>
      <c r="B242" s="2">
        <v>179.10000000000016</v>
      </c>
      <c r="D242" s="1" t="str">
        <f t="shared" si="5"/>
        <v>Symphony</v>
      </c>
      <c r="E242" s="18">
        <f t="shared" si="6"/>
        <v>179.10000000000016</v>
      </c>
      <c r="F242" s="10">
        <f t="shared" si="7"/>
        <v>179.10000000000016</v>
      </c>
    </row>
    <row r="243" spans="1:10" x14ac:dyDescent="0.35">
      <c r="A243" s="1" t="s">
        <v>594</v>
      </c>
      <c r="B243" s="2">
        <v>235.98000000000019</v>
      </c>
      <c r="D243" s="1" t="str">
        <f t="shared" si="5"/>
        <v>Big City</v>
      </c>
      <c r="E243" s="18">
        <f t="shared" si="6"/>
        <v>235.98000000000019</v>
      </c>
      <c r="F243" s="10">
        <f t="shared" si="7"/>
        <v>235.98000000000019</v>
      </c>
    </row>
    <row r="244" spans="1:10" x14ac:dyDescent="0.35">
      <c r="A244" s="1" t="s">
        <v>592</v>
      </c>
      <c r="B244" s="2">
        <v>271.91999999999973</v>
      </c>
      <c r="D244" s="1" t="str">
        <f t="shared" si="5"/>
        <v>Black Tie</v>
      </c>
      <c r="E244" s="18">
        <f t="shared" si="6"/>
        <v>271.91999999999973</v>
      </c>
      <c r="F244" s="10">
        <f t="shared" si="7"/>
        <v>271.91999999999973</v>
      </c>
    </row>
    <row r="245" spans="1:10" x14ac:dyDescent="0.35">
      <c r="A245" s="1" t="s">
        <v>591</v>
      </c>
      <c r="B245" s="2">
        <v>282.48999999999978</v>
      </c>
      <c r="D245" s="1"/>
      <c r="E245" s="1"/>
    </row>
    <row r="246" spans="1:10" x14ac:dyDescent="0.35">
      <c r="A246" s="1" t="s">
        <v>593</v>
      </c>
      <c r="B246" s="2">
        <v>285.08999999999997</v>
      </c>
      <c r="D246" s="1"/>
    </row>
    <row r="247" spans="1:10" x14ac:dyDescent="0.35">
      <c r="A247" s="1" t="s">
        <v>590</v>
      </c>
      <c r="B247" s="2">
        <v>286.86</v>
      </c>
    </row>
    <row r="248" spans="1:10" x14ac:dyDescent="0.35">
      <c r="A248" s="1" t="s">
        <v>588</v>
      </c>
      <c r="B248" s="2">
        <v>336.37999999999982</v>
      </c>
    </row>
    <row r="249" spans="1:10" x14ac:dyDescent="0.35">
      <c r="A249" s="1" t="s">
        <v>589</v>
      </c>
      <c r="B249" s="2">
        <v>352.13000000000073</v>
      </c>
    </row>
    <row r="250" spans="1:10" x14ac:dyDescent="0.35">
      <c r="A250" s="1" t="s">
        <v>587</v>
      </c>
      <c r="B250" s="2">
        <v>428.16000000000042</v>
      </c>
    </row>
    <row r="251" spans="1:10" x14ac:dyDescent="0.35">
      <c r="A251" s="1" t="s">
        <v>586</v>
      </c>
      <c r="B251" s="2">
        <v>486.40000000000055</v>
      </c>
    </row>
    <row r="252" spans="1:10" x14ac:dyDescent="0.35">
      <c r="A252" s="1" t="s">
        <v>583</v>
      </c>
      <c r="B252" s="2">
        <v>493.16999999999979</v>
      </c>
    </row>
    <row r="253" spans="1:10" x14ac:dyDescent="0.35">
      <c r="A253" s="1" t="s">
        <v>581</v>
      </c>
      <c r="B253" s="2">
        <v>508.98999999999938</v>
      </c>
    </row>
    <row r="254" spans="1:10" x14ac:dyDescent="0.35">
      <c r="A254" s="1" t="s">
        <v>585</v>
      </c>
      <c r="B254" s="2">
        <v>513.12</v>
      </c>
    </row>
    <row r="255" spans="1:10" x14ac:dyDescent="0.35">
      <c r="A255" s="1" t="s">
        <v>584</v>
      </c>
      <c r="B255" s="2">
        <v>518.68000000000052</v>
      </c>
    </row>
    <row r="256" spans="1:10" x14ac:dyDescent="0.35">
      <c r="A256" s="1" t="s">
        <v>580</v>
      </c>
      <c r="B256" s="2">
        <v>548.0800000000005</v>
      </c>
    </row>
    <row r="257" spans="1:2" x14ac:dyDescent="0.35">
      <c r="A257" s="1" t="s">
        <v>579</v>
      </c>
      <c r="B257" s="2">
        <v>558.40000000000009</v>
      </c>
    </row>
    <row r="258" spans="1:2" x14ac:dyDescent="0.35">
      <c r="A258" s="1" t="s">
        <v>576</v>
      </c>
      <c r="B258" s="2">
        <v>562.54999999999973</v>
      </c>
    </row>
    <row r="259" spans="1:2" x14ac:dyDescent="0.35">
      <c r="A259" s="1" t="s">
        <v>582</v>
      </c>
      <c r="B259" s="2">
        <v>574.5600000000004</v>
      </c>
    </row>
    <row r="260" spans="1:2" x14ac:dyDescent="0.35">
      <c r="A260" s="1" t="s">
        <v>575</v>
      </c>
      <c r="B260" s="2">
        <v>581.1200000000008</v>
      </c>
    </row>
    <row r="261" spans="1:2" x14ac:dyDescent="0.35">
      <c r="A261" s="1" t="s">
        <v>577</v>
      </c>
      <c r="B261" s="2">
        <v>618.03000000000088</v>
      </c>
    </row>
    <row r="262" spans="1:2" x14ac:dyDescent="0.35">
      <c r="A262" s="1" t="s">
        <v>578</v>
      </c>
      <c r="B262" s="2">
        <v>638.21999999999991</v>
      </c>
    </row>
    <row r="263" spans="1:2" x14ac:dyDescent="0.35">
      <c r="A263" s="1" t="s">
        <v>574</v>
      </c>
      <c r="B263" s="2">
        <v>645.95000000000027</v>
      </c>
    </row>
    <row r="264" spans="1:2" x14ac:dyDescent="0.35">
      <c r="A264" s="1" t="s">
        <v>573</v>
      </c>
      <c r="B264" s="2">
        <v>671.34000000000015</v>
      </c>
    </row>
    <row r="265" spans="1:2" x14ac:dyDescent="0.35">
      <c r="A265" s="1" t="s">
        <v>572</v>
      </c>
      <c r="B265" s="2">
        <v>710.39999999999986</v>
      </c>
    </row>
    <row r="266" spans="1:2" x14ac:dyDescent="0.35">
      <c r="A266" s="1" t="s">
        <v>571</v>
      </c>
      <c r="B266" s="2">
        <v>818.57999999999936</v>
      </c>
    </row>
    <row r="267" spans="1:2" x14ac:dyDescent="0.35">
      <c r="A267" s="1" t="s">
        <v>567</v>
      </c>
      <c r="B267" s="2">
        <v>957.36999999999944</v>
      </c>
    </row>
    <row r="268" spans="1:2" x14ac:dyDescent="0.35">
      <c r="A268" s="1" t="s">
        <v>569</v>
      </c>
      <c r="B268" s="2">
        <v>959.61999999999875</v>
      </c>
    </row>
    <row r="269" spans="1:2" x14ac:dyDescent="0.35">
      <c r="A269" s="1" t="s">
        <v>570</v>
      </c>
      <c r="B269" s="2">
        <v>981.88999999999896</v>
      </c>
    </row>
    <row r="270" spans="1:2" x14ac:dyDescent="0.35">
      <c r="A270" s="1" t="s">
        <v>568</v>
      </c>
      <c r="B270" s="2">
        <v>1020.5899999999971</v>
      </c>
    </row>
    <row r="271" spans="1:2" x14ac:dyDescent="0.35">
      <c r="A271" s="1" t="s">
        <v>565</v>
      </c>
      <c r="B271" s="2">
        <v>1169.9900000000007</v>
      </c>
    </row>
    <row r="272" spans="1:2" x14ac:dyDescent="0.35">
      <c r="A272" s="1" t="s">
        <v>563</v>
      </c>
      <c r="B272" s="2">
        <v>1176.9900000000002</v>
      </c>
    </row>
    <row r="273" spans="1:2" x14ac:dyDescent="0.35">
      <c r="A273" s="1" t="s">
        <v>566</v>
      </c>
      <c r="B273" s="2">
        <v>1199.680000000001</v>
      </c>
    </row>
    <row r="274" spans="1:2" x14ac:dyDescent="0.35">
      <c r="A274" s="1" t="s">
        <v>564</v>
      </c>
      <c r="B274" s="2">
        <v>1199.8400000000029</v>
      </c>
    </row>
    <row r="275" spans="1:2" x14ac:dyDescent="0.35">
      <c r="A275" s="1" t="s">
        <v>562</v>
      </c>
      <c r="B275" s="2">
        <v>1215.1899999999998</v>
      </c>
    </row>
    <row r="276" spans="1:2" x14ac:dyDescent="0.35">
      <c r="A276" s="1" t="s">
        <v>561</v>
      </c>
      <c r="B276" s="2">
        <v>1251.2599999999995</v>
      </c>
    </row>
    <row r="277" spans="1:2" x14ac:dyDescent="0.35">
      <c r="A277" s="1" t="s">
        <v>559</v>
      </c>
      <c r="B277" s="2">
        <v>1270.8100000000009</v>
      </c>
    </row>
    <row r="278" spans="1:2" x14ac:dyDescent="0.35">
      <c r="A278" s="1" t="s">
        <v>80</v>
      </c>
      <c r="B278" s="2">
        <v>1321.000000000002</v>
      </c>
    </row>
    <row r="279" spans="1:2" x14ac:dyDescent="0.35">
      <c r="A279" s="1" t="s">
        <v>560</v>
      </c>
      <c r="B279" s="2">
        <v>1334.62</v>
      </c>
    </row>
    <row r="280" spans="1:2" x14ac:dyDescent="0.35">
      <c r="A280" s="1" t="s">
        <v>558</v>
      </c>
      <c r="B280" s="2">
        <v>1407.7299999999989</v>
      </c>
    </row>
    <row r="281" spans="1:2" x14ac:dyDescent="0.35">
      <c r="A281" s="1" t="s">
        <v>557</v>
      </c>
      <c r="B281" s="2">
        <v>1423.709999999998</v>
      </c>
    </row>
    <row r="282" spans="1:2" x14ac:dyDescent="0.35">
      <c r="A282" s="1" t="s">
        <v>79</v>
      </c>
      <c r="B282" s="2">
        <v>1437.6700000000003</v>
      </c>
    </row>
    <row r="283" spans="1:2" x14ac:dyDescent="0.35">
      <c r="A283" s="1" t="s">
        <v>555</v>
      </c>
      <c r="B283" s="2">
        <v>1591.0999999999995</v>
      </c>
    </row>
    <row r="284" spans="1:2" x14ac:dyDescent="0.35">
      <c r="A284" s="1" t="s">
        <v>553</v>
      </c>
      <c r="B284" s="2">
        <v>1598.6400000000006</v>
      </c>
    </row>
    <row r="285" spans="1:2" x14ac:dyDescent="0.35">
      <c r="A285" s="1" t="s">
        <v>552</v>
      </c>
      <c r="B285" s="2">
        <v>1647.0300000000002</v>
      </c>
    </row>
    <row r="286" spans="1:2" x14ac:dyDescent="0.35">
      <c r="A286" s="1" t="s">
        <v>554</v>
      </c>
      <c r="B286" s="2">
        <v>1656.2400000000025</v>
      </c>
    </row>
    <row r="287" spans="1:2" x14ac:dyDescent="0.35">
      <c r="A287" s="1" t="s">
        <v>556</v>
      </c>
      <c r="B287" s="2">
        <v>1667.7299999999991</v>
      </c>
    </row>
    <row r="288" spans="1:2" x14ac:dyDescent="0.35">
      <c r="A288" s="1" t="s">
        <v>550</v>
      </c>
      <c r="B288" s="2">
        <v>1830.699999999995</v>
      </c>
    </row>
    <row r="289" spans="1:2" x14ac:dyDescent="0.35">
      <c r="A289" s="1" t="s">
        <v>551</v>
      </c>
      <c r="B289" s="2">
        <v>1923.3299999999983</v>
      </c>
    </row>
    <row r="290" spans="1:2" x14ac:dyDescent="0.35">
      <c r="A290" s="1" t="s">
        <v>547</v>
      </c>
      <c r="B290" s="2">
        <v>1976.6800000000014</v>
      </c>
    </row>
    <row r="291" spans="1:2" x14ac:dyDescent="0.35">
      <c r="A291" s="1" t="s">
        <v>549</v>
      </c>
      <c r="B291" s="2">
        <v>1978.7200000000007</v>
      </c>
    </row>
    <row r="292" spans="1:2" x14ac:dyDescent="0.35">
      <c r="A292" s="1" t="s">
        <v>548</v>
      </c>
      <c r="B292" s="2">
        <v>1989.4599999999978</v>
      </c>
    </row>
    <row r="293" spans="1:2" x14ac:dyDescent="0.35">
      <c r="A293" s="1" t="s">
        <v>546</v>
      </c>
      <c r="B293" s="2">
        <v>2089.320000000007</v>
      </c>
    </row>
    <row r="294" spans="1:2" x14ac:dyDescent="0.35">
      <c r="A294" s="1" t="s">
        <v>543</v>
      </c>
      <c r="B294" s="2">
        <v>2091.5300000000011</v>
      </c>
    </row>
    <row r="295" spans="1:2" x14ac:dyDescent="0.35">
      <c r="A295" s="1" t="s">
        <v>542</v>
      </c>
      <c r="B295" s="2">
        <v>2216.0099999999966</v>
      </c>
    </row>
    <row r="296" spans="1:2" x14ac:dyDescent="0.35">
      <c r="A296" s="1" t="s">
        <v>544</v>
      </c>
      <c r="B296" s="2">
        <v>2247.3400000000047</v>
      </c>
    </row>
    <row r="297" spans="1:2" x14ac:dyDescent="0.35">
      <c r="A297" s="1" t="s">
        <v>545</v>
      </c>
      <c r="B297" s="2">
        <v>2266.0299999999934</v>
      </c>
    </row>
    <row r="298" spans="1:2" x14ac:dyDescent="0.35">
      <c r="A298" s="1" t="s">
        <v>541</v>
      </c>
      <c r="B298" s="2">
        <v>2380.5500000000084</v>
      </c>
    </row>
    <row r="299" spans="1:2" x14ac:dyDescent="0.35">
      <c r="A299" s="1" t="s">
        <v>539</v>
      </c>
      <c r="B299" s="2">
        <v>2651.960000000011</v>
      </c>
    </row>
    <row r="300" spans="1:2" x14ac:dyDescent="0.35">
      <c r="A300" s="1" t="s">
        <v>540</v>
      </c>
      <c r="B300" s="2">
        <v>2675.8299999999963</v>
      </c>
    </row>
    <row r="301" spans="1:2" x14ac:dyDescent="0.35">
      <c r="A301" s="1" t="s">
        <v>538</v>
      </c>
      <c r="B301" s="2">
        <v>2680.9800000000037</v>
      </c>
    </row>
    <row r="302" spans="1:2" x14ac:dyDescent="0.35">
      <c r="A302" s="1" t="s">
        <v>537</v>
      </c>
      <c r="B302" s="2">
        <v>2685.8299999999931</v>
      </c>
    </row>
    <row r="303" spans="1:2" x14ac:dyDescent="0.35">
      <c r="A303" s="1" t="s">
        <v>534</v>
      </c>
      <c r="B303" s="2">
        <v>3089.6999999999935</v>
      </c>
    </row>
    <row r="304" spans="1:2" x14ac:dyDescent="0.35">
      <c r="A304" s="1" t="s">
        <v>535</v>
      </c>
      <c r="B304" s="2">
        <v>3192.8799999999924</v>
      </c>
    </row>
    <row r="305" spans="1:2" x14ac:dyDescent="0.35">
      <c r="A305" s="1" t="s">
        <v>533</v>
      </c>
      <c r="B305" s="2">
        <v>3198.3800000000024</v>
      </c>
    </row>
    <row r="306" spans="1:2" x14ac:dyDescent="0.35">
      <c r="A306" s="1" t="s">
        <v>536</v>
      </c>
      <c r="B306" s="2">
        <v>3227.0399999999913</v>
      </c>
    </row>
    <row r="307" spans="1:2" x14ac:dyDescent="0.35">
      <c r="A307" s="1" t="s">
        <v>532</v>
      </c>
      <c r="B307" s="2">
        <v>3663.2699999999968</v>
      </c>
    </row>
    <row r="308" spans="1:2" x14ac:dyDescent="0.35">
      <c r="A308" s="1" t="s">
        <v>531</v>
      </c>
      <c r="B308" s="2">
        <v>3669.0700000000256</v>
      </c>
    </row>
    <row r="309" spans="1:2" x14ac:dyDescent="0.35">
      <c r="A309" s="1" t="s">
        <v>530</v>
      </c>
      <c r="B309" s="2">
        <v>3705.6400000000062</v>
      </c>
    </row>
    <row r="310" spans="1:2" x14ac:dyDescent="0.35">
      <c r="A310" s="1" t="s">
        <v>528</v>
      </c>
      <c r="B310" s="2">
        <v>3939.0899999999983</v>
      </c>
    </row>
    <row r="311" spans="1:2" x14ac:dyDescent="0.35">
      <c r="A311" s="1" t="s">
        <v>529</v>
      </c>
      <c r="B311" s="2">
        <v>3941.2800000000107</v>
      </c>
    </row>
    <row r="312" spans="1:2" x14ac:dyDescent="0.35">
      <c r="A312" s="1" t="s">
        <v>527</v>
      </c>
      <c r="B312" s="2">
        <v>4276.5800000000054</v>
      </c>
    </row>
    <row r="313" spans="1:2" x14ac:dyDescent="0.35">
      <c r="A313" s="1" t="s">
        <v>526</v>
      </c>
      <c r="B313" s="2">
        <v>4364.9599999999791</v>
      </c>
    </row>
    <row r="314" spans="1:2" x14ac:dyDescent="0.35">
      <c r="A314" s="1" t="s">
        <v>525</v>
      </c>
      <c r="B314" s="2">
        <v>4381.6900000000169</v>
      </c>
    </row>
    <row r="315" spans="1:2" x14ac:dyDescent="0.35">
      <c r="A315" s="1" t="s">
        <v>524</v>
      </c>
      <c r="B315" s="2">
        <v>4850.8599999999997</v>
      </c>
    </row>
    <row r="316" spans="1:2" x14ac:dyDescent="0.35">
      <c r="A316" s="1" t="s">
        <v>522</v>
      </c>
      <c r="B316" s="2">
        <v>4952.5199999999986</v>
      </c>
    </row>
    <row r="317" spans="1:2" x14ac:dyDescent="0.35">
      <c r="A317" s="1" t="s">
        <v>523</v>
      </c>
      <c r="B317" s="2">
        <v>5125.689999999996</v>
      </c>
    </row>
    <row r="318" spans="1:2" x14ac:dyDescent="0.35">
      <c r="A318" s="1" t="s">
        <v>521</v>
      </c>
      <c r="B318" s="2">
        <v>5337.0200000000041</v>
      </c>
    </row>
    <row r="319" spans="1:2" x14ac:dyDescent="0.35">
      <c r="A319" s="1" t="s">
        <v>520</v>
      </c>
      <c r="B319" s="2">
        <v>5427.6700000000046</v>
      </c>
    </row>
    <row r="320" spans="1:2" x14ac:dyDescent="0.35">
      <c r="A320" s="1" t="s">
        <v>519</v>
      </c>
      <c r="B320" s="2">
        <v>5559.8400000000074</v>
      </c>
    </row>
    <row r="321" spans="1:2" x14ac:dyDescent="0.35">
      <c r="A321" s="1" t="s">
        <v>516</v>
      </c>
      <c r="B321" s="2">
        <v>5566.989999999988</v>
      </c>
    </row>
    <row r="322" spans="1:2" x14ac:dyDescent="0.35">
      <c r="A322" s="1" t="s">
        <v>518</v>
      </c>
      <c r="B322" s="2">
        <v>5641.989999999998</v>
      </c>
    </row>
    <row r="323" spans="1:2" x14ac:dyDescent="0.35">
      <c r="A323" s="1" t="s">
        <v>517</v>
      </c>
      <c r="B323" s="2">
        <v>5721.0000000000437</v>
      </c>
    </row>
    <row r="324" spans="1:2" x14ac:dyDescent="0.35">
      <c r="A324" s="1" t="s">
        <v>514</v>
      </c>
      <c r="B324" s="2">
        <v>6094.4800000000123</v>
      </c>
    </row>
    <row r="325" spans="1:2" x14ac:dyDescent="0.35">
      <c r="A325" s="1" t="s">
        <v>515</v>
      </c>
      <c r="B325" s="2">
        <v>6115.3900000000376</v>
      </c>
    </row>
    <row r="326" spans="1:2" x14ac:dyDescent="0.35">
      <c r="A326" s="1" t="s">
        <v>513</v>
      </c>
      <c r="B326" s="2">
        <v>6222.730000000005</v>
      </c>
    </row>
    <row r="327" spans="1:2" x14ac:dyDescent="0.35">
      <c r="A327" s="1" t="s">
        <v>512</v>
      </c>
      <c r="B327" s="2">
        <v>6643.5100000000275</v>
      </c>
    </row>
    <row r="328" spans="1:2" x14ac:dyDescent="0.35">
      <c r="A328" s="1" t="s">
        <v>511</v>
      </c>
      <c r="B328" s="2">
        <v>6716.9899999999852</v>
      </c>
    </row>
    <row r="329" spans="1:2" x14ac:dyDescent="0.35">
      <c r="A329" s="1" t="s">
        <v>510</v>
      </c>
      <c r="B329" s="2">
        <v>6906.3099999999868</v>
      </c>
    </row>
    <row r="330" spans="1:2" x14ac:dyDescent="0.35">
      <c r="A330" s="1" t="s">
        <v>508</v>
      </c>
      <c r="B330" s="2">
        <v>7458.4299999999976</v>
      </c>
    </row>
    <row r="331" spans="1:2" x14ac:dyDescent="0.35">
      <c r="A331" s="1" t="s">
        <v>509</v>
      </c>
      <c r="B331" s="2">
        <v>7515.7999999999947</v>
      </c>
    </row>
    <row r="332" spans="1:2" x14ac:dyDescent="0.35">
      <c r="A332" s="1" t="s">
        <v>507</v>
      </c>
      <c r="B332" s="2">
        <v>7593.5499999999483</v>
      </c>
    </row>
    <row r="333" spans="1:2" x14ac:dyDescent="0.35">
      <c r="A333" s="1" t="s">
        <v>37</v>
      </c>
      <c r="B333" s="2">
        <v>7915.9100000000017</v>
      </c>
    </row>
    <row r="334" spans="1:2" x14ac:dyDescent="0.35">
      <c r="A334" s="1" t="s">
        <v>506</v>
      </c>
      <c r="B334" s="2">
        <v>8184.740000000028</v>
      </c>
    </row>
    <row r="335" spans="1:2" x14ac:dyDescent="0.35">
      <c r="A335" s="1" t="s">
        <v>27</v>
      </c>
      <c r="B335" s="2">
        <v>8346.1400000000285</v>
      </c>
    </row>
    <row r="336" spans="1:2" x14ac:dyDescent="0.35">
      <c r="A336" s="1" t="s">
        <v>28</v>
      </c>
      <c r="B336" s="2">
        <v>8523.1100000000406</v>
      </c>
    </row>
    <row r="337" spans="1:8" x14ac:dyDescent="0.35">
      <c r="A337" s="1" t="s">
        <v>505</v>
      </c>
      <c r="B337" s="2">
        <v>8699.3300000000072</v>
      </c>
    </row>
    <row r="338" spans="1:8" x14ac:dyDescent="0.35">
      <c r="A338" s="1" t="s">
        <v>31</v>
      </c>
      <c r="B338" s="2">
        <v>9215.0500000000029</v>
      </c>
    </row>
    <row r="339" spans="1:8" x14ac:dyDescent="0.35">
      <c r="A339" s="1" t="s">
        <v>36</v>
      </c>
      <c r="B339" s="2">
        <v>9304.6900000000114</v>
      </c>
    </row>
    <row r="340" spans="1:8" x14ac:dyDescent="0.35">
      <c r="A340" s="1" t="s">
        <v>504</v>
      </c>
      <c r="B340" s="2">
        <v>9439.0499999999884</v>
      </c>
    </row>
    <row r="341" spans="1:8" x14ac:dyDescent="0.35">
      <c r="A341" s="1" t="s">
        <v>26</v>
      </c>
      <c r="B341" s="2">
        <v>9461.1200000000717</v>
      </c>
    </row>
    <row r="342" spans="1:8" x14ac:dyDescent="0.35">
      <c r="A342" s="1" t="s">
        <v>30</v>
      </c>
      <c r="B342" s="2">
        <v>9530.5300000000316</v>
      </c>
    </row>
    <row r="343" spans="1:8" x14ac:dyDescent="0.35">
      <c r="A343" s="1" t="s">
        <v>34</v>
      </c>
      <c r="B343" s="2">
        <v>9576.5300000000334</v>
      </c>
    </row>
    <row r="344" spans="1:8" x14ac:dyDescent="0.35">
      <c r="A344" s="1" t="s">
        <v>25</v>
      </c>
      <c r="B344" s="2">
        <v>9622.8899999999594</v>
      </c>
      <c r="G344" s="40" t="s">
        <v>500</v>
      </c>
      <c r="H344" s="40" t="s">
        <v>57</v>
      </c>
    </row>
    <row r="345" spans="1:8" x14ac:dyDescent="0.35">
      <c r="A345" s="1" t="s">
        <v>35</v>
      </c>
      <c r="B345" s="2">
        <v>10451.920000000011</v>
      </c>
      <c r="G345" s="41" t="s">
        <v>499</v>
      </c>
      <c r="H345" s="42">
        <v>702833.29999999318</v>
      </c>
    </row>
    <row r="346" spans="1:8" x14ac:dyDescent="0.35">
      <c r="A346" s="1" t="s">
        <v>33</v>
      </c>
      <c r="B346" s="2">
        <v>10632.399999999921</v>
      </c>
      <c r="G346" s="41" t="s">
        <v>498</v>
      </c>
      <c r="H346" s="42">
        <v>285696.83999999193</v>
      </c>
    </row>
    <row r="347" spans="1:8" x14ac:dyDescent="0.35">
      <c r="A347" s="1" t="s">
        <v>39</v>
      </c>
      <c r="B347" s="2">
        <v>10976.089999999978</v>
      </c>
      <c r="G347" s="41" t="s">
        <v>497</v>
      </c>
      <c r="H347" s="42">
        <v>64343.479999999661</v>
      </c>
    </row>
    <row r="348" spans="1:8" x14ac:dyDescent="0.35">
      <c r="A348" s="1" t="s">
        <v>29</v>
      </c>
      <c r="B348" s="2">
        <v>11232.959999999899</v>
      </c>
      <c r="G348" s="40"/>
      <c r="H348" s="40"/>
    </row>
    <row r="349" spans="1:8" x14ac:dyDescent="0.35">
      <c r="A349" s="1" t="s">
        <v>38</v>
      </c>
      <c r="B349" s="2">
        <v>11428.689999999933</v>
      </c>
      <c r="G349" s="40"/>
      <c r="H349" s="40"/>
    </row>
    <row r="350" spans="1:8" x14ac:dyDescent="0.35">
      <c r="A350" s="1" t="s">
        <v>32</v>
      </c>
      <c r="B350" s="2">
        <v>12729.390000000009</v>
      </c>
      <c r="G350" s="40" t="str">
        <f>G344</f>
        <v>Country</v>
      </c>
      <c r="H350" s="40" t="str">
        <f>H344</f>
        <v>Total Profit</v>
      </c>
    </row>
    <row r="351" spans="1:8" x14ac:dyDescent="0.35">
      <c r="G351" s="40" t="str">
        <f t="shared" ref="G351:H351" si="8">G345</f>
        <v>USA</v>
      </c>
      <c r="H351" s="43">
        <f t="shared" si="8"/>
        <v>702833.29999999318</v>
      </c>
    </row>
    <row r="352" spans="1:8" x14ac:dyDescent="0.35">
      <c r="G352" s="40" t="str">
        <f t="shared" ref="G352:H352" si="9">G346</f>
        <v>Mexico</v>
      </c>
      <c r="H352" s="43">
        <f t="shared" si="9"/>
        <v>285696.83999999193</v>
      </c>
    </row>
    <row r="353" spans="1:8" x14ac:dyDescent="0.35">
      <c r="G353" s="40" t="str">
        <f t="shared" ref="G353:H353" si="10">G347</f>
        <v>Canada</v>
      </c>
      <c r="H353" s="43">
        <f t="shared" si="10"/>
        <v>64343.479999999661</v>
      </c>
    </row>
    <row r="355" spans="1:8" x14ac:dyDescent="0.35">
      <c r="A355" s="9" t="s">
        <v>501</v>
      </c>
      <c r="B355" s="9" t="s">
        <v>57</v>
      </c>
      <c r="D355" s="44" t="s">
        <v>501</v>
      </c>
      <c r="E355" s="44" t="s">
        <v>53</v>
      </c>
      <c r="F355" s="44" t="s">
        <v>82</v>
      </c>
    </row>
    <row r="356" spans="1:8" x14ac:dyDescent="0.35">
      <c r="A356" s="1" t="s">
        <v>1465</v>
      </c>
      <c r="B356" s="2">
        <v>69148.470000000147</v>
      </c>
      <c r="D356" s="1" t="str">
        <f>A356</f>
        <v>Store 15</v>
      </c>
      <c r="E356" s="18">
        <f>B356</f>
        <v>69148.470000000147</v>
      </c>
      <c r="F356" s="10">
        <f>E356</f>
        <v>69148.470000000147</v>
      </c>
    </row>
    <row r="357" spans="1:8" x14ac:dyDescent="0.35">
      <c r="A357" s="1" t="s">
        <v>1466</v>
      </c>
      <c r="B357" s="2">
        <v>68869.510000000198</v>
      </c>
      <c r="D357" s="1" t="str">
        <f t="shared" ref="D357:D360" si="11">A357</f>
        <v>Store 11</v>
      </c>
      <c r="E357" s="18">
        <f t="shared" ref="E357:E360" si="12">B357</f>
        <v>68869.510000000198</v>
      </c>
      <c r="F357" s="10">
        <f t="shared" ref="F357:F360" si="13">E357</f>
        <v>68869.510000000198</v>
      </c>
    </row>
    <row r="358" spans="1:8" x14ac:dyDescent="0.35">
      <c r="A358" s="1" t="s">
        <v>1467</v>
      </c>
      <c r="B358" s="2">
        <v>66459.560000000114</v>
      </c>
      <c r="D358" s="1" t="str">
        <f t="shared" si="11"/>
        <v>Store 24</v>
      </c>
      <c r="E358" s="18">
        <f t="shared" si="12"/>
        <v>66459.560000000114</v>
      </c>
      <c r="F358" s="10">
        <f t="shared" si="13"/>
        <v>66459.560000000114</v>
      </c>
    </row>
    <row r="359" spans="1:8" x14ac:dyDescent="0.35">
      <c r="A359" s="1" t="s">
        <v>1468</v>
      </c>
      <c r="B359" s="2">
        <v>66424.490000000122</v>
      </c>
      <c r="D359" s="1" t="str">
        <f t="shared" si="11"/>
        <v>Store 7</v>
      </c>
      <c r="E359" s="18">
        <f t="shared" si="12"/>
        <v>66424.490000000122</v>
      </c>
      <c r="F359" s="10">
        <f t="shared" si="13"/>
        <v>66424.490000000122</v>
      </c>
    </row>
    <row r="360" spans="1:8" x14ac:dyDescent="0.35">
      <c r="A360" s="1" t="s">
        <v>1469</v>
      </c>
      <c r="B360" s="2">
        <v>66055.009999999922</v>
      </c>
      <c r="D360" s="1" t="str">
        <f t="shared" si="11"/>
        <v>Store 3</v>
      </c>
      <c r="E360" s="18">
        <f t="shared" si="12"/>
        <v>66055.009999999922</v>
      </c>
      <c r="F360" s="10">
        <f t="shared" si="13"/>
        <v>66055.009999999922</v>
      </c>
    </row>
    <row r="361" spans="1:8" x14ac:dyDescent="0.35">
      <c r="A361" s="1" t="s">
        <v>1470</v>
      </c>
      <c r="B361" s="2">
        <v>65911.35000000018</v>
      </c>
      <c r="D361" s="1"/>
      <c r="E361" s="1"/>
    </row>
    <row r="362" spans="1:8" x14ac:dyDescent="0.35">
      <c r="D362" s="1"/>
    </row>
    <row r="363" spans="1:8" x14ac:dyDescent="0.35">
      <c r="D363" s="44" t="s">
        <v>99</v>
      </c>
      <c r="E363" s="44" t="s">
        <v>53</v>
      </c>
      <c r="F363" s="44" t="s">
        <v>58</v>
      </c>
    </row>
    <row r="364" spans="1:8" x14ac:dyDescent="0.35">
      <c r="D364" t="s">
        <v>78</v>
      </c>
      <c r="E364" s="10">
        <f>SUM(E356:E360)</f>
        <v>336957.0400000005</v>
      </c>
      <c r="F364" s="14">
        <f>IFERROR(E364/SUM($E$364:$E$365),0)</f>
        <v>0.83639483355842315</v>
      </c>
    </row>
    <row r="365" spans="1:8" x14ac:dyDescent="0.35">
      <c r="D365" t="s">
        <v>77</v>
      </c>
      <c r="E365" s="10">
        <f>SUM(B361:B379)</f>
        <v>65911.35000000018</v>
      </c>
      <c r="F365" s="14">
        <f>IFERROR(E365/SUM($E$364:$E$365),0)</f>
        <v>0.16360516644157677</v>
      </c>
    </row>
    <row r="384" spans="1:6" x14ac:dyDescent="0.35">
      <c r="A384" s="9" t="s">
        <v>502</v>
      </c>
      <c r="B384" s="9" t="s">
        <v>503</v>
      </c>
      <c r="D384" s="45" t="str">
        <f t="shared" ref="D384:E384" si="14">A384</f>
        <v>Gender</v>
      </c>
      <c r="E384" s="45" t="str">
        <f t="shared" si="14"/>
        <v>Total  Profit</v>
      </c>
      <c r="F384" s="45" t="s">
        <v>73</v>
      </c>
    </row>
    <row r="385" spans="1:6" x14ac:dyDescent="0.35">
      <c r="A385" s="1" t="s">
        <v>18</v>
      </c>
      <c r="B385" s="2">
        <v>199408.20999999452</v>
      </c>
      <c r="D385" s="4" t="str">
        <f>A385&amp;"emale"</f>
        <v>Female</v>
      </c>
      <c r="E385" s="4">
        <f>B385</f>
        <v>199408.20999999452</v>
      </c>
      <c r="F385" s="7">
        <f>IFERROR(E385/SUM($E$385:$E$386),0)</f>
        <v>0.49497109961891167</v>
      </c>
    </row>
    <row r="386" spans="1:6" x14ac:dyDescent="0.35">
      <c r="A386" s="1" t="s">
        <v>19</v>
      </c>
      <c r="B386" s="2">
        <v>203460.17999999327</v>
      </c>
      <c r="D386" s="4" t="str">
        <f>A386&amp;"ale"</f>
        <v>Male</v>
      </c>
      <c r="E386" s="4">
        <f>B386</f>
        <v>203460.17999999327</v>
      </c>
      <c r="F386" s="7">
        <f>IFERROR(E386/SUM($E$385:$E$386),0)</f>
        <v>0.50502890038108827</v>
      </c>
    </row>
    <row r="393" spans="1:6" x14ac:dyDescent="0.35">
      <c r="A393" s="9" t="s">
        <v>598</v>
      </c>
      <c r="B393" s="9" t="s">
        <v>503</v>
      </c>
      <c r="D393" s="45" t="str">
        <f>A393</f>
        <v>Marital Status</v>
      </c>
      <c r="E393" s="45" t="str">
        <f t="shared" ref="E393" si="15">B393</f>
        <v>Total  Profit</v>
      </c>
      <c r="F393" s="45" t="s">
        <v>73</v>
      </c>
    </row>
    <row r="394" spans="1:6" x14ac:dyDescent="0.35">
      <c r="A394" s="1" t="s">
        <v>19</v>
      </c>
      <c r="B394" s="2">
        <v>201923.17999999376</v>
      </c>
      <c r="D394" s="4" t="str">
        <f>A394&amp;"arried"</f>
        <v>Married</v>
      </c>
      <c r="E394" s="4">
        <f>B394</f>
        <v>201923.17999999376</v>
      </c>
      <c r="F394" s="7">
        <f>IFERROR(E394/SUM($E$394:$E$395),0)</f>
        <v>0.50121375866694318</v>
      </c>
    </row>
    <row r="395" spans="1:6" x14ac:dyDescent="0.35">
      <c r="A395" s="1" t="s">
        <v>20</v>
      </c>
      <c r="B395" s="2">
        <v>200945.20999999394</v>
      </c>
      <c r="D395" s="4" t="str">
        <f>A395&amp;"ingle"</f>
        <v>Single</v>
      </c>
      <c r="E395" s="4">
        <f>B395</f>
        <v>200945.20999999394</v>
      </c>
      <c r="F395" s="7">
        <f>IFERROR(E395/SUM($E$394:$E$395),0)</f>
        <v>0.49878624133305688</v>
      </c>
    </row>
    <row r="402" spans="1:6" x14ac:dyDescent="0.35">
      <c r="A402" s="9" t="s">
        <v>603</v>
      </c>
      <c r="B402" s="9" t="s">
        <v>17</v>
      </c>
      <c r="D402" s="44" t="s">
        <v>81</v>
      </c>
      <c r="E402" s="44" t="s">
        <v>53</v>
      </c>
      <c r="F402" s="44" t="s">
        <v>82</v>
      </c>
    </row>
    <row r="403" spans="1:6" x14ac:dyDescent="0.35">
      <c r="A403" s="1" t="s">
        <v>418</v>
      </c>
      <c r="B403" s="2">
        <v>3829.39</v>
      </c>
      <c r="D403" s="1" t="str">
        <f>A403</f>
        <v>Robert</v>
      </c>
      <c r="E403" s="18">
        <f>B403</f>
        <v>3829.39</v>
      </c>
      <c r="F403" s="10">
        <f>E403</f>
        <v>3829.39</v>
      </c>
    </row>
    <row r="404" spans="1:6" x14ac:dyDescent="0.35">
      <c r="A404" s="1" t="s">
        <v>604</v>
      </c>
      <c r="B404" s="2">
        <v>3750.0600000000004</v>
      </c>
      <c r="D404" s="1" t="str">
        <f t="shared" ref="D404:D407" si="16">A404</f>
        <v xml:space="preserve">  n </v>
      </c>
      <c r="E404" s="18">
        <f t="shared" ref="E404:E407" si="17">B404</f>
        <v>3750.0600000000004</v>
      </c>
      <c r="F404" s="10">
        <f t="shared" ref="F404:F407" si="18">E404</f>
        <v>3750.0600000000004</v>
      </c>
    </row>
    <row r="405" spans="1:6" x14ac:dyDescent="0.35">
      <c r="A405" s="1" t="s">
        <v>270</v>
      </c>
      <c r="B405" s="2">
        <v>3500.3499999999995</v>
      </c>
      <c r="D405" s="1" t="str">
        <f t="shared" si="16"/>
        <v>James</v>
      </c>
      <c r="E405" s="18">
        <f t="shared" si="17"/>
        <v>3500.3499999999995</v>
      </c>
      <c r="F405" s="10">
        <f t="shared" si="18"/>
        <v>3500.3499999999995</v>
      </c>
    </row>
    <row r="406" spans="1:6" x14ac:dyDescent="0.35">
      <c r="A406" s="1" t="s">
        <v>378</v>
      </c>
      <c r="B406" s="2">
        <v>2697.6899999999996</v>
      </c>
      <c r="D406" s="1" t="str">
        <f t="shared" si="16"/>
        <v>Michael</v>
      </c>
      <c r="E406" s="18">
        <f t="shared" si="17"/>
        <v>2697.6899999999996</v>
      </c>
      <c r="F406" s="10">
        <f t="shared" si="18"/>
        <v>2697.6899999999996</v>
      </c>
    </row>
    <row r="407" spans="1:6" x14ac:dyDescent="0.35">
      <c r="A407" s="1" t="s">
        <v>188</v>
      </c>
      <c r="B407" s="2">
        <v>2605.54</v>
      </c>
      <c r="D407" s="1" t="str">
        <f t="shared" si="16"/>
        <v>David</v>
      </c>
      <c r="E407" s="18">
        <f t="shared" si="17"/>
        <v>2605.54</v>
      </c>
      <c r="F407" s="10">
        <f t="shared" si="18"/>
        <v>2605.54</v>
      </c>
    </row>
    <row r="408" spans="1:6" x14ac:dyDescent="0.35">
      <c r="A408" s="1" t="s">
        <v>369</v>
      </c>
      <c r="B408" s="2">
        <v>2538.5900000000015</v>
      </c>
      <c r="D408" s="1"/>
      <c r="E408" s="1"/>
    </row>
    <row r="409" spans="1:6" x14ac:dyDescent="0.35">
      <c r="A409" s="1" t="s">
        <v>416</v>
      </c>
      <c r="B409" s="2">
        <v>2523.6400000000012</v>
      </c>
      <c r="D409" s="1"/>
    </row>
    <row r="410" spans="1:6" x14ac:dyDescent="0.35">
      <c r="A410" s="1" t="s">
        <v>492</v>
      </c>
      <c r="B410" s="2">
        <v>2137.6899999999987</v>
      </c>
      <c r="D410" s="44" t="s">
        <v>99</v>
      </c>
      <c r="E410" s="44" t="s">
        <v>53</v>
      </c>
      <c r="F410" s="44" t="s">
        <v>58</v>
      </c>
    </row>
    <row r="411" spans="1:6" x14ac:dyDescent="0.35">
      <c r="A411" s="1" t="s">
        <v>306</v>
      </c>
      <c r="B411" s="2">
        <v>1882.9899999999986</v>
      </c>
      <c r="D411" t="s">
        <v>78</v>
      </c>
      <c r="E411" s="10">
        <f>SUM(E403:E407)</f>
        <v>16383.029999999999</v>
      </c>
      <c r="F411" s="14">
        <f>IFERROR(E411/SUM($E$411:$E$412),0)</f>
        <v>7.7095592288873666E-2</v>
      </c>
    </row>
    <row r="412" spans="1:6" x14ac:dyDescent="0.35">
      <c r="A412" s="1" t="s">
        <v>400</v>
      </c>
      <c r="B412" s="2">
        <v>1878.319999999999</v>
      </c>
      <c r="D412" t="s">
        <v>77</v>
      </c>
      <c r="E412" s="10">
        <f>SUM(B408:B2700)</f>
        <v>196119.78000000017</v>
      </c>
      <c r="F412" s="14">
        <f>IFERROR(E412/SUM($E$411:$E$412),0)</f>
        <v>0.92290440771112636</v>
      </c>
    </row>
    <row r="413" spans="1:6" x14ac:dyDescent="0.35">
      <c r="A413" s="1" t="s">
        <v>334</v>
      </c>
      <c r="B413" s="2">
        <v>1825.5500000000011</v>
      </c>
    </row>
    <row r="414" spans="1:6" x14ac:dyDescent="0.35">
      <c r="A414" s="1" t="s">
        <v>129</v>
      </c>
      <c r="B414" s="2">
        <v>1740.0400000000004</v>
      </c>
    </row>
    <row r="415" spans="1:6" x14ac:dyDescent="0.35">
      <c r="A415" s="1" t="s">
        <v>256</v>
      </c>
      <c r="B415" s="2">
        <v>1539.8799999999997</v>
      </c>
    </row>
    <row r="416" spans="1:6" x14ac:dyDescent="0.35">
      <c r="A416" s="1" t="s">
        <v>446</v>
      </c>
      <c r="B416" s="2">
        <v>1509.1200000000015</v>
      </c>
    </row>
    <row r="417" spans="1:2" x14ac:dyDescent="0.35">
      <c r="A417" s="1" t="s">
        <v>365</v>
      </c>
      <c r="B417" s="2">
        <v>1460.0099999999998</v>
      </c>
    </row>
    <row r="418" spans="1:2" x14ac:dyDescent="0.35">
      <c r="A418" s="1" t="s">
        <v>205</v>
      </c>
      <c r="B418" s="2">
        <v>1439.8999999999987</v>
      </c>
    </row>
    <row r="419" spans="1:2" x14ac:dyDescent="0.35">
      <c r="A419" s="1" t="s">
        <v>235</v>
      </c>
      <c r="B419" s="2">
        <v>1419.0999999999997</v>
      </c>
    </row>
    <row r="420" spans="1:2" x14ac:dyDescent="0.35">
      <c r="A420" s="1" t="s">
        <v>466</v>
      </c>
      <c r="B420" s="2">
        <v>1319.3300000000015</v>
      </c>
    </row>
    <row r="421" spans="1:2" x14ac:dyDescent="0.35">
      <c r="A421" s="1" t="s">
        <v>183</v>
      </c>
      <c r="B421" s="2">
        <v>1298.4600000000003</v>
      </c>
    </row>
    <row r="422" spans="1:2" x14ac:dyDescent="0.35">
      <c r="A422" s="1" t="s">
        <v>450</v>
      </c>
      <c r="B422" s="2">
        <v>1295.6599999999992</v>
      </c>
    </row>
    <row r="423" spans="1:2" x14ac:dyDescent="0.35">
      <c r="A423" s="1" t="s">
        <v>120</v>
      </c>
      <c r="B423" s="2">
        <v>1277.7499999999998</v>
      </c>
    </row>
    <row r="424" spans="1:2" x14ac:dyDescent="0.35">
      <c r="A424" s="1" t="s">
        <v>151</v>
      </c>
      <c r="B424" s="2">
        <v>1252.6800000000005</v>
      </c>
    </row>
    <row r="425" spans="1:2" x14ac:dyDescent="0.35">
      <c r="A425" s="1" t="s">
        <v>223</v>
      </c>
      <c r="B425" s="2">
        <v>1117.5100000000004</v>
      </c>
    </row>
    <row r="426" spans="1:2" x14ac:dyDescent="0.35">
      <c r="A426" s="1" t="s">
        <v>456</v>
      </c>
      <c r="B426" s="2">
        <v>1115.0399999999997</v>
      </c>
    </row>
    <row r="427" spans="1:2" x14ac:dyDescent="0.35">
      <c r="A427" s="1" t="s">
        <v>241</v>
      </c>
      <c r="B427" s="2">
        <v>1076.2700000000007</v>
      </c>
    </row>
    <row r="428" spans="1:2" x14ac:dyDescent="0.35">
      <c r="A428" s="1" t="s">
        <v>278</v>
      </c>
      <c r="B428" s="2">
        <v>992.37999999999943</v>
      </c>
    </row>
    <row r="429" spans="1:2" x14ac:dyDescent="0.35">
      <c r="A429" s="1" t="s">
        <v>486</v>
      </c>
      <c r="B429" s="2">
        <v>984.38000000000011</v>
      </c>
    </row>
    <row r="430" spans="1:2" x14ac:dyDescent="0.35">
      <c r="A430" s="1" t="s">
        <v>352</v>
      </c>
      <c r="B430" s="2">
        <v>983.53999999999985</v>
      </c>
    </row>
    <row r="431" spans="1:2" x14ac:dyDescent="0.35">
      <c r="A431" s="1" t="s">
        <v>362</v>
      </c>
      <c r="B431" s="2">
        <v>979.76000000000022</v>
      </c>
    </row>
    <row r="432" spans="1:2" x14ac:dyDescent="0.35">
      <c r="A432" s="1" t="s">
        <v>427</v>
      </c>
      <c r="B432" s="2">
        <v>978.64999999999941</v>
      </c>
    </row>
    <row r="433" spans="1:2" x14ac:dyDescent="0.35">
      <c r="A433" s="1" t="s">
        <v>206</v>
      </c>
      <c r="B433" s="2">
        <v>977.06999999999982</v>
      </c>
    </row>
    <row r="434" spans="1:2" x14ac:dyDescent="0.35">
      <c r="A434" s="1" t="s">
        <v>204</v>
      </c>
      <c r="B434" s="2">
        <v>976.8900000000001</v>
      </c>
    </row>
    <row r="435" spans="1:2" x14ac:dyDescent="0.35">
      <c r="A435" s="1" t="s">
        <v>641</v>
      </c>
      <c r="B435" s="2">
        <v>957.73999999999978</v>
      </c>
    </row>
    <row r="436" spans="1:2" x14ac:dyDescent="0.35">
      <c r="A436" s="1" t="s">
        <v>142</v>
      </c>
      <c r="B436" s="2">
        <v>928.38000000000022</v>
      </c>
    </row>
    <row r="437" spans="1:2" x14ac:dyDescent="0.35">
      <c r="A437" s="1" t="s">
        <v>405</v>
      </c>
      <c r="B437" s="2">
        <v>923.82999999999981</v>
      </c>
    </row>
    <row r="438" spans="1:2" x14ac:dyDescent="0.35">
      <c r="A438" s="1" t="s">
        <v>189</v>
      </c>
      <c r="B438" s="2">
        <v>910.46999999999991</v>
      </c>
    </row>
    <row r="439" spans="1:2" x14ac:dyDescent="0.35">
      <c r="A439" s="1" t="s">
        <v>159</v>
      </c>
      <c r="B439" s="2">
        <v>903.39999999999964</v>
      </c>
    </row>
    <row r="440" spans="1:2" x14ac:dyDescent="0.35">
      <c r="A440" s="1" t="s">
        <v>121</v>
      </c>
      <c r="B440" s="2">
        <v>898.52000000000021</v>
      </c>
    </row>
    <row r="441" spans="1:2" x14ac:dyDescent="0.35">
      <c r="A441" s="1" t="s">
        <v>250</v>
      </c>
      <c r="B441" s="2">
        <v>879.66999999999939</v>
      </c>
    </row>
    <row r="442" spans="1:2" x14ac:dyDescent="0.35">
      <c r="A442" s="1" t="s">
        <v>381</v>
      </c>
      <c r="B442" s="2">
        <v>869.3900000000001</v>
      </c>
    </row>
    <row r="443" spans="1:2" x14ac:dyDescent="0.35">
      <c r="A443" s="1" t="s">
        <v>302</v>
      </c>
      <c r="B443" s="2">
        <v>860.70000000000061</v>
      </c>
    </row>
    <row r="444" spans="1:2" x14ac:dyDescent="0.35">
      <c r="A444" s="1" t="s">
        <v>154</v>
      </c>
      <c r="B444" s="2">
        <v>835.00999999999954</v>
      </c>
    </row>
    <row r="445" spans="1:2" x14ac:dyDescent="0.35">
      <c r="A445" s="1" t="s">
        <v>100</v>
      </c>
      <c r="B445" s="2">
        <v>834.2399999999999</v>
      </c>
    </row>
    <row r="446" spans="1:2" x14ac:dyDescent="0.35">
      <c r="A446" s="1" t="s">
        <v>309</v>
      </c>
      <c r="B446" s="2">
        <v>834.16999999999985</v>
      </c>
    </row>
    <row r="447" spans="1:2" x14ac:dyDescent="0.35">
      <c r="A447" s="1" t="s">
        <v>263</v>
      </c>
      <c r="B447" s="2">
        <v>817.10000000000025</v>
      </c>
    </row>
    <row r="448" spans="1:2" x14ac:dyDescent="0.35">
      <c r="A448" s="1" t="s">
        <v>335</v>
      </c>
      <c r="B448" s="2">
        <v>807.50999999999988</v>
      </c>
    </row>
    <row r="449" spans="1:2" x14ac:dyDescent="0.35">
      <c r="A449" s="1" t="s">
        <v>225</v>
      </c>
      <c r="B449" s="2">
        <v>798.4799999999999</v>
      </c>
    </row>
    <row r="450" spans="1:2" x14ac:dyDescent="0.35">
      <c r="A450" s="1" t="s">
        <v>339</v>
      </c>
      <c r="B450" s="2">
        <v>787.58</v>
      </c>
    </row>
    <row r="451" spans="1:2" x14ac:dyDescent="0.35">
      <c r="A451" s="1" t="s">
        <v>356</v>
      </c>
      <c r="B451" s="2">
        <v>742.5100000000001</v>
      </c>
    </row>
    <row r="452" spans="1:2" x14ac:dyDescent="0.35">
      <c r="A452" s="1" t="s">
        <v>283</v>
      </c>
      <c r="B452" s="2">
        <v>733.26999999999987</v>
      </c>
    </row>
    <row r="453" spans="1:2" x14ac:dyDescent="0.35">
      <c r="A453" s="1" t="s">
        <v>380</v>
      </c>
      <c r="B453" s="2">
        <v>726.71000000000072</v>
      </c>
    </row>
    <row r="454" spans="1:2" x14ac:dyDescent="0.35">
      <c r="A454" s="1" t="s">
        <v>287</v>
      </c>
      <c r="B454" s="2">
        <v>726.6099999999999</v>
      </c>
    </row>
    <row r="455" spans="1:2" x14ac:dyDescent="0.35">
      <c r="A455" s="1" t="s">
        <v>357</v>
      </c>
      <c r="B455" s="2">
        <v>722.99999999999977</v>
      </c>
    </row>
    <row r="456" spans="1:2" x14ac:dyDescent="0.35">
      <c r="A456" s="1" t="s">
        <v>388</v>
      </c>
      <c r="B456" s="2">
        <v>717.83999999999969</v>
      </c>
    </row>
    <row r="457" spans="1:2" x14ac:dyDescent="0.35">
      <c r="A457" s="1" t="s">
        <v>266</v>
      </c>
      <c r="B457" s="2">
        <v>700.07000000000039</v>
      </c>
    </row>
    <row r="458" spans="1:2" x14ac:dyDescent="0.35">
      <c r="A458" s="1" t="s">
        <v>321</v>
      </c>
      <c r="B458" s="2">
        <v>691.85000000000014</v>
      </c>
    </row>
    <row r="459" spans="1:2" x14ac:dyDescent="0.35">
      <c r="A459" s="1" t="s">
        <v>398</v>
      </c>
      <c r="B459" s="2">
        <v>684.29000000000019</v>
      </c>
    </row>
    <row r="460" spans="1:2" x14ac:dyDescent="0.35">
      <c r="A460" s="1" t="s">
        <v>164</v>
      </c>
      <c r="B460" s="2">
        <v>675.9499999999997</v>
      </c>
    </row>
    <row r="461" spans="1:2" x14ac:dyDescent="0.35">
      <c r="A461" s="1" t="s">
        <v>239</v>
      </c>
      <c r="B461" s="2">
        <v>674.91999999999985</v>
      </c>
    </row>
    <row r="462" spans="1:2" x14ac:dyDescent="0.35">
      <c r="A462" s="1" t="s">
        <v>617</v>
      </c>
      <c r="B462" s="2">
        <v>670.47999999999979</v>
      </c>
    </row>
    <row r="463" spans="1:2" x14ac:dyDescent="0.35">
      <c r="A463" s="1" t="s">
        <v>286</v>
      </c>
      <c r="B463" s="2">
        <v>665.11999999999978</v>
      </c>
    </row>
    <row r="464" spans="1:2" x14ac:dyDescent="0.35">
      <c r="A464" s="1" t="s">
        <v>134</v>
      </c>
      <c r="B464" s="2">
        <v>662.1400000000001</v>
      </c>
    </row>
    <row r="465" spans="1:2" x14ac:dyDescent="0.35">
      <c r="A465" s="1" t="s">
        <v>740</v>
      </c>
      <c r="B465" s="2">
        <v>658.44999999999993</v>
      </c>
    </row>
    <row r="466" spans="1:2" x14ac:dyDescent="0.35">
      <c r="A466" s="1" t="s">
        <v>293</v>
      </c>
      <c r="B466" s="2">
        <v>639.92999999999972</v>
      </c>
    </row>
    <row r="467" spans="1:2" x14ac:dyDescent="0.35">
      <c r="A467" s="1" t="s">
        <v>711</v>
      </c>
      <c r="B467" s="2">
        <v>639.27</v>
      </c>
    </row>
    <row r="468" spans="1:2" x14ac:dyDescent="0.35">
      <c r="A468" s="1" t="s">
        <v>701</v>
      </c>
      <c r="B468" s="2">
        <v>634.93999999999994</v>
      </c>
    </row>
    <row r="469" spans="1:2" x14ac:dyDescent="0.35">
      <c r="A469" s="1" t="s">
        <v>294</v>
      </c>
      <c r="B469" s="2">
        <v>634.09</v>
      </c>
    </row>
    <row r="470" spans="1:2" x14ac:dyDescent="0.35">
      <c r="A470" s="1" t="s">
        <v>145</v>
      </c>
      <c r="B470" s="2">
        <v>629.01999999999975</v>
      </c>
    </row>
    <row r="471" spans="1:2" x14ac:dyDescent="0.35">
      <c r="A471" s="1" t="s">
        <v>180</v>
      </c>
      <c r="B471" s="2">
        <v>618.01000000000033</v>
      </c>
    </row>
    <row r="472" spans="1:2" x14ac:dyDescent="0.35">
      <c r="A472" s="1" t="s">
        <v>725</v>
      </c>
      <c r="B472" s="2">
        <v>613.14999999999975</v>
      </c>
    </row>
    <row r="473" spans="1:2" x14ac:dyDescent="0.35">
      <c r="A473" s="1" t="s">
        <v>428</v>
      </c>
      <c r="B473" s="2">
        <v>605.74999999999989</v>
      </c>
    </row>
    <row r="474" spans="1:2" x14ac:dyDescent="0.35">
      <c r="A474" s="1" t="s">
        <v>311</v>
      </c>
      <c r="B474" s="2">
        <v>600.14000000000033</v>
      </c>
    </row>
    <row r="475" spans="1:2" x14ac:dyDescent="0.35">
      <c r="A475" s="1" t="s">
        <v>165</v>
      </c>
      <c r="B475" s="2">
        <v>592.0399999999994</v>
      </c>
    </row>
    <row r="476" spans="1:2" x14ac:dyDescent="0.35">
      <c r="A476" s="1" t="s">
        <v>152</v>
      </c>
      <c r="B476" s="2">
        <v>590.75000000000011</v>
      </c>
    </row>
    <row r="477" spans="1:2" x14ac:dyDescent="0.35">
      <c r="A477" s="1" t="s">
        <v>273</v>
      </c>
      <c r="B477" s="2">
        <v>587.98000000000047</v>
      </c>
    </row>
    <row r="478" spans="1:2" x14ac:dyDescent="0.35">
      <c r="A478" s="1" t="s">
        <v>744</v>
      </c>
      <c r="B478" s="2">
        <v>583.57000000000005</v>
      </c>
    </row>
    <row r="479" spans="1:2" x14ac:dyDescent="0.35">
      <c r="A479" s="1" t="s">
        <v>433</v>
      </c>
      <c r="B479" s="2">
        <v>579.95000000000027</v>
      </c>
    </row>
    <row r="480" spans="1:2" x14ac:dyDescent="0.35">
      <c r="A480" s="1" t="s">
        <v>696</v>
      </c>
      <c r="B480" s="2">
        <v>577.93000000000018</v>
      </c>
    </row>
    <row r="481" spans="1:2" x14ac:dyDescent="0.35">
      <c r="A481" s="1" t="s">
        <v>136</v>
      </c>
      <c r="B481" s="2">
        <v>575.72999999999968</v>
      </c>
    </row>
    <row r="482" spans="1:2" x14ac:dyDescent="0.35">
      <c r="A482" s="1" t="s">
        <v>216</v>
      </c>
      <c r="B482" s="2">
        <v>575.14000000000021</v>
      </c>
    </row>
    <row r="483" spans="1:2" x14ac:dyDescent="0.35">
      <c r="A483" s="1" t="s">
        <v>425</v>
      </c>
      <c r="B483" s="2">
        <v>571.98999999999978</v>
      </c>
    </row>
    <row r="484" spans="1:2" x14ac:dyDescent="0.35">
      <c r="A484" s="1" t="s">
        <v>609</v>
      </c>
      <c r="B484" s="2">
        <v>568.11999999999989</v>
      </c>
    </row>
    <row r="485" spans="1:2" x14ac:dyDescent="0.35">
      <c r="A485" s="1" t="s">
        <v>736</v>
      </c>
      <c r="B485" s="2">
        <v>557.55999999999995</v>
      </c>
    </row>
    <row r="486" spans="1:2" x14ac:dyDescent="0.35">
      <c r="A486" s="1" t="s">
        <v>177</v>
      </c>
      <c r="B486" s="2">
        <v>553.52000000000021</v>
      </c>
    </row>
    <row r="487" spans="1:2" x14ac:dyDescent="0.35">
      <c r="A487" s="1" t="s">
        <v>663</v>
      </c>
      <c r="B487" s="2">
        <v>550.73</v>
      </c>
    </row>
    <row r="488" spans="1:2" x14ac:dyDescent="0.35">
      <c r="A488" s="1" t="s">
        <v>117</v>
      </c>
      <c r="B488" s="2">
        <v>548.87</v>
      </c>
    </row>
    <row r="489" spans="1:2" x14ac:dyDescent="0.35">
      <c r="A489" s="1" t="s">
        <v>699</v>
      </c>
      <c r="B489" s="2">
        <v>548.73000000000013</v>
      </c>
    </row>
    <row r="490" spans="1:2" x14ac:dyDescent="0.35">
      <c r="A490" s="1" t="s">
        <v>467</v>
      </c>
      <c r="B490" s="2">
        <v>548.00000000000023</v>
      </c>
    </row>
    <row r="491" spans="1:2" x14ac:dyDescent="0.35">
      <c r="A491" s="1" t="s">
        <v>195</v>
      </c>
      <c r="B491" s="2">
        <v>547.60999999999967</v>
      </c>
    </row>
    <row r="492" spans="1:2" x14ac:dyDescent="0.35">
      <c r="A492" s="1" t="s">
        <v>238</v>
      </c>
      <c r="B492" s="2">
        <v>538.96000000000026</v>
      </c>
    </row>
    <row r="493" spans="1:2" x14ac:dyDescent="0.35">
      <c r="A493" s="1" t="s">
        <v>323</v>
      </c>
      <c r="B493" s="2">
        <v>538.58000000000027</v>
      </c>
    </row>
    <row r="494" spans="1:2" x14ac:dyDescent="0.35">
      <c r="A494" s="1" t="s">
        <v>166</v>
      </c>
      <c r="B494" s="2">
        <v>534.77000000000021</v>
      </c>
    </row>
    <row r="495" spans="1:2" x14ac:dyDescent="0.35">
      <c r="A495" s="1" t="s">
        <v>346</v>
      </c>
      <c r="B495" s="2">
        <v>533.79999999999995</v>
      </c>
    </row>
    <row r="496" spans="1:2" x14ac:dyDescent="0.35">
      <c r="A496" s="1" t="s">
        <v>745</v>
      </c>
      <c r="B496" s="2">
        <v>532.95999999999992</v>
      </c>
    </row>
    <row r="497" spans="1:2" x14ac:dyDescent="0.35">
      <c r="A497" s="1" t="s">
        <v>281</v>
      </c>
      <c r="B497" s="2">
        <v>532.95000000000016</v>
      </c>
    </row>
    <row r="498" spans="1:2" x14ac:dyDescent="0.35">
      <c r="A498" s="1" t="s">
        <v>746</v>
      </c>
      <c r="B498" s="2">
        <v>530.76999999999987</v>
      </c>
    </row>
    <row r="499" spans="1:2" x14ac:dyDescent="0.35">
      <c r="A499" s="1" t="s">
        <v>252</v>
      </c>
      <c r="B499" s="2">
        <v>526.4</v>
      </c>
    </row>
    <row r="500" spans="1:2" x14ac:dyDescent="0.35">
      <c r="A500" s="1" t="s">
        <v>304</v>
      </c>
      <c r="B500" s="2">
        <v>522.22000000000014</v>
      </c>
    </row>
    <row r="501" spans="1:2" x14ac:dyDescent="0.35">
      <c r="A501" s="1" t="s">
        <v>653</v>
      </c>
      <c r="B501" s="2">
        <v>519.33999999999992</v>
      </c>
    </row>
    <row r="502" spans="1:2" x14ac:dyDescent="0.35">
      <c r="A502" s="1" t="s">
        <v>373</v>
      </c>
      <c r="B502" s="2">
        <v>513.80999999999995</v>
      </c>
    </row>
    <row r="503" spans="1:2" x14ac:dyDescent="0.35">
      <c r="A503" s="1" t="s">
        <v>229</v>
      </c>
      <c r="B503" s="2">
        <v>513.02</v>
      </c>
    </row>
    <row r="504" spans="1:2" x14ac:dyDescent="0.35">
      <c r="A504" s="1" t="s">
        <v>277</v>
      </c>
      <c r="B504" s="2">
        <v>503.78000000000003</v>
      </c>
    </row>
    <row r="505" spans="1:2" x14ac:dyDescent="0.35">
      <c r="A505" s="1" t="s">
        <v>471</v>
      </c>
      <c r="B505" s="2">
        <v>502.78000000000003</v>
      </c>
    </row>
    <row r="506" spans="1:2" x14ac:dyDescent="0.35">
      <c r="A506" s="1" t="s">
        <v>438</v>
      </c>
      <c r="B506" s="2">
        <v>495.61000000000007</v>
      </c>
    </row>
    <row r="507" spans="1:2" x14ac:dyDescent="0.35">
      <c r="A507" s="1" t="s">
        <v>258</v>
      </c>
      <c r="B507" s="2">
        <v>495.22999999999996</v>
      </c>
    </row>
    <row r="508" spans="1:2" x14ac:dyDescent="0.35">
      <c r="A508" s="1" t="s">
        <v>737</v>
      </c>
      <c r="B508" s="2">
        <v>493.61000000000007</v>
      </c>
    </row>
    <row r="509" spans="1:2" x14ac:dyDescent="0.35">
      <c r="A509" s="1" t="s">
        <v>137</v>
      </c>
      <c r="B509" s="2">
        <v>493.25000000000017</v>
      </c>
    </row>
    <row r="510" spans="1:2" x14ac:dyDescent="0.35">
      <c r="A510" s="1" t="s">
        <v>488</v>
      </c>
      <c r="B510" s="2">
        <v>481.83</v>
      </c>
    </row>
    <row r="511" spans="1:2" x14ac:dyDescent="0.35">
      <c r="A511" s="1" t="s">
        <v>749</v>
      </c>
      <c r="B511" s="2">
        <v>478.90000000000009</v>
      </c>
    </row>
    <row r="512" spans="1:2" x14ac:dyDescent="0.35">
      <c r="A512" s="1" t="s">
        <v>197</v>
      </c>
      <c r="B512" s="2">
        <v>475.34999999999997</v>
      </c>
    </row>
    <row r="513" spans="1:2" x14ac:dyDescent="0.35">
      <c r="A513" s="1" t="s">
        <v>402</v>
      </c>
      <c r="B513" s="2">
        <v>473.08000000000004</v>
      </c>
    </row>
    <row r="514" spans="1:2" x14ac:dyDescent="0.35">
      <c r="A514" s="1" t="s">
        <v>434</v>
      </c>
      <c r="B514" s="2">
        <v>472.87000000000018</v>
      </c>
    </row>
    <row r="515" spans="1:2" x14ac:dyDescent="0.35">
      <c r="A515" s="1" t="s">
        <v>751</v>
      </c>
      <c r="B515" s="2">
        <v>466.02000000000027</v>
      </c>
    </row>
    <row r="516" spans="1:2" x14ac:dyDescent="0.35">
      <c r="A516" s="1" t="s">
        <v>259</v>
      </c>
      <c r="B516" s="2">
        <v>466</v>
      </c>
    </row>
    <row r="517" spans="1:2" x14ac:dyDescent="0.35">
      <c r="A517" s="1" t="s">
        <v>491</v>
      </c>
      <c r="B517" s="2">
        <v>463.02</v>
      </c>
    </row>
    <row r="518" spans="1:2" x14ac:dyDescent="0.35">
      <c r="A518" s="1" t="s">
        <v>424</v>
      </c>
      <c r="B518" s="2">
        <v>462.51000000000005</v>
      </c>
    </row>
    <row r="519" spans="1:2" x14ac:dyDescent="0.35">
      <c r="A519" s="1" t="s">
        <v>460</v>
      </c>
      <c r="B519" s="2">
        <v>444.46999999999997</v>
      </c>
    </row>
    <row r="520" spans="1:2" x14ac:dyDescent="0.35">
      <c r="A520" s="1" t="s">
        <v>431</v>
      </c>
      <c r="B520" s="2">
        <v>442.36999999999995</v>
      </c>
    </row>
    <row r="521" spans="1:2" x14ac:dyDescent="0.35">
      <c r="A521" s="1" t="s">
        <v>191</v>
      </c>
      <c r="B521" s="2">
        <v>440.71</v>
      </c>
    </row>
    <row r="522" spans="1:2" x14ac:dyDescent="0.35">
      <c r="A522" s="1" t="s">
        <v>201</v>
      </c>
      <c r="B522" s="2">
        <v>440.14000000000004</v>
      </c>
    </row>
    <row r="523" spans="1:2" x14ac:dyDescent="0.35">
      <c r="A523" s="1" t="s">
        <v>669</v>
      </c>
      <c r="B523" s="2">
        <v>439.9699999999998</v>
      </c>
    </row>
    <row r="524" spans="1:2" x14ac:dyDescent="0.35">
      <c r="A524" s="1" t="s">
        <v>244</v>
      </c>
      <c r="B524" s="2">
        <v>439.21</v>
      </c>
    </row>
    <row r="525" spans="1:2" x14ac:dyDescent="0.35">
      <c r="A525" s="1" t="s">
        <v>254</v>
      </c>
      <c r="B525" s="2">
        <v>437.28000000000014</v>
      </c>
    </row>
    <row r="526" spans="1:2" x14ac:dyDescent="0.35">
      <c r="A526" s="1" t="s">
        <v>739</v>
      </c>
      <c r="B526" s="2">
        <v>434.8300000000001</v>
      </c>
    </row>
    <row r="527" spans="1:2" x14ac:dyDescent="0.35">
      <c r="A527" s="1" t="s">
        <v>607</v>
      </c>
      <c r="B527" s="2">
        <v>434.81999999999982</v>
      </c>
    </row>
    <row r="528" spans="1:2" x14ac:dyDescent="0.35">
      <c r="A528" s="1" t="s">
        <v>618</v>
      </c>
      <c r="B528" s="2">
        <v>434.14999999999986</v>
      </c>
    </row>
    <row r="529" spans="1:2" x14ac:dyDescent="0.35">
      <c r="A529" s="1" t="s">
        <v>458</v>
      </c>
      <c r="B529" s="2">
        <v>430.96000000000009</v>
      </c>
    </row>
    <row r="530" spans="1:2" x14ac:dyDescent="0.35">
      <c r="A530" s="1" t="s">
        <v>319</v>
      </c>
      <c r="B530" s="2">
        <v>428.10000000000025</v>
      </c>
    </row>
    <row r="531" spans="1:2" x14ac:dyDescent="0.35">
      <c r="A531" s="1" t="s">
        <v>374</v>
      </c>
      <c r="B531" s="2">
        <v>421.49000000000007</v>
      </c>
    </row>
    <row r="532" spans="1:2" x14ac:dyDescent="0.35">
      <c r="A532" s="1" t="s">
        <v>441</v>
      </c>
      <c r="B532" s="2">
        <v>420.55</v>
      </c>
    </row>
    <row r="533" spans="1:2" x14ac:dyDescent="0.35">
      <c r="A533" s="1" t="s">
        <v>754</v>
      </c>
      <c r="B533" s="2">
        <v>420.4199999999999</v>
      </c>
    </row>
    <row r="534" spans="1:2" x14ac:dyDescent="0.35">
      <c r="A534" s="1" t="s">
        <v>748</v>
      </c>
      <c r="B534" s="2">
        <v>418.54999999999984</v>
      </c>
    </row>
    <row r="535" spans="1:2" x14ac:dyDescent="0.35">
      <c r="A535" s="1" t="s">
        <v>305</v>
      </c>
      <c r="B535" s="2">
        <v>414.11999999999995</v>
      </c>
    </row>
    <row r="536" spans="1:2" x14ac:dyDescent="0.35">
      <c r="A536" s="1" t="s">
        <v>106</v>
      </c>
      <c r="B536" s="2">
        <v>413.28000000000014</v>
      </c>
    </row>
    <row r="537" spans="1:2" x14ac:dyDescent="0.35">
      <c r="A537" s="1" t="s">
        <v>408</v>
      </c>
      <c r="B537" s="2">
        <v>412.8900000000001</v>
      </c>
    </row>
    <row r="538" spans="1:2" x14ac:dyDescent="0.35">
      <c r="A538" s="1" t="s">
        <v>303</v>
      </c>
      <c r="B538" s="2">
        <v>400.7</v>
      </c>
    </row>
    <row r="539" spans="1:2" x14ac:dyDescent="0.35">
      <c r="A539" s="1" t="s">
        <v>758</v>
      </c>
      <c r="B539" s="2">
        <v>396.82999999999987</v>
      </c>
    </row>
    <row r="540" spans="1:2" x14ac:dyDescent="0.35">
      <c r="A540" s="1" t="s">
        <v>207</v>
      </c>
      <c r="B540" s="2">
        <v>395.06</v>
      </c>
    </row>
    <row r="541" spans="1:2" x14ac:dyDescent="0.35">
      <c r="A541" s="1" t="s">
        <v>397</v>
      </c>
      <c r="B541" s="2">
        <v>393.17999999999995</v>
      </c>
    </row>
    <row r="542" spans="1:2" x14ac:dyDescent="0.35">
      <c r="A542" s="1" t="s">
        <v>192</v>
      </c>
      <c r="B542" s="2">
        <v>392.75000000000006</v>
      </c>
    </row>
    <row r="543" spans="1:2" x14ac:dyDescent="0.35">
      <c r="A543" s="1" t="s">
        <v>301</v>
      </c>
      <c r="B543" s="2">
        <v>388.34999999999997</v>
      </c>
    </row>
    <row r="544" spans="1:2" x14ac:dyDescent="0.35">
      <c r="A544" s="1" t="s">
        <v>756</v>
      </c>
      <c r="B544" s="2">
        <v>387.2999999999999</v>
      </c>
    </row>
    <row r="545" spans="1:2" x14ac:dyDescent="0.35">
      <c r="A545" s="1" t="s">
        <v>453</v>
      </c>
      <c r="B545" s="2">
        <v>386.99</v>
      </c>
    </row>
    <row r="546" spans="1:2" x14ac:dyDescent="0.35">
      <c r="A546" s="1" t="s">
        <v>464</v>
      </c>
      <c r="B546" s="2">
        <v>386.46999999999997</v>
      </c>
    </row>
    <row r="547" spans="1:2" x14ac:dyDescent="0.35">
      <c r="A547" s="1" t="s">
        <v>465</v>
      </c>
      <c r="B547" s="2">
        <v>384.64</v>
      </c>
    </row>
    <row r="548" spans="1:2" x14ac:dyDescent="0.35">
      <c r="A548" s="1" t="s">
        <v>759</v>
      </c>
      <c r="B548" s="2">
        <v>381.33000000000004</v>
      </c>
    </row>
    <row r="549" spans="1:2" x14ac:dyDescent="0.35">
      <c r="A549" s="1" t="s">
        <v>141</v>
      </c>
      <c r="B549" s="2">
        <v>376.49000000000007</v>
      </c>
    </row>
    <row r="550" spans="1:2" x14ac:dyDescent="0.35">
      <c r="A550" s="1" t="s">
        <v>310</v>
      </c>
      <c r="B550" s="2">
        <v>375.2299999999999</v>
      </c>
    </row>
    <row r="551" spans="1:2" x14ac:dyDescent="0.35">
      <c r="A551" s="1" t="s">
        <v>203</v>
      </c>
      <c r="B551" s="2">
        <v>373.44000000000005</v>
      </c>
    </row>
    <row r="552" spans="1:2" x14ac:dyDescent="0.35">
      <c r="A552" s="1" t="s">
        <v>705</v>
      </c>
      <c r="B552" s="2">
        <v>372.84</v>
      </c>
    </row>
    <row r="553" spans="1:2" x14ac:dyDescent="0.35">
      <c r="A553" s="1" t="s">
        <v>633</v>
      </c>
      <c r="B553" s="2">
        <v>367.86999999999978</v>
      </c>
    </row>
    <row r="554" spans="1:2" x14ac:dyDescent="0.35">
      <c r="A554" s="1" t="s">
        <v>290</v>
      </c>
      <c r="B554" s="2">
        <v>367.26000000000005</v>
      </c>
    </row>
    <row r="555" spans="1:2" x14ac:dyDescent="0.35">
      <c r="A555" s="1" t="s">
        <v>763</v>
      </c>
      <c r="B555" s="2">
        <v>366.23999999999995</v>
      </c>
    </row>
    <row r="556" spans="1:2" x14ac:dyDescent="0.35">
      <c r="A556" s="1" t="s">
        <v>264</v>
      </c>
      <c r="B556" s="2">
        <v>364.11</v>
      </c>
    </row>
    <row r="557" spans="1:2" x14ac:dyDescent="0.35">
      <c r="A557" s="1" t="s">
        <v>610</v>
      </c>
      <c r="B557" s="2">
        <v>363.95000000000005</v>
      </c>
    </row>
    <row r="558" spans="1:2" x14ac:dyDescent="0.35">
      <c r="A558" s="1" t="s">
        <v>103</v>
      </c>
      <c r="B558" s="2">
        <v>356.11999999999983</v>
      </c>
    </row>
    <row r="559" spans="1:2" x14ac:dyDescent="0.35">
      <c r="A559" s="1" t="s">
        <v>340</v>
      </c>
      <c r="B559" s="2">
        <v>355.83</v>
      </c>
    </row>
    <row r="560" spans="1:2" x14ac:dyDescent="0.35">
      <c r="A560" s="1" t="s">
        <v>202</v>
      </c>
      <c r="B560" s="2">
        <v>355.08</v>
      </c>
    </row>
    <row r="561" spans="1:2" x14ac:dyDescent="0.35">
      <c r="A561" s="1" t="s">
        <v>463</v>
      </c>
      <c r="B561" s="2">
        <v>354.35</v>
      </c>
    </row>
    <row r="562" spans="1:2" x14ac:dyDescent="0.35">
      <c r="A562" s="1" t="s">
        <v>743</v>
      </c>
      <c r="B562" s="2">
        <v>354.13000000000011</v>
      </c>
    </row>
    <row r="563" spans="1:2" x14ac:dyDescent="0.35">
      <c r="A563" s="1" t="s">
        <v>769</v>
      </c>
      <c r="B563" s="2">
        <v>352.28000000000009</v>
      </c>
    </row>
    <row r="564" spans="1:2" x14ac:dyDescent="0.35">
      <c r="A564" s="1" t="s">
        <v>384</v>
      </c>
      <c r="B564" s="2">
        <v>349.78</v>
      </c>
    </row>
    <row r="565" spans="1:2" x14ac:dyDescent="0.35">
      <c r="A565" s="1" t="s">
        <v>766</v>
      </c>
      <c r="B565" s="2">
        <v>345.5200000000001</v>
      </c>
    </row>
    <row r="566" spans="1:2" x14ac:dyDescent="0.35">
      <c r="A566" s="1" t="s">
        <v>342</v>
      </c>
      <c r="B566" s="2">
        <v>344.84000000000009</v>
      </c>
    </row>
    <row r="567" spans="1:2" x14ac:dyDescent="0.35">
      <c r="A567" s="1" t="s">
        <v>443</v>
      </c>
      <c r="B567" s="2">
        <v>342.30999999999995</v>
      </c>
    </row>
    <row r="568" spans="1:2" x14ac:dyDescent="0.35">
      <c r="A568" s="1" t="s">
        <v>320</v>
      </c>
      <c r="B568" s="2">
        <v>340.36</v>
      </c>
    </row>
    <row r="569" spans="1:2" x14ac:dyDescent="0.35">
      <c r="A569" s="1" t="s">
        <v>224</v>
      </c>
      <c r="B569" s="2">
        <v>339.76000000000016</v>
      </c>
    </row>
    <row r="570" spans="1:2" x14ac:dyDescent="0.35">
      <c r="A570" s="1" t="s">
        <v>773</v>
      </c>
      <c r="B570" s="2">
        <v>338.41999999999996</v>
      </c>
    </row>
    <row r="571" spans="1:2" x14ac:dyDescent="0.35">
      <c r="A571" s="1" t="s">
        <v>437</v>
      </c>
      <c r="B571" s="2">
        <v>335.96000000000015</v>
      </c>
    </row>
    <row r="572" spans="1:2" x14ac:dyDescent="0.35">
      <c r="A572" s="1" t="s">
        <v>394</v>
      </c>
      <c r="B572" s="2">
        <v>332.30000000000007</v>
      </c>
    </row>
    <row r="573" spans="1:2" x14ac:dyDescent="0.35">
      <c r="A573" s="1" t="s">
        <v>423</v>
      </c>
      <c r="B573" s="2">
        <v>331.44000000000005</v>
      </c>
    </row>
    <row r="574" spans="1:2" x14ac:dyDescent="0.35">
      <c r="A574" s="1" t="s">
        <v>706</v>
      </c>
      <c r="B574" s="2">
        <v>328.75999999999993</v>
      </c>
    </row>
    <row r="575" spans="1:2" x14ac:dyDescent="0.35">
      <c r="A575" s="1" t="s">
        <v>248</v>
      </c>
      <c r="B575" s="2">
        <v>326.47999999999985</v>
      </c>
    </row>
    <row r="576" spans="1:2" x14ac:dyDescent="0.35">
      <c r="A576" s="1" t="s">
        <v>750</v>
      </c>
      <c r="B576" s="2">
        <v>324.93000000000012</v>
      </c>
    </row>
    <row r="577" spans="1:2" x14ac:dyDescent="0.35">
      <c r="A577" s="1" t="s">
        <v>656</v>
      </c>
      <c r="B577" s="2">
        <v>322.41999999999996</v>
      </c>
    </row>
    <row r="578" spans="1:2" x14ac:dyDescent="0.35">
      <c r="A578" s="1" t="s">
        <v>343</v>
      </c>
      <c r="B578" s="2">
        <v>321.5800000000001</v>
      </c>
    </row>
    <row r="579" spans="1:2" x14ac:dyDescent="0.35">
      <c r="A579" s="1" t="s">
        <v>126</v>
      </c>
      <c r="B579" s="2">
        <v>317.65000000000003</v>
      </c>
    </row>
    <row r="580" spans="1:2" x14ac:dyDescent="0.35">
      <c r="A580" s="1" t="s">
        <v>236</v>
      </c>
      <c r="B580" s="2">
        <v>317.07999999999987</v>
      </c>
    </row>
    <row r="581" spans="1:2" x14ac:dyDescent="0.35">
      <c r="A581" s="1" t="s">
        <v>249</v>
      </c>
      <c r="B581" s="2">
        <v>314.18000000000012</v>
      </c>
    </row>
    <row r="582" spans="1:2" x14ac:dyDescent="0.35">
      <c r="A582" s="1" t="s">
        <v>776</v>
      </c>
      <c r="B582" s="2">
        <v>314.12000000000006</v>
      </c>
    </row>
    <row r="583" spans="1:2" x14ac:dyDescent="0.35">
      <c r="A583" s="1" t="s">
        <v>198</v>
      </c>
      <c r="B583" s="2">
        <v>311.79000000000002</v>
      </c>
    </row>
    <row r="584" spans="1:2" x14ac:dyDescent="0.35">
      <c r="A584" s="1" t="s">
        <v>643</v>
      </c>
      <c r="B584" s="2">
        <v>310.19999999999993</v>
      </c>
    </row>
    <row r="585" spans="1:2" x14ac:dyDescent="0.35">
      <c r="A585" s="1" t="s">
        <v>625</v>
      </c>
      <c r="B585" s="2">
        <v>309.00000000000006</v>
      </c>
    </row>
    <row r="586" spans="1:2" x14ac:dyDescent="0.35">
      <c r="A586" s="1" t="s">
        <v>779</v>
      </c>
      <c r="B586" s="2">
        <v>306.28000000000003</v>
      </c>
    </row>
    <row r="587" spans="1:2" x14ac:dyDescent="0.35">
      <c r="A587" s="1" t="s">
        <v>780</v>
      </c>
      <c r="B587" s="2">
        <v>304.55000000000007</v>
      </c>
    </row>
    <row r="588" spans="1:2" x14ac:dyDescent="0.35">
      <c r="A588" s="1" t="s">
        <v>678</v>
      </c>
      <c r="B588" s="2">
        <v>299.69000000000011</v>
      </c>
    </row>
    <row r="589" spans="1:2" x14ac:dyDescent="0.35">
      <c r="A589" s="1" t="s">
        <v>358</v>
      </c>
      <c r="B589" s="2">
        <v>298.45000000000005</v>
      </c>
    </row>
    <row r="590" spans="1:2" x14ac:dyDescent="0.35">
      <c r="A590" s="1" t="s">
        <v>118</v>
      </c>
      <c r="B590" s="2">
        <v>297.09999999999997</v>
      </c>
    </row>
    <row r="591" spans="1:2" x14ac:dyDescent="0.35">
      <c r="A591" s="1" t="s">
        <v>771</v>
      </c>
      <c r="B591" s="2">
        <v>296.99999999999983</v>
      </c>
    </row>
    <row r="592" spans="1:2" x14ac:dyDescent="0.35">
      <c r="A592" s="1" t="s">
        <v>774</v>
      </c>
      <c r="B592" s="2">
        <v>293.57</v>
      </c>
    </row>
    <row r="593" spans="1:2" x14ac:dyDescent="0.35">
      <c r="A593" s="1" t="s">
        <v>417</v>
      </c>
      <c r="B593" s="2">
        <v>293.47000000000008</v>
      </c>
    </row>
    <row r="594" spans="1:2" x14ac:dyDescent="0.35">
      <c r="A594" s="1" t="s">
        <v>324</v>
      </c>
      <c r="B594" s="2">
        <v>290.09000000000015</v>
      </c>
    </row>
    <row r="595" spans="1:2" x14ac:dyDescent="0.35">
      <c r="A595" s="1" t="s">
        <v>237</v>
      </c>
      <c r="B595" s="2">
        <v>289.46000000000009</v>
      </c>
    </row>
    <row r="596" spans="1:2" x14ac:dyDescent="0.35">
      <c r="A596" s="1" t="s">
        <v>413</v>
      </c>
      <c r="B596" s="2">
        <v>288.40999999999997</v>
      </c>
    </row>
    <row r="597" spans="1:2" x14ac:dyDescent="0.35">
      <c r="A597" s="1" t="s">
        <v>148</v>
      </c>
      <c r="B597" s="2">
        <v>284.45</v>
      </c>
    </row>
    <row r="598" spans="1:2" x14ac:dyDescent="0.35">
      <c r="A598" s="1" t="s">
        <v>785</v>
      </c>
      <c r="B598" s="2">
        <v>282.58000000000004</v>
      </c>
    </row>
    <row r="599" spans="1:2" x14ac:dyDescent="0.35">
      <c r="A599" s="1" t="s">
        <v>454</v>
      </c>
      <c r="B599" s="2">
        <v>278.42000000000013</v>
      </c>
    </row>
    <row r="600" spans="1:2" x14ac:dyDescent="0.35">
      <c r="A600" s="1" t="s">
        <v>462</v>
      </c>
      <c r="B600" s="2">
        <v>276.77000000000004</v>
      </c>
    </row>
    <row r="601" spans="1:2" x14ac:dyDescent="0.35">
      <c r="A601" s="1" t="s">
        <v>788</v>
      </c>
      <c r="B601" s="2">
        <v>274.88</v>
      </c>
    </row>
    <row r="602" spans="1:2" x14ac:dyDescent="0.35">
      <c r="A602" s="1" t="s">
        <v>634</v>
      </c>
      <c r="B602" s="2">
        <v>274.86000000000007</v>
      </c>
    </row>
    <row r="603" spans="1:2" x14ac:dyDescent="0.35">
      <c r="A603" s="1" t="s">
        <v>284</v>
      </c>
      <c r="B603" s="2">
        <v>274.74</v>
      </c>
    </row>
    <row r="604" spans="1:2" x14ac:dyDescent="0.35">
      <c r="A604" s="1" t="s">
        <v>614</v>
      </c>
      <c r="B604" s="2">
        <v>273.66000000000003</v>
      </c>
    </row>
    <row r="605" spans="1:2" x14ac:dyDescent="0.35">
      <c r="A605" s="1" t="s">
        <v>146</v>
      </c>
      <c r="B605" s="2">
        <v>273.41000000000003</v>
      </c>
    </row>
    <row r="606" spans="1:2" x14ac:dyDescent="0.35">
      <c r="A606" s="1" t="s">
        <v>240</v>
      </c>
      <c r="B606" s="2">
        <v>269.98000000000008</v>
      </c>
    </row>
    <row r="607" spans="1:2" x14ac:dyDescent="0.35">
      <c r="A607" s="1" t="s">
        <v>308</v>
      </c>
      <c r="B607" s="2">
        <v>268.71000000000004</v>
      </c>
    </row>
    <row r="608" spans="1:2" x14ac:dyDescent="0.35">
      <c r="A608" s="1" t="s">
        <v>747</v>
      </c>
      <c r="B608" s="2">
        <v>267.88</v>
      </c>
    </row>
    <row r="609" spans="1:2" x14ac:dyDescent="0.35">
      <c r="A609" s="1" t="s">
        <v>781</v>
      </c>
      <c r="B609" s="2">
        <v>267.48999999999995</v>
      </c>
    </row>
    <row r="610" spans="1:2" x14ac:dyDescent="0.35">
      <c r="A610" s="1" t="s">
        <v>108</v>
      </c>
      <c r="B610" s="2">
        <v>266.96000000000004</v>
      </c>
    </row>
    <row r="611" spans="1:2" x14ac:dyDescent="0.35">
      <c r="A611" s="1" t="s">
        <v>274</v>
      </c>
      <c r="B611" s="2">
        <v>266.76000000000005</v>
      </c>
    </row>
    <row r="612" spans="1:2" x14ac:dyDescent="0.35">
      <c r="A612" s="1" t="s">
        <v>315</v>
      </c>
      <c r="B612" s="2">
        <v>266</v>
      </c>
    </row>
    <row r="613" spans="1:2" x14ac:dyDescent="0.35">
      <c r="A613" s="1" t="s">
        <v>276</v>
      </c>
      <c r="B613" s="2">
        <v>265.99999999999994</v>
      </c>
    </row>
    <row r="614" spans="1:2" x14ac:dyDescent="0.35">
      <c r="A614" s="1" t="s">
        <v>789</v>
      </c>
      <c r="B614" s="2">
        <v>265.24</v>
      </c>
    </row>
    <row r="615" spans="1:2" x14ac:dyDescent="0.35">
      <c r="A615" s="1" t="s">
        <v>791</v>
      </c>
      <c r="B615" s="2">
        <v>263.22999999999996</v>
      </c>
    </row>
    <row r="616" spans="1:2" x14ac:dyDescent="0.35">
      <c r="A616" s="1" t="s">
        <v>298</v>
      </c>
      <c r="B616" s="2">
        <v>262.83999999999992</v>
      </c>
    </row>
    <row r="617" spans="1:2" x14ac:dyDescent="0.35">
      <c r="A617" s="1" t="s">
        <v>391</v>
      </c>
      <c r="B617" s="2">
        <v>261.99</v>
      </c>
    </row>
    <row r="618" spans="1:2" x14ac:dyDescent="0.35">
      <c r="A618" s="1" t="s">
        <v>255</v>
      </c>
      <c r="B618" s="2">
        <v>261.51999999999992</v>
      </c>
    </row>
    <row r="619" spans="1:2" x14ac:dyDescent="0.35">
      <c r="A619" s="1" t="s">
        <v>793</v>
      </c>
      <c r="B619" s="2">
        <v>261.45000000000005</v>
      </c>
    </row>
    <row r="620" spans="1:2" x14ac:dyDescent="0.35">
      <c r="A620" s="1" t="s">
        <v>452</v>
      </c>
      <c r="B620" s="2">
        <v>259.96000000000004</v>
      </c>
    </row>
    <row r="621" spans="1:2" x14ac:dyDescent="0.35">
      <c r="A621" s="1" t="s">
        <v>738</v>
      </c>
      <c r="B621" s="2">
        <v>258.33</v>
      </c>
    </row>
    <row r="622" spans="1:2" x14ac:dyDescent="0.35">
      <c r="A622" s="1" t="s">
        <v>794</v>
      </c>
      <c r="B622" s="2">
        <v>257.26</v>
      </c>
    </row>
    <row r="623" spans="1:2" x14ac:dyDescent="0.35">
      <c r="A623" s="1" t="s">
        <v>176</v>
      </c>
      <c r="B623" s="2">
        <v>257.09000000000003</v>
      </c>
    </row>
    <row r="624" spans="1:2" x14ac:dyDescent="0.35">
      <c r="A624" s="1" t="s">
        <v>795</v>
      </c>
      <c r="B624" s="2">
        <v>256.64</v>
      </c>
    </row>
    <row r="625" spans="1:2" x14ac:dyDescent="0.35">
      <c r="A625" s="1" t="s">
        <v>790</v>
      </c>
      <c r="B625" s="2">
        <v>254.50000000000011</v>
      </c>
    </row>
    <row r="626" spans="1:2" x14ac:dyDescent="0.35">
      <c r="A626" s="1" t="s">
        <v>629</v>
      </c>
      <c r="B626" s="2">
        <v>251.30999999999997</v>
      </c>
    </row>
    <row r="627" spans="1:2" x14ac:dyDescent="0.35">
      <c r="A627" s="1" t="s">
        <v>144</v>
      </c>
      <c r="B627" s="2">
        <v>245.29000000000008</v>
      </c>
    </row>
    <row r="628" spans="1:2" x14ac:dyDescent="0.35">
      <c r="A628" s="1" t="s">
        <v>353</v>
      </c>
      <c r="B628" s="2">
        <v>244.99</v>
      </c>
    </row>
    <row r="629" spans="1:2" x14ac:dyDescent="0.35">
      <c r="A629" s="1" t="s">
        <v>245</v>
      </c>
      <c r="B629" s="2">
        <v>243.96</v>
      </c>
    </row>
    <row r="630" spans="1:2" x14ac:dyDescent="0.35">
      <c r="A630" s="1" t="s">
        <v>317</v>
      </c>
      <c r="B630" s="2">
        <v>241.58</v>
      </c>
    </row>
    <row r="631" spans="1:2" x14ac:dyDescent="0.35">
      <c r="A631" s="1" t="s">
        <v>472</v>
      </c>
      <c r="B631" s="2">
        <v>241.27</v>
      </c>
    </row>
    <row r="632" spans="1:2" x14ac:dyDescent="0.35">
      <c r="A632" s="1" t="s">
        <v>451</v>
      </c>
      <c r="B632" s="2">
        <v>240.61</v>
      </c>
    </row>
    <row r="633" spans="1:2" x14ac:dyDescent="0.35">
      <c r="A633" s="1" t="s">
        <v>801</v>
      </c>
      <c r="B633" s="2">
        <v>240.19000000000005</v>
      </c>
    </row>
    <row r="634" spans="1:2" x14ac:dyDescent="0.35">
      <c r="A634" s="1" t="s">
        <v>399</v>
      </c>
      <c r="B634" s="2">
        <v>235.74</v>
      </c>
    </row>
    <row r="635" spans="1:2" x14ac:dyDescent="0.35">
      <c r="A635" s="1" t="s">
        <v>802</v>
      </c>
      <c r="B635" s="2">
        <v>235.13</v>
      </c>
    </row>
    <row r="636" spans="1:2" x14ac:dyDescent="0.35">
      <c r="A636" s="1" t="s">
        <v>803</v>
      </c>
      <c r="B636" s="2">
        <v>235.12999999999994</v>
      </c>
    </row>
    <row r="637" spans="1:2" x14ac:dyDescent="0.35">
      <c r="A637" s="1" t="s">
        <v>138</v>
      </c>
      <c r="B637" s="2">
        <v>232.51000000000002</v>
      </c>
    </row>
    <row r="638" spans="1:2" x14ac:dyDescent="0.35">
      <c r="A638" s="1" t="s">
        <v>426</v>
      </c>
      <c r="B638" s="2">
        <v>231.73000000000008</v>
      </c>
    </row>
    <row r="639" spans="1:2" x14ac:dyDescent="0.35">
      <c r="A639" s="1" t="s">
        <v>732</v>
      </c>
      <c r="B639" s="2">
        <v>230.97000000000006</v>
      </c>
    </row>
    <row r="640" spans="1:2" x14ac:dyDescent="0.35">
      <c r="A640" s="1" t="s">
        <v>805</v>
      </c>
      <c r="B640" s="2">
        <v>230.50000000000009</v>
      </c>
    </row>
    <row r="641" spans="1:2" x14ac:dyDescent="0.35">
      <c r="A641" s="1" t="s">
        <v>806</v>
      </c>
      <c r="B641" s="2">
        <v>229.3600000000001</v>
      </c>
    </row>
    <row r="642" spans="1:2" x14ac:dyDescent="0.35">
      <c r="A642" s="1" t="s">
        <v>783</v>
      </c>
      <c r="B642" s="2">
        <v>225.02000000000004</v>
      </c>
    </row>
    <row r="643" spans="1:2" x14ac:dyDescent="0.35">
      <c r="A643" s="1" t="s">
        <v>477</v>
      </c>
      <c r="B643" s="2">
        <v>223.96000000000006</v>
      </c>
    </row>
    <row r="644" spans="1:2" x14ac:dyDescent="0.35">
      <c r="A644" s="1" t="s">
        <v>187</v>
      </c>
      <c r="B644" s="2">
        <v>221.25000000000003</v>
      </c>
    </row>
    <row r="645" spans="1:2" x14ac:dyDescent="0.35">
      <c r="A645" s="1" t="s">
        <v>220</v>
      </c>
      <c r="B645" s="2">
        <v>221.05000000000004</v>
      </c>
    </row>
    <row r="646" spans="1:2" x14ac:dyDescent="0.35">
      <c r="A646" s="1" t="s">
        <v>810</v>
      </c>
      <c r="B646" s="2">
        <v>220.40000000000003</v>
      </c>
    </row>
    <row r="647" spans="1:2" x14ac:dyDescent="0.35">
      <c r="A647" s="1" t="s">
        <v>742</v>
      </c>
      <c r="B647" s="2">
        <v>220.14000000000007</v>
      </c>
    </row>
    <row r="648" spans="1:2" x14ac:dyDescent="0.35">
      <c r="A648" s="1" t="s">
        <v>158</v>
      </c>
      <c r="B648" s="2">
        <v>219.86000000000004</v>
      </c>
    </row>
    <row r="649" spans="1:2" x14ac:dyDescent="0.35">
      <c r="A649" s="1" t="s">
        <v>735</v>
      </c>
      <c r="B649" s="2">
        <v>218.05000000000004</v>
      </c>
    </row>
    <row r="650" spans="1:2" x14ac:dyDescent="0.35">
      <c r="A650" s="1" t="s">
        <v>811</v>
      </c>
      <c r="B650" s="2">
        <v>217.97</v>
      </c>
    </row>
    <row r="651" spans="1:2" x14ac:dyDescent="0.35">
      <c r="A651" s="1" t="s">
        <v>422</v>
      </c>
      <c r="B651" s="2">
        <v>217.96</v>
      </c>
    </row>
    <row r="652" spans="1:2" x14ac:dyDescent="0.35">
      <c r="A652" s="1" t="s">
        <v>149</v>
      </c>
      <c r="B652" s="2">
        <v>217.78000000000011</v>
      </c>
    </row>
    <row r="653" spans="1:2" x14ac:dyDescent="0.35">
      <c r="A653" s="1" t="s">
        <v>812</v>
      </c>
      <c r="B653" s="2">
        <v>217.17000000000002</v>
      </c>
    </row>
    <row r="654" spans="1:2" x14ac:dyDescent="0.35">
      <c r="A654" s="1" t="s">
        <v>813</v>
      </c>
      <c r="B654" s="2">
        <v>214.58999999999997</v>
      </c>
    </row>
    <row r="655" spans="1:2" x14ac:dyDescent="0.35">
      <c r="A655" s="1" t="s">
        <v>752</v>
      </c>
      <c r="B655" s="2">
        <v>214.00999999999996</v>
      </c>
    </row>
    <row r="656" spans="1:2" x14ac:dyDescent="0.35">
      <c r="A656" s="1" t="s">
        <v>445</v>
      </c>
      <c r="B656" s="2">
        <v>213.93</v>
      </c>
    </row>
    <row r="657" spans="1:2" x14ac:dyDescent="0.35">
      <c r="A657" s="1" t="s">
        <v>209</v>
      </c>
      <c r="B657" s="2">
        <v>212.94</v>
      </c>
    </row>
    <row r="658" spans="1:2" x14ac:dyDescent="0.35">
      <c r="A658" s="1" t="s">
        <v>469</v>
      </c>
      <c r="B658" s="2">
        <v>209.83000000000004</v>
      </c>
    </row>
    <row r="659" spans="1:2" x14ac:dyDescent="0.35">
      <c r="A659" s="1" t="s">
        <v>261</v>
      </c>
      <c r="B659" s="2">
        <v>208.95999999999998</v>
      </c>
    </row>
    <row r="660" spans="1:2" x14ac:dyDescent="0.35">
      <c r="A660" s="1" t="s">
        <v>814</v>
      </c>
      <c r="B660" s="2">
        <v>208.64000000000007</v>
      </c>
    </row>
    <row r="661" spans="1:2" x14ac:dyDescent="0.35">
      <c r="A661" s="1" t="s">
        <v>382</v>
      </c>
      <c r="B661" s="2">
        <v>206.31000000000003</v>
      </c>
    </row>
    <row r="662" spans="1:2" x14ac:dyDescent="0.35">
      <c r="A662" s="1" t="s">
        <v>407</v>
      </c>
      <c r="B662" s="2">
        <v>205.30999999999997</v>
      </c>
    </row>
    <row r="663" spans="1:2" x14ac:dyDescent="0.35">
      <c r="A663" s="1" t="s">
        <v>153</v>
      </c>
      <c r="B663" s="2">
        <v>204.97999999999996</v>
      </c>
    </row>
    <row r="664" spans="1:2" x14ac:dyDescent="0.35">
      <c r="A664" s="1" t="s">
        <v>816</v>
      </c>
      <c r="B664" s="2">
        <v>204.26000000000002</v>
      </c>
    </row>
    <row r="665" spans="1:2" x14ac:dyDescent="0.35">
      <c r="A665" s="1" t="s">
        <v>817</v>
      </c>
      <c r="B665" s="2">
        <v>203.76000000000005</v>
      </c>
    </row>
    <row r="666" spans="1:2" x14ac:dyDescent="0.35">
      <c r="A666" s="1" t="s">
        <v>316</v>
      </c>
      <c r="B666" s="2">
        <v>202.85999999999993</v>
      </c>
    </row>
    <row r="667" spans="1:2" x14ac:dyDescent="0.35">
      <c r="A667" s="1" t="s">
        <v>178</v>
      </c>
      <c r="B667" s="2">
        <v>202.24</v>
      </c>
    </row>
    <row r="668" spans="1:2" x14ac:dyDescent="0.35">
      <c r="A668" s="1" t="s">
        <v>819</v>
      </c>
      <c r="B668" s="2">
        <v>200.46000000000006</v>
      </c>
    </row>
    <row r="669" spans="1:2" x14ac:dyDescent="0.35">
      <c r="A669" s="1" t="s">
        <v>820</v>
      </c>
      <c r="B669" s="2">
        <v>200.43000000000004</v>
      </c>
    </row>
    <row r="670" spans="1:2" x14ac:dyDescent="0.35">
      <c r="A670" s="1" t="s">
        <v>122</v>
      </c>
      <c r="B670" s="2">
        <v>199.26999999999992</v>
      </c>
    </row>
    <row r="671" spans="1:2" x14ac:dyDescent="0.35">
      <c r="A671" s="1" t="s">
        <v>143</v>
      </c>
      <c r="B671" s="2">
        <v>198.72000000000003</v>
      </c>
    </row>
    <row r="672" spans="1:2" x14ac:dyDescent="0.35">
      <c r="A672" s="1" t="s">
        <v>640</v>
      </c>
      <c r="B672" s="2">
        <v>197.00000000000006</v>
      </c>
    </row>
    <row r="673" spans="1:2" x14ac:dyDescent="0.35">
      <c r="A673" s="1" t="s">
        <v>608</v>
      </c>
      <c r="B673" s="2">
        <v>195.93000000000004</v>
      </c>
    </row>
    <row r="674" spans="1:2" x14ac:dyDescent="0.35">
      <c r="A674" s="1" t="s">
        <v>821</v>
      </c>
      <c r="B674" s="2">
        <v>195.81000000000003</v>
      </c>
    </row>
    <row r="675" spans="1:2" x14ac:dyDescent="0.35">
      <c r="A675" s="1" t="s">
        <v>716</v>
      </c>
      <c r="B675" s="2">
        <v>193.93</v>
      </c>
    </row>
    <row r="676" spans="1:2" x14ac:dyDescent="0.35">
      <c r="A676" s="1" t="s">
        <v>230</v>
      </c>
      <c r="B676" s="2">
        <v>193.65000000000003</v>
      </c>
    </row>
    <row r="677" spans="1:2" x14ac:dyDescent="0.35">
      <c r="A677" s="1" t="s">
        <v>482</v>
      </c>
      <c r="B677" s="2">
        <v>191.90999999999997</v>
      </c>
    </row>
    <row r="678" spans="1:2" x14ac:dyDescent="0.35">
      <c r="A678" s="1" t="s">
        <v>808</v>
      </c>
      <c r="B678" s="2">
        <v>191.03999999999994</v>
      </c>
    </row>
    <row r="679" spans="1:2" x14ac:dyDescent="0.35">
      <c r="A679" s="1" t="s">
        <v>741</v>
      </c>
      <c r="B679" s="2">
        <v>188.86999999999998</v>
      </c>
    </row>
    <row r="680" spans="1:2" x14ac:dyDescent="0.35">
      <c r="A680" s="1" t="s">
        <v>210</v>
      </c>
      <c r="B680" s="2">
        <v>187.71000000000004</v>
      </c>
    </row>
    <row r="681" spans="1:2" x14ac:dyDescent="0.35">
      <c r="A681" s="1" t="s">
        <v>470</v>
      </c>
      <c r="B681" s="2">
        <v>187.69</v>
      </c>
    </row>
    <row r="682" spans="1:2" x14ac:dyDescent="0.35">
      <c r="A682" s="1" t="s">
        <v>366</v>
      </c>
      <c r="B682" s="2">
        <v>186.22000000000003</v>
      </c>
    </row>
    <row r="683" spans="1:2" x14ac:dyDescent="0.35">
      <c r="A683" s="1" t="s">
        <v>163</v>
      </c>
      <c r="B683" s="2">
        <v>185.23999999999998</v>
      </c>
    </row>
    <row r="684" spans="1:2" x14ac:dyDescent="0.35">
      <c r="A684" s="1" t="s">
        <v>826</v>
      </c>
      <c r="B684" s="2">
        <v>184.70999999999995</v>
      </c>
    </row>
    <row r="685" spans="1:2" x14ac:dyDescent="0.35">
      <c r="A685" s="1" t="s">
        <v>685</v>
      </c>
      <c r="B685" s="2">
        <v>183.47999999999993</v>
      </c>
    </row>
    <row r="686" spans="1:2" x14ac:dyDescent="0.35">
      <c r="A686" s="1" t="s">
        <v>827</v>
      </c>
      <c r="B686" s="2">
        <v>182.8</v>
      </c>
    </row>
    <row r="687" spans="1:2" x14ac:dyDescent="0.35">
      <c r="A687" s="1" t="s">
        <v>807</v>
      </c>
      <c r="B687" s="2">
        <v>181.27</v>
      </c>
    </row>
    <row r="688" spans="1:2" x14ac:dyDescent="0.35">
      <c r="A688" s="1" t="s">
        <v>687</v>
      </c>
      <c r="B688" s="2">
        <v>181.17000000000002</v>
      </c>
    </row>
    <row r="689" spans="1:2" x14ac:dyDescent="0.35">
      <c r="A689" s="1" t="s">
        <v>485</v>
      </c>
      <c r="B689" s="2">
        <v>181.07000000000005</v>
      </c>
    </row>
    <row r="690" spans="1:2" x14ac:dyDescent="0.35">
      <c r="A690" s="1" t="s">
        <v>830</v>
      </c>
      <c r="B690" s="2">
        <v>181.01000000000005</v>
      </c>
    </row>
    <row r="691" spans="1:2" x14ac:dyDescent="0.35">
      <c r="A691" s="1" t="s">
        <v>831</v>
      </c>
      <c r="B691" s="2">
        <v>180.47999999999993</v>
      </c>
    </row>
    <row r="692" spans="1:2" x14ac:dyDescent="0.35">
      <c r="A692" s="1" t="s">
        <v>832</v>
      </c>
      <c r="B692" s="2">
        <v>180.43000000000006</v>
      </c>
    </row>
    <row r="693" spans="1:2" x14ac:dyDescent="0.35">
      <c r="A693" s="1" t="s">
        <v>314</v>
      </c>
      <c r="B693" s="2">
        <v>179.29000000000002</v>
      </c>
    </row>
    <row r="694" spans="1:2" x14ac:dyDescent="0.35">
      <c r="A694" s="1" t="s">
        <v>834</v>
      </c>
      <c r="B694" s="2">
        <v>178.60999999999999</v>
      </c>
    </row>
    <row r="695" spans="1:2" x14ac:dyDescent="0.35">
      <c r="A695" s="1" t="s">
        <v>713</v>
      </c>
      <c r="B695" s="2">
        <v>177.71000000000004</v>
      </c>
    </row>
    <row r="696" spans="1:2" x14ac:dyDescent="0.35">
      <c r="A696" s="1" t="s">
        <v>360</v>
      </c>
      <c r="B696" s="2">
        <v>176.92000000000002</v>
      </c>
    </row>
    <row r="697" spans="1:2" x14ac:dyDescent="0.35">
      <c r="A697" s="1" t="s">
        <v>119</v>
      </c>
      <c r="B697" s="2">
        <v>175.93999999999997</v>
      </c>
    </row>
    <row r="698" spans="1:2" x14ac:dyDescent="0.35">
      <c r="A698" s="1" t="s">
        <v>613</v>
      </c>
      <c r="B698" s="2">
        <v>175.91000000000003</v>
      </c>
    </row>
    <row r="699" spans="1:2" x14ac:dyDescent="0.35">
      <c r="A699" s="1" t="s">
        <v>133</v>
      </c>
      <c r="B699" s="2">
        <v>175.51000000000008</v>
      </c>
    </row>
    <row r="700" spans="1:2" x14ac:dyDescent="0.35">
      <c r="A700" s="1" t="s">
        <v>421</v>
      </c>
      <c r="B700" s="2">
        <v>175.47</v>
      </c>
    </row>
    <row r="701" spans="1:2" x14ac:dyDescent="0.35">
      <c r="A701" s="1" t="s">
        <v>361</v>
      </c>
      <c r="B701" s="2">
        <v>175.11000000000004</v>
      </c>
    </row>
    <row r="702" spans="1:2" x14ac:dyDescent="0.35">
      <c r="A702" s="1" t="s">
        <v>796</v>
      </c>
      <c r="B702" s="2">
        <v>174.01000000000005</v>
      </c>
    </row>
    <row r="703" spans="1:2" x14ac:dyDescent="0.35">
      <c r="A703" s="1" t="s">
        <v>344</v>
      </c>
      <c r="B703" s="2">
        <v>173.94000000000003</v>
      </c>
    </row>
    <row r="704" spans="1:2" x14ac:dyDescent="0.35">
      <c r="A704" s="1" t="s">
        <v>173</v>
      </c>
      <c r="B704" s="2">
        <v>172.76999999999998</v>
      </c>
    </row>
    <row r="705" spans="1:2" x14ac:dyDescent="0.35">
      <c r="A705" s="1" t="s">
        <v>635</v>
      </c>
      <c r="B705" s="2">
        <v>169.74</v>
      </c>
    </row>
    <row r="706" spans="1:2" x14ac:dyDescent="0.35">
      <c r="A706" s="1" t="s">
        <v>269</v>
      </c>
      <c r="B706" s="2">
        <v>168.41</v>
      </c>
    </row>
    <row r="707" spans="1:2" x14ac:dyDescent="0.35">
      <c r="A707" s="1" t="s">
        <v>837</v>
      </c>
      <c r="B707" s="2">
        <v>167.29999999999998</v>
      </c>
    </row>
    <row r="708" spans="1:2" x14ac:dyDescent="0.35">
      <c r="A708" s="1" t="s">
        <v>841</v>
      </c>
      <c r="B708" s="2">
        <v>166.38</v>
      </c>
    </row>
    <row r="709" spans="1:2" x14ac:dyDescent="0.35">
      <c r="A709" s="1" t="s">
        <v>131</v>
      </c>
      <c r="B709" s="2">
        <v>166.31000000000006</v>
      </c>
    </row>
    <row r="710" spans="1:2" x14ac:dyDescent="0.35">
      <c r="A710" s="1" t="s">
        <v>147</v>
      </c>
      <c r="B710" s="2">
        <v>165.40999999999994</v>
      </c>
    </row>
    <row r="711" spans="1:2" x14ac:dyDescent="0.35">
      <c r="A711" s="1" t="s">
        <v>619</v>
      </c>
      <c r="B711" s="2">
        <v>164.82999999999996</v>
      </c>
    </row>
    <row r="712" spans="1:2" x14ac:dyDescent="0.35">
      <c r="A712" s="1" t="s">
        <v>233</v>
      </c>
      <c r="B712" s="2">
        <v>164.57</v>
      </c>
    </row>
    <row r="713" spans="1:2" x14ac:dyDescent="0.35">
      <c r="A713" s="1" t="s">
        <v>842</v>
      </c>
      <c r="B713" s="2">
        <v>164.54</v>
      </c>
    </row>
    <row r="714" spans="1:2" x14ac:dyDescent="0.35">
      <c r="A714" s="1" t="s">
        <v>845</v>
      </c>
      <c r="B714" s="2">
        <v>163.63</v>
      </c>
    </row>
    <row r="715" spans="1:2" x14ac:dyDescent="0.35">
      <c r="A715" s="1" t="s">
        <v>704</v>
      </c>
      <c r="B715" s="2">
        <v>163.19999999999996</v>
      </c>
    </row>
    <row r="716" spans="1:2" x14ac:dyDescent="0.35">
      <c r="A716" s="1" t="s">
        <v>760</v>
      </c>
      <c r="B716" s="2">
        <v>162.6</v>
      </c>
    </row>
    <row r="717" spans="1:2" x14ac:dyDescent="0.35">
      <c r="A717" s="1" t="s">
        <v>673</v>
      </c>
      <c r="B717" s="2">
        <v>161.64000000000001</v>
      </c>
    </row>
    <row r="718" spans="1:2" x14ac:dyDescent="0.35">
      <c r="A718" s="1" t="s">
        <v>253</v>
      </c>
      <c r="B718" s="2">
        <v>161.6</v>
      </c>
    </row>
    <row r="719" spans="1:2" x14ac:dyDescent="0.35">
      <c r="A719" s="1" t="s">
        <v>168</v>
      </c>
      <c r="B719" s="2">
        <v>160.69999999999999</v>
      </c>
    </row>
    <row r="720" spans="1:2" x14ac:dyDescent="0.35">
      <c r="A720" s="1" t="s">
        <v>848</v>
      </c>
      <c r="B720" s="2">
        <v>160.07</v>
      </c>
    </row>
    <row r="721" spans="1:2" x14ac:dyDescent="0.35">
      <c r="A721" s="1" t="s">
        <v>755</v>
      </c>
      <c r="B721" s="2">
        <v>157.86000000000001</v>
      </c>
    </row>
    <row r="722" spans="1:2" x14ac:dyDescent="0.35">
      <c r="A722" s="1" t="s">
        <v>242</v>
      </c>
      <c r="B722" s="2">
        <v>157.61999999999998</v>
      </c>
    </row>
    <row r="723" spans="1:2" x14ac:dyDescent="0.35">
      <c r="A723" s="1" t="s">
        <v>721</v>
      </c>
      <c r="B723" s="2">
        <v>157.59000000000006</v>
      </c>
    </row>
    <row r="724" spans="1:2" x14ac:dyDescent="0.35">
      <c r="A724" s="1" t="s">
        <v>439</v>
      </c>
      <c r="B724" s="2">
        <v>157.22</v>
      </c>
    </row>
    <row r="725" spans="1:2" x14ac:dyDescent="0.35">
      <c r="A725" s="1" t="s">
        <v>853</v>
      </c>
      <c r="B725" s="2">
        <v>156.92999999999998</v>
      </c>
    </row>
    <row r="726" spans="1:2" x14ac:dyDescent="0.35">
      <c r="A726" s="1" t="s">
        <v>403</v>
      </c>
      <c r="B726" s="2">
        <v>156.60999999999999</v>
      </c>
    </row>
    <row r="727" spans="1:2" x14ac:dyDescent="0.35">
      <c r="A727" s="1" t="s">
        <v>110</v>
      </c>
      <c r="B727" s="2">
        <v>156.26999999999998</v>
      </c>
    </row>
    <row r="728" spans="1:2" x14ac:dyDescent="0.35">
      <c r="A728" s="1" t="s">
        <v>855</v>
      </c>
      <c r="B728" s="2">
        <v>154.53000000000006</v>
      </c>
    </row>
    <row r="729" spans="1:2" x14ac:dyDescent="0.35">
      <c r="A729" s="1" t="s">
        <v>396</v>
      </c>
      <c r="B729" s="2">
        <v>154.41000000000003</v>
      </c>
    </row>
    <row r="730" spans="1:2" x14ac:dyDescent="0.35">
      <c r="A730" s="1" t="s">
        <v>215</v>
      </c>
      <c r="B730" s="2">
        <v>154.05000000000001</v>
      </c>
    </row>
    <row r="731" spans="1:2" x14ac:dyDescent="0.35">
      <c r="A731" s="1" t="s">
        <v>856</v>
      </c>
      <c r="B731" s="2">
        <v>154.02000000000001</v>
      </c>
    </row>
    <row r="732" spans="1:2" x14ac:dyDescent="0.35">
      <c r="A732" s="1" t="s">
        <v>714</v>
      </c>
      <c r="B732" s="2">
        <v>152.53999999999996</v>
      </c>
    </row>
    <row r="733" spans="1:2" x14ac:dyDescent="0.35">
      <c r="A733" s="1" t="s">
        <v>858</v>
      </c>
      <c r="B733" s="2">
        <v>151.41999999999996</v>
      </c>
    </row>
    <row r="734" spans="1:2" x14ac:dyDescent="0.35">
      <c r="A734" s="1" t="s">
        <v>616</v>
      </c>
      <c r="B734" s="2">
        <v>151.22000000000006</v>
      </c>
    </row>
    <row r="735" spans="1:2" x14ac:dyDescent="0.35">
      <c r="A735" s="1" t="s">
        <v>859</v>
      </c>
      <c r="B735" s="2">
        <v>151.18999999999997</v>
      </c>
    </row>
    <row r="736" spans="1:2" x14ac:dyDescent="0.35">
      <c r="A736" s="1" t="s">
        <v>336</v>
      </c>
      <c r="B736" s="2">
        <v>150.28</v>
      </c>
    </row>
    <row r="737" spans="1:2" x14ac:dyDescent="0.35">
      <c r="A737" s="1" t="s">
        <v>719</v>
      </c>
      <c r="B737" s="2">
        <v>150.13999999999999</v>
      </c>
    </row>
    <row r="738" spans="1:2" x14ac:dyDescent="0.35">
      <c r="A738" s="1" t="s">
        <v>332</v>
      </c>
      <c r="B738" s="2">
        <v>148.30000000000004</v>
      </c>
    </row>
    <row r="739" spans="1:2" x14ac:dyDescent="0.35">
      <c r="A739" s="1" t="s">
        <v>636</v>
      </c>
      <c r="B739" s="2">
        <v>147.94999999999999</v>
      </c>
    </row>
    <row r="740" spans="1:2" x14ac:dyDescent="0.35">
      <c r="A740" s="1" t="s">
        <v>860</v>
      </c>
      <c r="B740" s="2">
        <v>147.80000000000004</v>
      </c>
    </row>
    <row r="741" spans="1:2" x14ac:dyDescent="0.35">
      <c r="A741" s="1" t="s">
        <v>862</v>
      </c>
      <c r="B741" s="2">
        <v>147.27999999999997</v>
      </c>
    </row>
    <row r="742" spans="1:2" x14ac:dyDescent="0.35">
      <c r="A742" s="1" t="s">
        <v>753</v>
      </c>
      <c r="B742" s="2">
        <v>147.16999999999999</v>
      </c>
    </row>
    <row r="743" spans="1:2" x14ac:dyDescent="0.35">
      <c r="A743" s="1" t="s">
        <v>850</v>
      </c>
      <c r="B743" s="2">
        <v>147.13999999999999</v>
      </c>
    </row>
    <row r="744" spans="1:2" x14ac:dyDescent="0.35">
      <c r="A744" s="1" t="s">
        <v>296</v>
      </c>
      <c r="B744" s="2">
        <v>146.53999999999996</v>
      </c>
    </row>
    <row r="745" spans="1:2" x14ac:dyDescent="0.35">
      <c r="A745" s="1" t="s">
        <v>851</v>
      </c>
      <c r="B745" s="2">
        <v>144.14000000000001</v>
      </c>
    </row>
    <row r="746" spans="1:2" x14ac:dyDescent="0.35">
      <c r="A746" s="1" t="s">
        <v>865</v>
      </c>
      <c r="B746" s="2">
        <v>143.05000000000001</v>
      </c>
    </row>
    <row r="747" spans="1:2" x14ac:dyDescent="0.35">
      <c r="A747" s="1" t="s">
        <v>866</v>
      </c>
      <c r="B747" s="2">
        <v>142.53000000000003</v>
      </c>
    </row>
    <row r="748" spans="1:2" x14ac:dyDescent="0.35">
      <c r="A748" s="1" t="s">
        <v>867</v>
      </c>
      <c r="B748" s="2">
        <v>142</v>
      </c>
    </row>
    <row r="749" spans="1:2" x14ac:dyDescent="0.35">
      <c r="A749" s="1" t="s">
        <v>414</v>
      </c>
      <c r="B749" s="2">
        <v>141.89999999999998</v>
      </c>
    </row>
    <row r="750" spans="1:2" x14ac:dyDescent="0.35">
      <c r="A750" s="1" t="s">
        <v>757</v>
      </c>
      <c r="B750" s="2">
        <v>141.62999999999997</v>
      </c>
    </row>
    <row r="751" spans="1:2" x14ac:dyDescent="0.35">
      <c r="A751" s="1" t="s">
        <v>375</v>
      </c>
      <c r="B751" s="2">
        <v>140.57000000000005</v>
      </c>
    </row>
    <row r="752" spans="1:2" x14ac:dyDescent="0.35">
      <c r="A752" s="1" t="s">
        <v>870</v>
      </c>
      <c r="B752" s="2">
        <v>140.22</v>
      </c>
    </row>
    <row r="753" spans="1:2" x14ac:dyDescent="0.35">
      <c r="A753" s="1" t="s">
        <v>871</v>
      </c>
      <c r="B753" s="2">
        <v>138.96000000000004</v>
      </c>
    </row>
    <row r="754" spans="1:2" x14ac:dyDescent="0.35">
      <c r="A754" s="1" t="s">
        <v>873</v>
      </c>
      <c r="B754" s="2">
        <v>138.50000000000006</v>
      </c>
    </row>
    <row r="755" spans="1:2" x14ac:dyDescent="0.35">
      <c r="A755" s="1" t="s">
        <v>461</v>
      </c>
      <c r="B755" s="2">
        <v>138.32999999999998</v>
      </c>
    </row>
    <row r="756" spans="1:2" x14ac:dyDescent="0.35">
      <c r="A756" s="1" t="s">
        <v>804</v>
      </c>
      <c r="B756" s="2">
        <v>138.14999999999998</v>
      </c>
    </row>
    <row r="757" spans="1:2" x14ac:dyDescent="0.35">
      <c r="A757" s="1" t="s">
        <v>770</v>
      </c>
      <c r="B757" s="2">
        <v>137.73000000000002</v>
      </c>
    </row>
    <row r="758" spans="1:2" x14ac:dyDescent="0.35">
      <c r="A758" s="1" t="s">
        <v>489</v>
      </c>
      <c r="B758" s="2">
        <v>137.32000000000002</v>
      </c>
    </row>
    <row r="759" spans="1:2" x14ac:dyDescent="0.35">
      <c r="A759" s="1" t="s">
        <v>818</v>
      </c>
      <c r="B759" s="2">
        <v>137.23000000000002</v>
      </c>
    </row>
    <row r="760" spans="1:2" x14ac:dyDescent="0.35">
      <c r="A760" s="1" t="s">
        <v>847</v>
      </c>
      <c r="B760" s="2">
        <v>136.95000000000002</v>
      </c>
    </row>
    <row r="761" spans="1:2" x14ac:dyDescent="0.35">
      <c r="A761" s="1" t="s">
        <v>876</v>
      </c>
      <c r="B761" s="2">
        <v>136.62999999999997</v>
      </c>
    </row>
    <row r="762" spans="1:2" x14ac:dyDescent="0.35">
      <c r="A762" s="1" t="s">
        <v>877</v>
      </c>
      <c r="B762" s="2">
        <v>136.47999999999999</v>
      </c>
    </row>
    <row r="763" spans="1:2" x14ac:dyDescent="0.35">
      <c r="A763" s="1" t="s">
        <v>861</v>
      </c>
      <c r="B763" s="2">
        <v>136.12000000000006</v>
      </c>
    </row>
    <row r="764" spans="1:2" x14ac:dyDescent="0.35">
      <c r="A764" s="1" t="s">
        <v>182</v>
      </c>
      <c r="B764" s="2">
        <v>134.94</v>
      </c>
    </row>
    <row r="765" spans="1:2" x14ac:dyDescent="0.35">
      <c r="A765" s="1" t="s">
        <v>349</v>
      </c>
      <c r="B765" s="2">
        <v>133.41000000000003</v>
      </c>
    </row>
    <row r="766" spans="1:2" x14ac:dyDescent="0.35">
      <c r="A766" s="1" t="s">
        <v>710</v>
      </c>
      <c r="B766" s="2">
        <v>132.91000000000003</v>
      </c>
    </row>
    <row r="767" spans="1:2" x14ac:dyDescent="0.35">
      <c r="A767" s="1" t="s">
        <v>868</v>
      </c>
      <c r="B767" s="2">
        <v>132.13999999999996</v>
      </c>
    </row>
    <row r="768" spans="1:2" x14ac:dyDescent="0.35">
      <c r="A768" s="1" t="s">
        <v>495</v>
      </c>
      <c r="B768" s="2">
        <v>132.05999999999997</v>
      </c>
    </row>
    <row r="769" spans="1:2" x14ac:dyDescent="0.35">
      <c r="A769" s="1" t="s">
        <v>844</v>
      </c>
      <c r="B769" s="2">
        <v>131.9</v>
      </c>
    </row>
    <row r="770" spans="1:2" x14ac:dyDescent="0.35">
      <c r="A770" s="1" t="s">
        <v>227</v>
      </c>
      <c r="B770" s="2">
        <v>130.84</v>
      </c>
    </row>
    <row r="771" spans="1:2" x14ac:dyDescent="0.35">
      <c r="A771" s="1" t="s">
        <v>128</v>
      </c>
      <c r="B771" s="2">
        <v>130.55999999999997</v>
      </c>
    </row>
    <row r="772" spans="1:2" x14ac:dyDescent="0.35">
      <c r="A772" s="1" t="s">
        <v>226</v>
      </c>
      <c r="B772" s="2">
        <v>129.41</v>
      </c>
    </row>
    <row r="773" spans="1:2" x14ac:dyDescent="0.35">
      <c r="A773" s="1" t="s">
        <v>835</v>
      </c>
      <c r="B773" s="2">
        <v>128.92000000000002</v>
      </c>
    </row>
    <row r="774" spans="1:2" x14ac:dyDescent="0.35">
      <c r="A774" s="1" t="s">
        <v>420</v>
      </c>
      <c r="B774" s="2">
        <v>128.29000000000002</v>
      </c>
    </row>
    <row r="775" spans="1:2" x14ac:dyDescent="0.35">
      <c r="A775" s="1" t="s">
        <v>879</v>
      </c>
      <c r="B775" s="2">
        <v>127.30999999999997</v>
      </c>
    </row>
    <row r="776" spans="1:2" x14ac:dyDescent="0.35">
      <c r="A776" s="1" t="s">
        <v>880</v>
      </c>
      <c r="B776" s="2">
        <v>127.10000000000001</v>
      </c>
    </row>
    <row r="777" spans="1:2" x14ac:dyDescent="0.35">
      <c r="A777" s="1" t="s">
        <v>881</v>
      </c>
      <c r="B777" s="2">
        <v>126.96999999999998</v>
      </c>
    </row>
    <row r="778" spans="1:2" x14ac:dyDescent="0.35">
      <c r="A778" s="1" t="s">
        <v>127</v>
      </c>
      <c r="B778" s="2">
        <v>126.74</v>
      </c>
    </row>
    <row r="779" spans="1:2" x14ac:dyDescent="0.35">
      <c r="A779" s="1" t="s">
        <v>883</v>
      </c>
      <c r="B779" s="2">
        <v>125.51</v>
      </c>
    </row>
    <row r="780" spans="1:2" x14ac:dyDescent="0.35">
      <c r="A780" s="1" t="s">
        <v>297</v>
      </c>
      <c r="B780" s="2">
        <v>124.97999999999999</v>
      </c>
    </row>
    <row r="781" spans="1:2" x14ac:dyDescent="0.35">
      <c r="A781" s="1" t="s">
        <v>208</v>
      </c>
      <c r="B781" s="2">
        <v>124.94</v>
      </c>
    </row>
    <row r="782" spans="1:2" x14ac:dyDescent="0.35">
      <c r="A782" s="1" t="s">
        <v>300</v>
      </c>
      <c r="B782" s="2">
        <v>124.66000000000001</v>
      </c>
    </row>
    <row r="783" spans="1:2" x14ac:dyDescent="0.35">
      <c r="A783" s="1" t="s">
        <v>884</v>
      </c>
      <c r="B783" s="2">
        <v>124.51000000000003</v>
      </c>
    </row>
    <row r="784" spans="1:2" x14ac:dyDescent="0.35">
      <c r="A784" s="1" t="s">
        <v>787</v>
      </c>
      <c r="B784" s="2">
        <v>124.09</v>
      </c>
    </row>
    <row r="785" spans="1:2" x14ac:dyDescent="0.35">
      <c r="A785" s="1" t="s">
        <v>234</v>
      </c>
      <c r="B785" s="2">
        <v>123.62999999999997</v>
      </c>
    </row>
    <row r="786" spans="1:2" x14ac:dyDescent="0.35">
      <c r="A786" s="1" t="s">
        <v>792</v>
      </c>
      <c r="B786" s="2">
        <v>122.96999999999998</v>
      </c>
    </row>
    <row r="787" spans="1:2" x14ac:dyDescent="0.35">
      <c r="A787" s="1" t="s">
        <v>886</v>
      </c>
      <c r="B787" s="2">
        <v>122.94000000000003</v>
      </c>
    </row>
    <row r="788" spans="1:2" x14ac:dyDescent="0.35">
      <c r="A788" s="1" t="s">
        <v>272</v>
      </c>
      <c r="B788" s="2">
        <v>122.93000000000004</v>
      </c>
    </row>
    <row r="789" spans="1:2" x14ac:dyDescent="0.35">
      <c r="A789" s="1" t="s">
        <v>888</v>
      </c>
      <c r="B789" s="2">
        <v>122.30000000000001</v>
      </c>
    </row>
    <row r="790" spans="1:2" x14ac:dyDescent="0.35">
      <c r="A790" s="1" t="s">
        <v>838</v>
      </c>
      <c r="B790" s="2">
        <v>122.07000000000002</v>
      </c>
    </row>
    <row r="791" spans="1:2" x14ac:dyDescent="0.35">
      <c r="A791" s="1" t="s">
        <v>889</v>
      </c>
      <c r="B791" s="2">
        <v>122.05</v>
      </c>
    </row>
    <row r="792" spans="1:2" x14ac:dyDescent="0.35">
      <c r="A792" s="1" t="s">
        <v>890</v>
      </c>
      <c r="B792" s="2">
        <v>121.90999999999998</v>
      </c>
    </row>
    <row r="793" spans="1:2" x14ac:dyDescent="0.35">
      <c r="A793" s="1" t="s">
        <v>891</v>
      </c>
      <c r="B793" s="2">
        <v>119.88000000000001</v>
      </c>
    </row>
    <row r="794" spans="1:2" x14ac:dyDescent="0.35">
      <c r="A794" s="1" t="s">
        <v>429</v>
      </c>
      <c r="B794" s="2">
        <v>119.83999999999999</v>
      </c>
    </row>
    <row r="795" spans="1:2" x14ac:dyDescent="0.35">
      <c r="A795" s="1" t="s">
        <v>449</v>
      </c>
      <c r="B795" s="2">
        <v>119.33</v>
      </c>
    </row>
    <row r="796" spans="1:2" x14ac:dyDescent="0.35">
      <c r="A796" s="1" t="s">
        <v>662</v>
      </c>
      <c r="B796" s="2">
        <v>119.28999999999999</v>
      </c>
    </row>
    <row r="797" spans="1:2" x14ac:dyDescent="0.35">
      <c r="A797" s="1" t="s">
        <v>231</v>
      </c>
      <c r="B797" s="2">
        <v>118.53999999999999</v>
      </c>
    </row>
    <row r="798" spans="1:2" x14ac:dyDescent="0.35">
      <c r="A798" s="1" t="s">
        <v>729</v>
      </c>
      <c r="B798" s="2">
        <v>118.27000000000001</v>
      </c>
    </row>
    <row r="799" spans="1:2" x14ac:dyDescent="0.35">
      <c r="A799" s="1" t="s">
        <v>395</v>
      </c>
      <c r="B799" s="2">
        <v>118.14</v>
      </c>
    </row>
    <row r="800" spans="1:2" x14ac:dyDescent="0.35">
      <c r="A800" s="1" t="s">
        <v>157</v>
      </c>
      <c r="B800" s="2">
        <v>118.05999999999997</v>
      </c>
    </row>
    <row r="801" spans="1:2" x14ac:dyDescent="0.35">
      <c r="A801" s="1" t="s">
        <v>894</v>
      </c>
      <c r="B801" s="2">
        <v>117.58000000000003</v>
      </c>
    </row>
    <row r="802" spans="1:2" x14ac:dyDescent="0.35">
      <c r="A802" s="1" t="s">
        <v>327</v>
      </c>
      <c r="B802" s="2">
        <v>117.42</v>
      </c>
    </row>
    <row r="803" spans="1:2" x14ac:dyDescent="0.35">
      <c r="A803" s="1" t="s">
        <v>605</v>
      </c>
      <c r="B803" s="2">
        <v>117.14000000000001</v>
      </c>
    </row>
    <row r="804" spans="1:2" x14ac:dyDescent="0.35">
      <c r="A804" s="1" t="s">
        <v>494</v>
      </c>
      <c r="B804" s="2">
        <v>117.01000000000005</v>
      </c>
    </row>
    <row r="805" spans="1:2" x14ac:dyDescent="0.35">
      <c r="A805" s="1" t="s">
        <v>843</v>
      </c>
      <c r="B805" s="2">
        <v>116.36</v>
      </c>
    </row>
    <row r="806" spans="1:2" x14ac:dyDescent="0.35">
      <c r="A806" s="1" t="s">
        <v>882</v>
      </c>
      <c r="B806" s="2">
        <v>116.31000000000002</v>
      </c>
    </row>
    <row r="807" spans="1:2" x14ac:dyDescent="0.35">
      <c r="A807" s="1" t="s">
        <v>895</v>
      </c>
      <c r="B807" s="2">
        <v>115.82</v>
      </c>
    </row>
    <row r="808" spans="1:2" x14ac:dyDescent="0.35">
      <c r="A808" s="1" t="s">
        <v>267</v>
      </c>
      <c r="B808" s="2">
        <v>115.53000000000003</v>
      </c>
    </row>
    <row r="809" spans="1:2" x14ac:dyDescent="0.35">
      <c r="A809" s="1" t="s">
        <v>897</v>
      </c>
      <c r="B809" s="2">
        <v>115.22</v>
      </c>
    </row>
    <row r="810" spans="1:2" x14ac:dyDescent="0.35">
      <c r="A810" s="1" t="s">
        <v>628</v>
      </c>
      <c r="B810" s="2">
        <v>114.86999999999999</v>
      </c>
    </row>
    <row r="811" spans="1:2" x14ac:dyDescent="0.35">
      <c r="A811" s="1" t="s">
        <v>898</v>
      </c>
      <c r="B811" s="2">
        <v>114.83</v>
      </c>
    </row>
    <row r="812" spans="1:2" x14ac:dyDescent="0.35">
      <c r="A812" s="1" t="s">
        <v>854</v>
      </c>
      <c r="B812" s="2">
        <v>114.65000000000002</v>
      </c>
    </row>
    <row r="813" spans="1:2" x14ac:dyDescent="0.35">
      <c r="A813" s="1" t="s">
        <v>190</v>
      </c>
      <c r="B813" s="2">
        <v>113.54</v>
      </c>
    </row>
    <row r="814" spans="1:2" x14ac:dyDescent="0.35">
      <c r="A814" s="1" t="s">
        <v>615</v>
      </c>
      <c r="B814" s="2">
        <v>113.53</v>
      </c>
    </row>
    <row r="815" spans="1:2" x14ac:dyDescent="0.35">
      <c r="A815" s="1" t="s">
        <v>676</v>
      </c>
      <c r="B815" s="2">
        <v>113.41</v>
      </c>
    </row>
    <row r="816" spans="1:2" x14ac:dyDescent="0.35">
      <c r="A816" s="1" t="s">
        <v>899</v>
      </c>
      <c r="B816" s="2">
        <v>113.15</v>
      </c>
    </row>
    <row r="817" spans="1:2" x14ac:dyDescent="0.35">
      <c r="A817" s="1" t="s">
        <v>412</v>
      </c>
      <c r="B817" s="2">
        <v>112.63000000000001</v>
      </c>
    </row>
    <row r="818" spans="1:2" x14ac:dyDescent="0.35">
      <c r="A818" s="1" t="s">
        <v>172</v>
      </c>
      <c r="B818" s="2">
        <v>112.41000000000003</v>
      </c>
    </row>
    <row r="819" spans="1:2" x14ac:dyDescent="0.35">
      <c r="A819" s="1" t="s">
        <v>326</v>
      </c>
      <c r="B819" s="2">
        <v>112.39000000000001</v>
      </c>
    </row>
    <row r="820" spans="1:2" x14ac:dyDescent="0.35">
      <c r="A820" s="1" t="s">
        <v>902</v>
      </c>
      <c r="B820" s="2">
        <v>112.17999999999999</v>
      </c>
    </row>
    <row r="821" spans="1:2" x14ac:dyDescent="0.35">
      <c r="A821" s="1" t="s">
        <v>903</v>
      </c>
      <c r="B821" s="2">
        <v>112.08</v>
      </c>
    </row>
    <row r="822" spans="1:2" x14ac:dyDescent="0.35">
      <c r="A822" s="1" t="s">
        <v>905</v>
      </c>
      <c r="B822" s="2">
        <v>111.16</v>
      </c>
    </row>
    <row r="823" spans="1:2" x14ac:dyDescent="0.35">
      <c r="A823" s="1" t="s">
        <v>455</v>
      </c>
      <c r="B823" s="2">
        <v>111.08000000000001</v>
      </c>
    </row>
    <row r="824" spans="1:2" x14ac:dyDescent="0.35">
      <c r="A824" s="1" t="s">
        <v>825</v>
      </c>
      <c r="B824" s="2">
        <v>111.06</v>
      </c>
    </row>
    <row r="825" spans="1:2" x14ac:dyDescent="0.35">
      <c r="A825" s="1" t="s">
        <v>906</v>
      </c>
      <c r="B825" s="2">
        <v>110.76999999999998</v>
      </c>
    </row>
    <row r="826" spans="1:2" x14ac:dyDescent="0.35">
      <c r="A826" s="1" t="s">
        <v>907</v>
      </c>
      <c r="B826" s="2">
        <v>110.7</v>
      </c>
    </row>
    <row r="827" spans="1:2" x14ac:dyDescent="0.35">
      <c r="A827" s="1" t="s">
        <v>908</v>
      </c>
      <c r="B827" s="2">
        <v>110.69999999999999</v>
      </c>
    </row>
    <row r="828" spans="1:2" x14ac:dyDescent="0.35">
      <c r="A828" s="1" t="s">
        <v>644</v>
      </c>
      <c r="B828" s="2">
        <v>110.69999999999996</v>
      </c>
    </row>
    <row r="829" spans="1:2" x14ac:dyDescent="0.35">
      <c r="A829" s="1" t="s">
        <v>910</v>
      </c>
      <c r="B829" s="2">
        <v>109.31000000000002</v>
      </c>
    </row>
    <row r="830" spans="1:2" x14ac:dyDescent="0.35">
      <c r="A830" s="1" t="s">
        <v>668</v>
      </c>
      <c r="B830" s="2">
        <v>108.81</v>
      </c>
    </row>
    <row r="831" spans="1:2" x14ac:dyDescent="0.35">
      <c r="A831" s="1" t="s">
        <v>325</v>
      </c>
      <c r="B831" s="2">
        <v>108.16000000000001</v>
      </c>
    </row>
    <row r="832" spans="1:2" x14ac:dyDescent="0.35">
      <c r="A832" s="1" t="s">
        <v>912</v>
      </c>
      <c r="B832" s="2">
        <v>108.04000000000002</v>
      </c>
    </row>
    <row r="833" spans="1:2" x14ac:dyDescent="0.35">
      <c r="A833" s="1" t="s">
        <v>116</v>
      </c>
      <c r="B833" s="2">
        <v>107.45000000000002</v>
      </c>
    </row>
    <row r="834" spans="1:2" x14ac:dyDescent="0.35">
      <c r="A834" s="1" t="s">
        <v>913</v>
      </c>
      <c r="B834" s="2">
        <v>107.06000000000002</v>
      </c>
    </row>
    <row r="835" spans="1:2" x14ac:dyDescent="0.35">
      <c r="A835" s="1" t="s">
        <v>282</v>
      </c>
      <c r="B835" s="2">
        <v>106.97000000000003</v>
      </c>
    </row>
    <row r="836" spans="1:2" x14ac:dyDescent="0.35">
      <c r="A836" s="1" t="s">
        <v>376</v>
      </c>
      <c r="B836" s="2">
        <v>106.00999999999999</v>
      </c>
    </row>
    <row r="837" spans="1:2" x14ac:dyDescent="0.35">
      <c r="A837" s="1" t="s">
        <v>784</v>
      </c>
      <c r="B837" s="2">
        <v>105.95</v>
      </c>
    </row>
    <row r="838" spans="1:2" x14ac:dyDescent="0.35">
      <c r="A838" s="1" t="s">
        <v>915</v>
      </c>
      <c r="B838" s="2">
        <v>105.93999999999998</v>
      </c>
    </row>
    <row r="839" spans="1:2" x14ac:dyDescent="0.35">
      <c r="A839" s="1" t="s">
        <v>355</v>
      </c>
      <c r="B839" s="2">
        <v>105.44000000000003</v>
      </c>
    </row>
    <row r="840" spans="1:2" x14ac:dyDescent="0.35">
      <c r="A840" s="1" t="s">
        <v>901</v>
      </c>
      <c r="B840" s="2">
        <v>105.38999999999999</v>
      </c>
    </row>
    <row r="841" spans="1:2" x14ac:dyDescent="0.35">
      <c r="A841" s="1" t="s">
        <v>772</v>
      </c>
      <c r="B841" s="2">
        <v>105.36</v>
      </c>
    </row>
    <row r="842" spans="1:2" x14ac:dyDescent="0.35">
      <c r="A842" s="1" t="s">
        <v>916</v>
      </c>
      <c r="B842" s="2">
        <v>104.99000000000001</v>
      </c>
    </row>
    <row r="843" spans="1:2" x14ac:dyDescent="0.35">
      <c r="A843" s="1" t="s">
        <v>679</v>
      </c>
      <c r="B843" s="2">
        <v>104.80999999999999</v>
      </c>
    </row>
    <row r="844" spans="1:2" x14ac:dyDescent="0.35">
      <c r="A844" s="1" t="s">
        <v>869</v>
      </c>
      <c r="B844" s="2">
        <v>104.04</v>
      </c>
    </row>
    <row r="845" spans="1:2" x14ac:dyDescent="0.35">
      <c r="A845" s="1" t="s">
        <v>606</v>
      </c>
      <c r="B845" s="2">
        <v>103.11</v>
      </c>
    </row>
    <row r="846" spans="1:2" x14ac:dyDescent="0.35">
      <c r="A846" s="1" t="s">
        <v>799</v>
      </c>
      <c r="B846" s="2">
        <v>102.75</v>
      </c>
    </row>
    <row r="847" spans="1:2" x14ac:dyDescent="0.35">
      <c r="A847" s="1" t="s">
        <v>917</v>
      </c>
      <c r="B847" s="2">
        <v>102.57000000000001</v>
      </c>
    </row>
    <row r="848" spans="1:2" x14ac:dyDescent="0.35">
      <c r="A848" s="1" t="s">
        <v>371</v>
      </c>
      <c r="B848" s="2">
        <v>102.51999999999998</v>
      </c>
    </row>
    <row r="849" spans="1:2" x14ac:dyDescent="0.35">
      <c r="A849" s="1" t="s">
        <v>658</v>
      </c>
      <c r="B849" s="2">
        <v>102.34000000000002</v>
      </c>
    </row>
    <row r="850" spans="1:2" x14ac:dyDescent="0.35">
      <c r="A850" s="1" t="s">
        <v>228</v>
      </c>
      <c r="B850" s="2">
        <v>100.97999999999999</v>
      </c>
    </row>
    <row r="851" spans="1:2" x14ac:dyDescent="0.35">
      <c r="A851" s="1" t="s">
        <v>338</v>
      </c>
      <c r="B851" s="2">
        <v>100.92999999999998</v>
      </c>
    </row>
    <row r="852" spans="1:2" x14ac:dyDescent="0.35">
      <c r="A852" s="1" t="s">
        <v>718</v>
      </c>
      <c r="B852" s="2">
        <v>100.47999999999999</v>
      </c>
    </row>
    <row r="853" spans="1:2" x14ac:dyDescent="0.35">
      <c r="A853" s="1" t="s">
        <v>918</v>
      </c>
      <c r="B853" s="2">
        <v>100.07000000000001</v>
      </c>
    </row>
    <row r="854" spans="1:2" x14ac:dyDescent="0.35">
      <c r="A854" s="1" t="s">
        <v>885</v>
      </c>
      <c r="B854" s="2">
        <v>99.419999999999987</v>
      </c>
    </row>
    <row r="855" spans="1:2" x14ac:dyDescent="0.35">
      <c r="A855" s="1" t="s">
        <v>919</v>
      </c>
      <c r="B855" s="2">
        <v>98.95</v>
      </c>
    </row>
    <row r="856" spans="1:2" x14ac:dyDescent="0.35">
      <c r="A856" s="1" t="s">
        <v>872</v>
      </c>
      <c r="B856" s="2">
        <v>98.9</v>
      </c>
    </row>
    <row r="857" spans="1:2" x14ac:dyDescent="0.35">
      <c r="A857" s="1" t="s">
        <v>219</v>
      </c>
      <c r="B857" s="2">
        <v>98.489999999999981</v>
      </c>
    </row>
    <row r="858" spans="1:2" x14ac:dyDescent="0.35">
      <c r="A858" s="1" t="s">
        <v>493</v>
      </c>
      <c r="B858" s="2">
        <v>98.43</v>
      </c>
    </row>
    <row r="859" spans="1:2" x14ac:dyDescent="0.35">
      <c r="A859" s="1" t="s">
        <v>275</v>
      </c>
      <c r="B859" s="2">
        <v>98.23</v>
      </c>
    </row>
    <row r="860" spans="1:2" x14ac:dyDescent="0.35">
      <c r="A860" s="1" t="s">
        <v>221</v>
      </c>
      <c r="B860" s="2">
        <v>97.38000000000001</v>
      </c>
    </row>
    <row r="861" spans="1:2" x14ac:dyDescent="0.35">
      <c r="A861" s="1" t="s">
        <v>921</v>
      </c>
      <c r="B861" s="2">
        <v>96.949999999999974</v>
      </c>
    </row>
    <row r="862" spans="1:2" x14ac:dyDescent="0.35">
      <c r="A862" s="1" t="s">
        <v>199</v>
      </c>
      <c r="B862" s="2">
        <v>95.79</v>
      </c>
    </row>
    <row r="863" spans="1:2" x14ac:dyDescent="0.35">
      <c r="A863" s="1" t="s">
        <v>125</v>
      </c>
      <c r="B863" s="2">
        <v>95.350000000000009</v>
      </c>
    </row>
    <row r="864" spans="1:2" x14ac:dyDescent="0.35">
      <c r="A864" s="1" t="s">
        <v>232</v>
      </c>
      <c r="B864" s="2">
        <v>94.46</v>
      </c>
    </row>
    <row r="865" spans="1:2" x14ac:dyDescent="0.35">
      <c r="A865" s="1" t="s">
        <v>823</v>
      </c>
      <c r="B865" s="2">
        <v>94.309999999999988</v>
      </c>
    </row>
    <row r="866" spans="1:2" x14ac:dyDescent="0.35">
      <c r="A866" s="1" t="s">
        <v>927</v>
      </c>
      <c r="B866" s="2">
        <v>94.249999999999986</v>
      </c>
    </row>
    <row r="867" spans="1:2" x14ac:dyDescent="0.35">
      <c r="A867" s="1" t="s">
        <v>930</v>
      </c>
      <c r="B867" s="2">
        <v>93.73</v>
      </c>
    </row>
    <row r="868" spans="1:2" x14ac:dyDescent="0.35">
      <c r="A868" s="1" t="s">
        <v>102</v>
      </c>
      <c r="B868" s="2">
        <v>93.560000000000016</v>
      </c>
    </row>
    <row r="869" spans="1:2" x14ac:dyDescent="0.35">
      <c r="A869" s="1" t="s">
        <v>931</v>
      </c>
      <c r="B869" s="2">
        <v>93.33</v>
      </c>
    </row>
    <row r="870" spans="1:2" x14ac:dyDescent="0.35">
      <c r="A870" s="1" t="s">
        <v>900</v>
      </c>
      <c r="B870" s="2">
        <v>93.190000000000012</v>
      </c>
    </row>
    <row r="871" spans="1:2" x14ac:dyDescent="0.35">
      <c r="A871" s="1" t="s">
        <v>932</v>
      </c>
      <c r="B871" s="2">
        <v>93.169999999999987</v>
      </c>
    </row>
    <row r="872" spans="1:2" x14ac:dyDescent="0.35">
      <c r="A872" s="1" t="s">
        <v>112</v>
      </c>
      <c r="B872" s="2">
        <v>92.280000000000015</v>
      </c>
    </row>
    <row r="873" spans="1:2" x14ac:dyDescent="0.35">
      <c r="A873" s="1" t="s">
        <v>933</v>
      </c>
      <c r="B873" s="2">
        <v>92.189999999999984</v>
      </c>
    </row>
    <row r="874" spans="1:2" x14ac:dyDescent="0.35">
      <c r="A874" s="1" t="s">
        <v>934</v>
      </c>
      <c r="B874" s="2">
        <v>92.01</v>
      </c>
    </row>
    <row r="875" spans="1:2" x14ac:dyDescent="0.35">
      <c r="A875" s="1" t="s">
        <v>631</v>
      </c>
      <c r="B875" s="2">
        <v>91.190000000000012</v>
      </c>
    </row>
    <row r="876" spans="1:2" x14ac:dyDescent="0.35">
      <c r="A876" s="1" t="s">
        <v>692</v>
      </c>
      <c r="B876" s="2">
        <v>91.11999999999999</v>
      </c>
    </row>
    <row r="877" spans="1:2" x14ac:dyDescent="0.35">
      <c r="A877" s="1" t="s">
        <v>262</v>
      </c>
      <c r="B877" s="2">
        <v>90.960000000000008</v>
      </c>
    </row>
    <row r="878" spans="1:2" x14ac:dyDescent="0.35">
      <c r="A878" s="1" t="s">
        <v>936</v>
      </c>
      <c r="B878" s="2">
        <v>90.659999999999982</v>
      </c>
    </row>
    <row r="879" spans="1:2" x14ac:dyDescent="0.35">
      <c r="A879" s="1" t="s">
        <v>937</v>
      </c>
      <c r="B879" s="2">
        <v>90.61999999999999</v>
      </c>
    </row>
    <row r="880" spans="1:2" x14ac:dyDescent="0.35">
      <c r="A880" s="1" t="s">
        <v>487</v>
      </c>
      <c r="B880" s="2">
        <v>90.419999999999973</v>
      </c>
    </row>
    <row r="881" spans="1:2" x14ac:dyDescent="0.35">
      <c r="A881" s="1" t="s">
        <v>938</v>
      </c>
      <c r="B881" s="2">
        <v>90.079999999999984</v>
      </c>
    </row>
    <row r="882" spans="1:2" x14ac:dyDescent="0.35">
      <c r="A882" s="1" t="s">
        <v>857</v>
      </c>
      <c r="B882" s="2">
        <v>89.649999999999991</v>
      </c>
    </row>
    <row r="883" spans="1:2" x14ac:dyDescent="0.35">
      <c r="A883" s="1" t="s">
        <v>940</v>
      </c>
      <c r="B883" s="2">
        <v>89.33</v>
      </c>
    </row>
    <row r="884" spans="1:2" x14ac:dyDescent="0.35">
      <c r="A884" s="1" t="s">
        <v>214</v>
      </c>
      <c r="B884" s="2">
        <v>88.820000000000022</v>
      </c>
    </row>
    <row r="885" spans="1:2" x14ac:dyDescent="0.35">
      <c r="A885" s="1" t="s">
        <v>922</v>
      </c>
      <c r="B885" s="2">
        <v>88.43</v>
      </c>
    </row>
    <row r="886" spans="1:2" x14ac:dyDescent="0.35">
      <c r="A886" s="1" t="s">
        <v>475</v>
      </c>
      <c r="B886" s="2">
        <v>88.38</v>
      </c>
    </row>
    <row r="887" spans="1:2" x14ac:dyDescent="0.35">
      <c r="A887" s="1" t="s">
        <v>637</v>
      </c>
      <c r="B887" s="2">
        <v>88.29</v>
      </c>
    </row>
    <row r="888" spans="1:2" x14ac:dyDescent="0.35">
      <c r="A888" s="1" t="s">
        <v>942</v>
      </c>
      <c r="B888" s="2">
        <v>88.19</v>
      </c>
    </row>
    <row r="889" spans="1:2" x14ac:dyDescent="0.35">
      <c r="A889" s="1" t="s">
        <v>717</v>
      </c>
      <c r="B889" s="2">
        <v>87.84</v>
      </c>
    </row>
    <row r="890" spans="1:2" x14ac:dyDescent="0.35">
      <c r="A890" s="1" t="s">
        <v>944</v>
      </c>
      <c r="B890" s="2">
        <v>87.59</v>
      </c>
    </row>
    <row r="891" spans="1:2" x14ac:dyDescent="0.35">
      <c r="A891" s="1" t="s">
        <v>946</v>
      </c>
      <c r="B891" s="2">
        <v>87.279999999999987</v>
      </c>
    </row>
    <row r="892" spans="1:2" x14ac:dyDescent="0.35">
      <c r="A892" s="1" t="s">
        <v>948</v>
      </c>
      <c r="B892" s="2">
        <v>87.199999999999989</v>
      </c>
    </row>
    <row r="893" spans="1:2" x14ac:dyDescent="0.35">
      <c r="A893" s="1" t="s">
        <v>951</v>
      </c>
      <c r="B893" s="2">
        <v>86.749999999999972</v>
      </c>
    </row>
    <row r="894" spans="1:2" x14ac:dyDescent="0.35">
      <c r="A894" s="1" t="s">
        <v>392</v>
      </c>
      <c r="B894" s="2">
        <v>86.49</v>
      </c>
    </row>
    <row r="895" spans="1:2" x14ac:dyDescent="0.35">
      <c r="A895" s="1" t="s">
        <v>723</v>
      </c>
      <c r="B895" s="2">
        <v>86.26</v>
      </c>
    </row>
    <row r="896" spans="1:2" x14ac:dyDescent="0.35">
      <c r="A896" s="1" t="s">
        <v>726</v>
      </c>
      <c r="B896" s="2">
        <v>86.049999999999983</v>
      </c>
    </row>
    <row r="897" spans="1:2" x14ac:dyDescent="0.35">
      <c r="A897" s="1" t="s">
        <v>822</v>
      </c>
      <c r="B897" s="2">
        <v>86.009999999999991</v>
      </c>
    </row>
    <row r="898" spans="1:2" x14ac:dyDescent="0.35">
      <c r="A898" s="1" t="s">
        <v>624</v>
      </c>
      <c r="B898" s="2">
        <v>85.970000000000013</v>
      </c>
    </row>
    <row r="899" spans="1:2" x14ac:dyDescent="0.35">
      <c r="A899" s="1" t="s">
        <v>800</v>
      </c>
      <c r="B899" s="2">
        <v>85.810000000000016</v>
      </c>
    </row>
    <row r="900" spans="1:2" x14ac:dyDescent="0.35">
      <c r="A900" s="1" t="s">
        <v>954</v>
      </c>
      <c r="B900" s="2">
        <v>84.86999999999999</v>
      </c>
    </row>
    <row r="901" spans="1:2" x14ac:dyDescent="0.35">
      <c r="A901" s="1" t="s">
        <v>411</v>
      </c>
      <c r="B901" s="2">
        <v>84.77</v>
      </c>
    </row>
    <row r="902" spans="1:2" x14ac:dyDescent="0.35">
      <c r="A902" s="1" t="s">
        <v>115</v>
      </c>
      <c r="B902" s="2">
        <v>84.76</v>
      </c>
    </row>
    <row r="903" spans="1:2" x14ac:dyDescent="0.35">
      <c r="A903" s="1" t="s">
        <v>955</v>
      </c>
      <c r="B903" s="2">
        <v>84.63</v>
      </c>
    </row>
    <row r="904" spans="1:2" x14ac:dyDescent="0.35">
      <c r="A904" s="1" t="s">
        <v>611</v>
      </c>
      <c r="B904" s="2">
        <v>84.389999999999986</v>
      </c>
    </row>
    <row r="905" spans="1:2" x14ac:dyDescent="0.35">
      <c r="A905" s="1" t="s">
        <v>959</v>
      </c>
      <c r="B905" s="2">
        <v>84.1</v>
      </c>
    </row>
    <row r="906" spans="1:2" x14ac:dyDescent="0.35">
      <c r="A906" s="1" t="s">
        <v>960</v>
      </c>
      <c r="B906" s="2">
        <v>82.870000000000019</v>
      </c>
    </row>
    <row r="907" spans="1:2" x14ac:dyDescent="0.35">
      <c r="A907" s="1" t="s">
        <v>211</v>
      </c>
      <c r="B907" s="2">
        <v>82.07</v>
      </c>
    </row>
    <row r="908" spans="1:2" x14ac:dyDescent="0.35">
      <c r="A908" s="1" t="s">
        <v>962</v>
      </c>
      <c r="B908" s="2">
        <v>81.570000000000007</v>
      </c>
    </row>
    <row r="909" spans="1:2" x14ac:dyDescent="0.35">
      <c r="A909" s="1" t="s">
        <v>271</v>
      </c>
      <c r="B909" s="2">
        <v>81.499999999999986</v>
      </c>
    </row>
    <row r="910" spans="1:2" x14ac:dyDescent="0.35">
      <c r="A910" s="1" t="s">
        <v>217</v>
      </c>
      <c r="B910" s="2">
        <v>81.030000000000015</v>
      </c>
    </row>
    <row r="911" spans="1:2" x14ac:dyDescent="0.35">
      <c r="A911" s="1" t="s">
        <v>966</v>
      </c>
      <c r="B911" s="2">
        <v>80.649999999999991</v>
      </c>
    </row>
    <row r="912" spans="1:2" x14ac:dyDescent="0.35">
      <c r="A912" s="1" t="s">
        <v>435</v>
      </c>
      <c r="B912" s="2">
        <v>80.47999999999999</v>
      </c>
    </row>
    <row r="913" spans="1:2" x14ac:dyDescent="0.35">
      <c r="A913" s="1" t="s">
        <v>878</v>
      </c>
      <c r="B913" s="2">
        <v>80.459999999999994</v>
      </c>
    </row>
    <row r="914" spans="1:2" x14ac:dyDescent="0.35">
      <c r="A914" s="1" t="s">
        <v>967</v>
      </c>
      <c r="B914" s="2">
        <v>80.350000000000009</v>
      </c>
    </row>
    <row r="915" spans="1:2" x14ac:dyDescent="0.35">
      <c r="A915" s="1" t="s">
        <v>968</v>
      </c>
      <c r="B915" s="2">
        <v>80.34</v>
      </c>
    </row>
    <row r="916" spans="1:2" x14ac:dyDescent="0.35">
      <c r="A916" s="1" t="s">
        <v>139</v>
      </c>
      <c r="B916" s="2">
        <v>80.11999999999999</v>
      </c>
    </row>
    <row r="917" spans="1:2" x14ac:dyDescent="0.35">
      <c r="A917" s="1" t="s">
        <v>970</v>
      </c>
      <c r="B917" s="2">
        <v>80.05</v>
      </c>
    </row>
    <row r="918" spans="1:2" x14ac:dyDescent="0.35">
      <c r="A918" s="1" t="s">
        <v>972</v>
      </c>
      <c r="B918" s="2">
        <v>79.839999999999975</v>
      </c>
    </row>
    <row r="919" spans="1:2" x14ac:dyDescent="0.35">
      <c r="A919" s="1" t="s">
        <v>797</v>
      </c>
      <c r="B919" s="2">
        <v>79.54000000000002</v>
      </c>
    </row>
    <row r="920" spans="1:2" x14ac:dyDescent="0.35">
      <c r="A920" s="1" t="s">
        <v>368</v>
      </c>
      <c r="B920" s="2">
        <v>79.31</v>
      </c>
    </row>
    <row r="921" spans="1:2" x14ac:dyDescent="0.35">
      <c r="A921" s="1" t="s">
        <v>909</v>
      </c>
      <c r="B921" s="2">
        <v>79.28</v>
      </c>
    </row>
    <row r="922" spans="1:2" x14ac:dyDescent="0.35">
      <c r="A922" s="1" t="s">
        <v>973</v>
      </c>
      <c r="B922" s="2">
        <v>78.759999999999991</v>
      </c>
    </row>
    <row r="923" spans="1:2" x14ac:dyDescent="0.35">
      <c r="A923" s="1" t="s">
        <v>974</v>
      </c>
      <c r="B923" s="2">
        <v>78.389999999999986</v>
      </c>
    </row>
    <row r="924" spans="1:2" x14ac:dyDescent="0.35">
      <c r="A924" s="1" t="s">
        <v>447</v>
      </c>
      <c r="B924" s="2">
        <v>78.130000000000024</v>
      </c>
    </row>
    <row r="925" spans="1:2" x14ac:dyDescent="0.35">
      <c r="A925" s="1" t="s">
        <v>268</v>
      </c>
      <c r="B925" s="2">
        <v>78.110000000000014</v>
      </c>
    </row>
    <row r="926" spans="1:2" x14ac:dyDescent="0.35">
      <c r="A926" s="1" t="s">
        <v>193</v>
      </c>
      <c r="B926" s="2">
        <v>78.02</v>
      </c>
    </row>
    <row r="927" spans="1:2" x14ac:dyDescent="0.35">
      <c r="A927" s="1" t="s">
        <v>768</v>
      </c>
      <c r="B927" s="2">
        <v>77.860000000000014</v>
      </c>
    </row>
    <row r="928" spans="1:2" x14ac:dyDescent="0.35">
      <c r="A928" s="1" t="s">
        <v>79</v>
      </c>
      <c r="B928" s="2">
        <v>77.63</v>
      </c>
    </row>
    <row r="929" spans="1:2" x14ac:dyDescent="0.35">
      <c r="A929" s="1" t="s">
        <v>977</v>
      </c>
      <c r="B929" s="2">
        <v>77.27000000000001</v>
      </c>
    </row>
    <row r="930" spans="1:2" x14ac:dyDescent="0.35">
      <c r="A930" s="1" t="s">
        <v>978</v>
      </c>
      <c r="B930" s="2">
        <v>77.070000000000007</v>
      </c>
    </row>
    <row r="931" spans="1:2" x14ac:dyDescent="0.35">
      <c r="A931" s="1" t="s">
        <v>979</v>
      </c>
      <c r="B931" s="2">
        <v>77.070000000000007</v>
      </c>
    </row>
    <row r="932" spans="1:2" x14ac:dyDescent="0.35">
      <c r="A932" s="1" t="s">
        <v>980</v>
      </c>
      <c r="B932" s="2">
        <v>77.030000000000015</v>
      </c>
    </row>
    <row r="933" spans="1:2" x14ac:dyDescent="0.35">
      <c r="A933" s="1" t="s">
        <v>981</v>
      </c>
      <c r="B933" s="2">
        <v>76.86</v>
      </c>
    </row>
    <row r="934" spans="1:2" x14ac:dyDescent="0.35">
      <c r="A934" s="1" t="s">
        <v>950</v>
      </c>
      <c r="B934" s="2">
        <v>76.25</v>
      </c>
    </row>
    <row r="935" spans="1:2" x14ac:dyDescent="0.35">
      <c r="A935" s="1" t="s">
        <v>984</v>
      </c>
      <c r="B935" s="2">
        <v>75.78</v>
      </c>
    </row>
    <row r="936" spans="1:2" x14ac:dyDescent="0.35">
      <c r="A936" s="1" t="s">
        <v>664</v>
      </c>
      <c r="B936" s="2">
        <v>75.599999999999994</v>
      </c>
    </row>
    <row r="937" spans="1:2" x14ac:dyDescent="0.35">
      <c r="A937" s="1" t="s">
        <v>986</v>
      </c>
      <c r="B937" s="2">
        <v>75.38000000000001</v>
      </c>
    </row>
    <row r="938" spans="1:2" x14ac:dyDescent="0.35">
      <c r="A938" s="1" t="s">
        <v>786</v>
      </c>
      <c r="B938" s="2">
        <v>75.31</v>
      </c>
    </row>
    <row r="939" spans="1:2" x14ac:dyDescent="0.35">
      <c r="A939" s="1" t="s">
        <v>924</v>
      </c>
      <c r="B939" s="2">
        <v>75.27000000000001</v>
      </c>
    </row>
    <row r="940" spans="1:2" x14ac:dyDescent="0.35">
      <c r="A940" s="1" t="s">
        <v>988</v>
      </c>
      <c r="B940" s="2">
        <v>75.220000000000013</v>
      </c>
    </row>
    <row r="941" spans="1:2" x14ac:dyDescent="0.35">
      <c r="A941" s="1" t="s">
        <v>377</v>
      </c>
      <c r="B941" s="2">
        <v>75.14</v>
      </c>
    </row>
    <row r="942" spans="1:2" x14ac:dyDescent="0.35">
      <c r="A942" s="1" t="s">
        <v>893</v>
      </c>
      <c r="B942" s="2">
        <v>75.11999999999999</v>
      </c>
    </row>
    <row r="943" spans="1:2" x14ac:dyDescent="0.35">
      <c r="A943" s="1" t="s">
        <v>436</v>
      </c>
      <c r="B943" s="2">
        <v>75.09</v>
      </c>
    </row>
    <row r="944" spans="1:2" x14ac:dyDescent="0.35">
      <c r="A944" s="1" t="s">
        <v>989</v>
      </c>
      <c r="B944" s="2">
        <v>75.09</v>
      </c>
    </row>
    <row r="945" spans="1:2" x14ac:dyDescent="0.35">
      <c r="A945" s="1" t="s">
        <v>155</v>
      </c>
      <c r="B945" s="2">
        <v>75.069999999999979</v>
      </c>
    </row>
    <row r="946" spans="1:2" x14ac:dyDescent="0.35">
      <c r="A946" s="1" t="s">
        <v>990</v>
      </c>
      <c r="B946" s="2">
        <v>75.050000000000011</v>
      </c>
    </row>
    <row r="947" spans="1:2" x14ac:dyDescent="0.35">
      <c r="A947" s="1" t="s">
        <v>914</v>
      </c>
      <c r="B947" s="2">
        <v>74.960000000000008</v>
      </c>
    </row>
    <row r="948" spans="1:2" x14ac:dyDescent="0.35">
      <c r="A948" s="1" t="s">
        <v>660</v>
      </c>
      <c r="B948" s="2">
        <v>74.679999999999993</v>
      </c>
    </row>
    <row r="949" spans="1:2" x14ac:dyDescent="0.35">
      <c r="A949" s="1" t="s">
        <v>707</v>
      </c>
      <c r="B949" s="2">
        <v>74.199999999999989</v>
      </c>
    </row>
    <row r="950" spans="1:2" x14ac:dyDescent="0.35">
      <c r="A950" s="1" t="s">
        <v>993</v>
      </c>
      <c r="B950" s="2">
        <v>74.039999999999992</v>
      </c>
    </row>
    <row r="951" spans="1:2" x14ac:dyDescent="0.35">
      <c r="A951" s="1" t="s">
        <v>430</v>
      </c>
      <c r="B951" s="2">
        <v>74.009999999999991</v>
      </c>
    </row>
    <row r="952" spans="1:2" x14ac:dyDescent="0.35">
      <c r="A952" s="1" t="s">
        <v>994</v>
      </c>
      <c r="B952" s="2">
        <v>73.97</v>
      </c>
    </row>
    <row r="953" spans="1:2" x14ac:dyDescent="0.35">
      <c r="A953" s="1" t="s">
        <v>949</v>
      </c>
      <c r="B953" s="2">
        <v>73.89</v>
      </c>
    </row>
    <row r="954" spans="1:2" x14ac:dyDescent="0.35">
      <c r="A954" s="1" t="s">
        <v>995</v>
      </c>
      <c r="B954" s="2">
        <v>73.89</v>
      </c>
    </row>
    <row r="955" spans="1:2" x14ac:dyDescent="0.35">
      <c r="A955" s="1" t="s">
        <v>824</v>
      </c>
      <c r="B955" s="2">
        <v>73.86</v>
      </c>
    </row>
    <row r="956" spans="1:2" x14ac:dyDescent="0.35">
      <c r="A956" s="1" t="s">
        <v>996</v>
      </c>
      <c r="B956" s="2">
        <v>73.84</v>
      </c>
    </row>
    <row r="957" spans="1:2" x14ac:dyDescent="0.35">
      <c r="A957" s="1" t="s">
        <v>798</v>
      </c>
      <c r="B957" s="2">
        <v>73.77</v>
      </c>
    </row>
    <row r="958" spans="1:2" x14ac:dyDescent="0.35">
      <c r="A958" s="1" t="s">
        <v>997</v>
      </c>
      <c r="B958" s="2">
        <v>73.550000000000011</v>
      </c>
    </row>
    <row r="959" spans="1:2" x14ac:dyDescent="0.35">
      <c r="A959" s="1" t="s">
        <v>998</v>
      </c>
      <c r="B959" s="2">
        <v>73.399999999999991</v>
      </c>
    </row>
    <row r="960" spans="1:2" x14ac:dyDescent="0.35">
      <c r="A960" s="1" t="s">
        <v>174</v>
      </c>
      <c r="B960" s="2">
        <v>72.69</v>
      </c>
    </row>
    <row r="961" spans="1:2" x14ac:dyDescent="0.35">
      <c r="A961" s="1" t="s">
        <v>1001</v>
      </c>
      <c r="B961" s="2">
        <v>72.17</v>
      </c>
    </row>
    <row r="962" spans="1:2" x14ac:dyDescent="0.35">
      <c r="A962" s="1" t="s">
        <v>1002</v>
      </c>
      <c r="B962" s="2">
        <v>71.88000000000001</v>
      </c>
    </row>
    <row r="963" spans="1:2" x14ac:dyDescent="0.35">
      <c r="A963" s="1" t="s">
        <v>840</v>
      </c>
      <c r="B963" s="2">
        <v>71.84</v>
      </c>
    </row>
    <row r="964" spans="1:2" x14ac:dyDescent="0.35">
      <c r="A964" s="1" t="s">
        <v>659</v>
      </c>
      <c r="B964" s="2">
        <v>71.239999999999995</v>
      </c>
    </row>
    <row r="965" spans="1:2" x14ac:dyDescent="0.35">
      <c r="A965" s="1" t="s">
        <v>1003</v>
      </c>
      <c r="B965" s="2">
        <v>71.17</v>
      </c>
    </row>
    <row r="966" spans="1:2" x14ac:dyDescent="0.35">
      <c r="A966" s="1" t="s">
        <v>393</v>
      </c>
      <c r="B966" s="2">
        <v>71.02000000000001</v>
      </c>
    </row>
    <row r="967" spans="1:2" x14ac:dyDescent="0.35">
      <c r="A967" s="1" t="s">
        <v>1004</v>
      </c>
      <c r="B967" s="2">
        <v>70.83</v>
      </c>
    </row>
    <row r="968" spans="1:2" x14ac:dyDescent="0.35">
      <c r="A968" s="1" t="s">
        <v>1005</v>
      </c>
      <c r="B968" s="2">
        <v>70.709999999999994</v>
      </c>
    </row>
    <row r="969" spans="1:2" x14ac:dyDescent="0.35">
      <c r="A969" s="1" t="s">
        <v>1006</v>
      </c>
      <c r="B969" s="2">
        <v>70.7</v>
      </c>
    </row>
    <row r="970" spans="1:2" x14ac:dyDescent="0.35">
      <c r="A970" s="1" t="s">
        <v>1007</v>
      </c>
      <c r="B970" s="2">
        <v>70.64</v>
      </c>
    </row>
    <row r="971" spans="1:2" x14ac:dyDescent="0.35">
      <c r="A971" s="1" t="s">
        <v>730</v>
      </c>
      <c r="B971" s="2">
        <v>70.14</v>
      </c>
    </row>
    <row r="972" spans="1:2" x14ac:dyDescent="0.35">
      <c r="A972" s="1" t="s">
        <v>1009</v>
      </c>
      <c r="B972" s="2">
        <v>69.949999999999989</v>
      </c>
    </row>
    <row r="973" spans="1:2" x14ac:dyDescent="0.35">
      <c r="A973" s="1" t="s">
        <v>657</v>
      </c>
      <c r="B973" s="2">
        <v>69.649999999999991</v>
      </c>
    </row>
    <row r="974" spans="1:2" x14ac:dyDescent="0.35">
      <c r="A974" s="1" t="s">
        <v>1000</v>
      </c>
      <c r="B974" s="2">
        <v>69.59</v>
      </c>
    </row>
    <row r="975" spans="1:2" x14ac:dyDescent="0.35">
      <c r="A975" s="1" t="s">
        <v>150</v>
      </c>
      <c r="B975" s="2">
        <v>69.449999999999989</v>
      </c>
    </row>
    <row r="976" spans="1:2" x14ac:dyDescent="0.35">
      <c r="A976" s="1" t="s">
        <v>328</v>
      </c>
      <c r="B976" s="2">
        <v>69.42</v>
      </c>
    </row>
    <row r="977" spans="1:2" x14ac:dyDescent="0.35">
      <c r="A977" s="1" t="s">
        <v>162</v>
      </c>
      <c r="B977" s="2">
        <v>68.710000000000008</v>
      </c>
    </row>
    <row r="978" spans="1:2" x14ac:dyDescent="0.35">
      <c r="A978" s="1" t="s">
        <v>170</v>
      </c>
      <c r="B978" s="2">
        <v>68.59</v>
      </c>
    </row>
    <row r="979" spans="1:2" x14ac:dyDescent="0.35">
      <c r="A979" s="1" t="s">
        <v>105</v>
      </c>
      <c r="B979" s="2">
        <v>68.58</v>
      </c>
    </row>
    <row r="980" spans="1:2" x14ac:dyDescent="0.35">
      <c r="A980" s="1" t="s">
        <v>1013</v>
      </c>
      <c r="B980" s="2">
        <v>68.460000000000008</v>
      </c>
    </row>
    <row r="981" spans="1:2" x14ac:dyDescent="0.35">
      <c r="A981" s="1" t="s">
        <v>1014</v>
      </c>
      <c r="B981" s="2">
        <v>68.42</v>
      </c>
    </row>
    <row r="982" spans="1:2" x14ac:dyDescent="0.35">
      <c r="A982" s="1" t="s">
        <v>1015</v>
      </c>
      <c r="B982" s="2">
        <v>68.28</v>
      </c>
    </row>
    <row r="983" spans="1:2" x14ac:dyDescent="0.35">
      <c r="A983" s="1" t="s">
        <v>1016</v>
      </c>
      <c r="B983" s="2">
        <v>68.25</v>
      </c>
    </row>
    <row r="984" spans="1:2" x14ac:dyDescent="0.35">
      <c r="A984" s="1" t="s">
        <v>642</v>
      </c>
      <c r="B984" s="2">
        <v>68.19</v>
      </c>
    </row>
    <row r="985" spans="1:2" x14ac:dyDescent="0.35">
      <c r="A985" s="1" t="s">
        <v>476</v>
      </c>
      <c r="B985" s="2">
        <v>68.039999999999992</v>
      </c>
    </row>
    <row r="986" spans="1:2" x14ac:dyDescent="0.35">
      <c r="A986" s="1" t="s">
        <v>490</v>
      </c>
      <c r="B986" s="2">
        <v>68.02</v>
      </c>
    </row>
    <row r="987" spans="1:2" x14ac:dyDescent="0.35">
      <c r="A987" s="1" t="s">
        <v>708</v>
      </c>
      <c r="B987" s="2">
        <v>67.84</v>
      </c>
    </row>
    <row r="988" spans="1:2" x14ac:dyDescent="0.35">
      <c r="A988" s="1" t="s">
        <v>1018</v>
      </c>
      <c r="B988" s="2">
        <v>67.439999999999984</v>
      </c>
    </row>
    <row r="989" spans="1:2" x14ac:dyDescent="0.35">
      <c r="A989" s="1" t="s">
        <v>160</v>
      </c>
      <c r="B989" s="2">
        <v>67.3</v>
      </c>
    </row>
    <row r="990" spans="1:2" x14ac:dyDescent="0.35">
      <c r="A990" s="1" t="s">
        <v>1022</v>
      </c>
      <c r="B990" s="2">
        <v>66.95</v>
      </c>
    </row>
    <row r="991" spans="1:2" x14ac:dyDescent="0.35">
      <c r="A991" s="1" t="s">
        <v>892</v>
      </c>
      <c r="B991" s="2">
        <v>65.67</v>
      </c>
    </row>
    <row r="992" spans="1:2" x14ac:dyDescent="0.35">
      <c r="A992" s="1" t="s">
        <v>969</v>
      </c>
      <c r="B992" s="2">
        <v>65.55</v>
      </c>
    </row>
    <row r="993" spans="1:2" x14ac:dyDescent="0.35">
      <c r="A993" s="1" t="s">
        <v>677</v>
      </c>
      <c r="B993" s="2">
        <v>65.33</v>
      </c>
    </row>
    <row r="994" spans="1:2" x14ac:dyDescent="0.35">
      <c r="A994" s="1" t="s">
        <v>1027</v>
      </c>
      <c r="B994" s="2">
        <v>65.260000000000005</v>
      </c>
    </row>
    <row r="995" spans="1:2" x14ac:dyDescent="0.35">
      <c r="A995" s="1" t="s">
        <v>1030</v>
      </c>
      <c r="B995" s="2">
        <v>64.92</v>
      </c>
    </row>
    <row r="996" spans="1:2" x14ac:dyDescent="0.35">
      <c r="A996" s="1" t="s">
        <v>1031</v>
      </c>
      <c r="B996" s="2">
        <v>64.89</v>
      </c>
    </row>
    <row r="997" spans="1:2" x14ac:dyDescent="0.35">
      <c r="A997" s="1" t="s">
        <v>683</v>
      </c>
      <c r="B997" s="2">
        <v>64.780000000000015</v>
      </c>
    </row>
    <row r="998" spans="1:2" x14ac:dyDescent="0.35">
      <c r="A998" s="1" t="s">
        <v>1020</v>
      </c>
      <c r="B998" s="2">
        <v>64.7</v>
      </c>
    </row>
    <row r="999" spans="1:2" x14ac:dyDescent="0.35">
      <c r="A999" s="1" t="s">
        <v>101</v>
      </c>
      <c r="B999" s="2">
        <v>64.63</v>
      </c>
    </row>
    <row r="1000" spans="1:2" x14ac:dyDescent="0.35">
      <c r="A1000" s="1" t="s">
        <v>945</v>
      </c>
      <c r="B1000" s="2">
        <v>64.33</v>
      </c>
    </row>
    <row r="1001" spans="1:2" x14ac:dyDescent="0.35">
      <c r="A1001" s="1" t="s">
        <v>1033</v>
      </c>
      <c r="B1001" s="2">
        <v>64.259999999999991</v>
      </c>
    </row>
    <row r="1002" spans="1:2" x14ac:dyDescent="0.35">
      <c r="A1002" s="1" t="s">
        <v>976</v>
      </c>
      <c r="B1002" s="2">
        <v>64.22</v>
      </c>
    </row>
    <row r="1003" spans="1:2" x14ac:dyDescent="0.35">
      <c r="A1003" s="1" t="s">
        <v>1034</v>
      </c>
      <c r="B1003" s="2">
        <v>64.089999999999989</v>
      </c>
    </row>
    <row r="1004" spans="1:2" x14ac:dyDescent="0.35">
      <c r="A1004" s="1" t="s">
        <v>468</v>
      </c>
      <c r="B1004" s="2">
        <v>63.759999999999991</v>
      </c>
    </row>
    <row r="1005" spans="1:2" x14ac:dyDescent="0.35">
      <c r="A1005" s="1" t="s">
        <v>697</v>
      </c>
      <c r="B1005" s="2">
        <v>63.69</v>
      </c>
    </row>
    <row r="1006" spans="1:2" x14ac:dyDescent="0.35">
      <c r="A1006" s="1" t="s">
        <v>782</v>
      </c>
      <c r="B1006" s="2">
        <v>63.569999999999993</v>
      </c>
    </row>
    <row r="1007" spans="1:2" x14ac:dyDescent="0.35">
      <c r="A1007" s="1" t="s">
        <v>1036</v>
      </c>
      <c r="B1007" s="2">
        <v>63.49</v>
      </c>
    </row>
    <row r="1008" spans="1:2" x14ac:dyDescent="0.35">
      <c r="A1008" s="1" t="s">
        <v>928</v>
      </c>
      <c r="B1008" s="2">
        <v>63.34</v>
      </c>
    </row>
    <row r="1009" spans="1:2" x14ac:dyDescent="0.35">
      <c r="A1009" s="1" t="s">
        <v>1037</v>
      </c>
      <c r="B1009" s="2">
        <v>63.219999999999992</v>
      </c>
    </row>
    <row r="1010" spans="1:2" x14ac:dyDescent="0.35">
      <c r="A1010" s="1" t="s">
        <v>222</v>
      </c>
      <c r="B1010" s="2">
        <v>63.08</v>
      </c>
    </row>
    <row r="1011" spans="1:2" x14ac:dyDescent="0.35">
      <c r="A1011" s="1" t="s">
        <v>1038</v>
      </c>
      <c r="B1011" s="2">
        <v>63.06</v>
      </c>
    </row>
    <row r="1012" spans="1:2" x14ac:dyDescent="0.35">
      <c r="A1012" s="1" t="s">
        <v>971</v>
      </c>
      <c r="B1012" s="2">
        <v>63.019999999999996</v>
      </c>
    </row>
    <row r="1013" spans="1:2" x14ac:dyDescent="0.35">
      <c r="A1013" s="1" t="s">
        <v>693</v>
      </c>
      <c r="B1013" s="2">
        <v>62.61</v>
      </c>
    </row>
    <row r="1014" spans="1:2" x14ac:dyDescent="0.35">
      <c r="A1014" s="1" t="s">
        <v>389</v>
      </c>
      <c r="B1014" s="2">
        <v>62.31</v>
      </c>
    </row>
    <row r="1015" spans="1:2" x14ac:dyDescent="0.35">
      <c r="A1015" s="1" t="s">
        <v>875</v>
      </c>
      <c r="B1015" s="2">
        <v>62.11</v>
      </c>
    </row>
    <row r="1016" spans="1:2" x14ac:dyDescent="0.35">
      <c r="A1016" s="1" t="s">
        <v>639</v>
      </c>
      <c r="B1016" s="2">
        <v>61.839999999999996</v>
      </c>
    </row>
    <row r="1017" spans="1:2" x14ac:dyDescent="0.35">
      <c r="A1017" s="1" t="s">
        <v>1043</v>
      </c>
      <c r="B1017" s="2">
        <v>61.77</v>
      </c>
    </row>
    <row r="1018" spans="1:2" x14ac:dyDescent="0.35">
      <c r="A1018" s="1" t="s">
        <v>829</v>
      </c>
      <c r="B1018" s="2">
        <v>61.65</v>
      </c>
    </row>
    <row r="1019" spans="1:2" x14ac:dyDescent="0.35">
      <c r="A1019" s="1" t="s">
        <v>1045</v>
      </c>
      <c r="B1019" s="2">
        <v>61.489999999999988</v>
      </c>
    </row>
    <row r="1020" spans="1:2" x14ac:dyDescent="0.35">
      <c r="A1020" s="1" t="s">
        <v>1046</v>
      </c>
      <c r="B1020" s="2">
        <v>61.339999999999996</v>
      </c>
    </row>
    <row r="1021" spans="1:2" x14ac:dyDescent="0.35">
      <c r="A1021" s="1" t="s">
        <v>809</v>
      </c>
      <c r="B1021" s="2">
        <v>61.170000000000009</v>
      </c>
    </row>
    <row r="1022" spans="1:2" x14ac:dyDescent="0.35">
      <c r="A1022" s="1" t="s">
        <v>114</v>
      </c>
      <c r="B1022" s="2">
        <v>61.109999999999992</v>
      </c>
    </row>
    <row r="1023" spans="1:2" x14ac:dyDescent="0.35">
      <c r="A1023" s="1" t="s">
        <v>1048</v>
      </c>
      <c r="B1023" s="2">
        <v>61.040000000000006</v>
      </c>
    </row>
    <row r="1024" spans="1:2" x14ac:dyDescent="0.35">
      <c r="A1024" s="1" t="s">
        <v>1049</v>
      </c>
      <c r="B1024" s="2">
        <v>60.81</v>
      </c>
    </row>
    <row r="1025" spans="1:2" x14ac:dyDescent="0.35">
      <c r="A1025" s="1" t="s">
        <v>941</v>
      </c>
      <c r="B1025" s="2">
        <v>60.769999999999989</v>
      </c>
    </row>
    <row r="1026" spans="1:2" x14ac:dyDescent="0.35">
      <c r="A1026" s="1" t="s">
        <v>1054</v>
      </c>
      <c r="B1026" s="2">
        <v>60.52</v>
      </c>
    </row>
    <row r="1027" spans="1:2" x14ac:dyDescent="0.35">
      <c r="A1027" s="1" t="s">
        <v>1056</v>
      </c>
      <c r="B1027" s="2">
        <v>60.510000000000005</v>
      </c>
    </row>
    <row r="1028" spans="1:2" x14ac:dyDescent="0.35">
      <c r="A1028" s="1" t="s">
        <v>1057</v>
      </c>
      <c r="B1028" s="2">
        <v>60.399999999999991</v>
      </c>
    </row>
    <row r="1029" spans="1:2" x14ac:dyDescent="0.35">
      <c r="A1029" s="1" t="s">
        <v>655</v>
      </c>
      <c r="B1029" s="2">
        <v>60.100000000000016</v>
      </c>
    </row>
    <row r="1030" spans="1:2" x14ac:dyDescent="0.35">
      <c r="A1030" s="1" t="s">
        <v>1061</v>
      </c>
      <c r="B1030" s="2">
        <v>59.839999999999996</v>
      </c>
    </row>
    <row r="1031" spans="1:2" x14ac:dyDescent="0.35">
      <c r="A1031" s="1" t="s">
        <v>1062</v>
      </c>
      <c r="B1031" s="2">
        <v>59.75</v>
      </c>
    </row>
    <row r="1032" spans="1:2" x14ac:dyDescent="0.35">
      <c r="A1032" s="1" t="s">
        <v>620</v>
      </c>
      <c r="B1032" s="2">
        <v>59.690000000000005</v>
      </c>
    </row>
    <row r="1033" spans="1:2" x14ac:dyDescent="0.35">
      <c r="A1033" s="1" t="s">
        <v>1063</v>
      </c>
      <c r="B1033" s="2">
        <v>59.589999999999996</v>
      </c>
    </row>
    <row r="1034" spans="1:2" x14ac:dyDescent="0.35">
      <c r="A1034" s="1" t="s">
        <v>623</v>
      </c>
      <c r="B1034" s="2">
        <v>59.519999999999996</v>
      </c>
    </row>
    <row r="1035" spans="1:2" x14ac:dyDescent="0.35">
      <c r="A1035" s="1" t="s">
        <v>330</v>
      </c>
      <c r="B1035" s="2">
        <v>59.489999999999995</v>
      </c>
    </row>
    <row r="1036" spans="1:2" x14ac:dyDescent="0.35">
      <c r="A1036" s="1" t="s">
        <v>731</v>
      </c>
      <c r="B1036" s="2">
        <v>59.35</v>
      </c>
    </row>
    <row r="1037" spans="1:2" x14ac:dyDescent="0.35">
      <c r="A1037" s="1" t="s">
        <v>184</v>
      </c>
      <c r="B1037" s="2">
        <v>58.97999999999999</v>
      </c>
    </row>
    <row r="1038" spans="1:2" x14ac:dyDescent="0.35">
      <c r="A1038" s="1" t="s">
        <v>251</v>
      </c>
      <c r="B1038" s="2">
        <v>58.49</v>
      </c>
    </row>
    <row r="1039" spans="1:2" x14ac:dyDescent="0.35">
      <c r="A1039" s="1" t="s">
        <v>964</v>
      </c>
      <c r="B1039" s="2">
        <v>58.41</v>
      </c>
    </row>
    <row r="1040" spans="1:2" x14ac:dyDescent="0.35">
      <c r="A1040" s="1" t="s">
        <v>961</v>
      </c>
      <c r="B1040" s="2">
        <v>58.19</v>
      </c>
    </row>
    <row r="1041" spans="1:2" x14ac:dyDescent="0.35">
      <c r="A1041" s="1" t="s">
        <v>1069</v>
      </c>
      <c r="B1041" s="2">
        <v>57.860000000000007</v>
      </c>
    </row>
    <row r="1042" spans="1:2" x14ac:dyDescent="0.35">
      <c r="A1042" s="1" t="s">
        <v>415</v>
      </c>
      <c r="B1042" s="2">
        <v>57.800000000000004</v>
      </c>
    </row>
    <row r="1043" spans="1:2" x14ac:dyDescent="0.35">
      <c r="A1043" s="1" t="s">
        <v>1070</v>
      </c>
      <c r="B1043" s="2">
        <v>57.75</v>
      </c>
    </row>
    <row r="1044" spans="1:2" x14ac:dyDescent="0.35">
      <c r="A1044" s="1" t="s">
        <v>904</v>
      </c>
      <c r="B1044" s="2">
        <v>57.649999999999991</v>
      </c>
    </row>
    <row r="1045" spans="1:2" x14ac:dyDescent="0.35">
      <c r="A1045" s="1" t="s">
        <v>1023</v>
      </c>
      <c r="B1045" s="2">
        <v>57.47</v>
      </c>
    </row>
    <row r="1046" spans="1:2" x14ac:dyDescent="0.35">
      <c r="A1046" s="1" t="s">
        <v>1071</v>
      </c>
      <c r="B1046" s="2">
        <v>57.419999999999995</v>
      </c>
    </row>
    <row r="1047" spans="1:2" x14ac:dyDescent="0.35">
      <c r="A1047" s="1" t="s">
        <v>1072</v>
      </c>
      <c r="B1047" s="2">
        <v>57.370000000000005</v>
      </c>
    </row>
    <row r="1048" spans="1:2" x14ac:dyDescent="0.35">
      <c r="A1048" s="1" t="s">
        <v>1073</v>
      </c>
      <c r="B1048" s="2">
        <v>57.37</v>
      </c>
    </row>
    <row r="1049" spans="1:2" x14ac:dyDescent="0.35">
      <c r="A1049" s="1" t="s">
        <v>1074</v>
      </c>
      <c r="B1049" s="2">
        <v>57.250000000000007</v>
      </c>
    </row>
    <row r="1050" spans="1:2" x14ac:dyDescent="0.35">
      <c r="A1050" s="1" t="s">
        <v>313</v>
      </c>
      <c r="B1050" s="2">
        <v>57.239999999999995</v>
      </c>
    </row>
    <row r="1051" spans="1:2" x14ac:dyDescent="0.35">
      <c r="A1051" s="1" t="s">
        <v>939</v>
      </c>
      <c r="B1051" s="2">
        <v>57.129999999999988</v>
      </c>
    </row>
    <row r="1052" spans="1:2" x14ac:dyDescent="0.35">
      <c r="A1052" s="1" t="s">
        <v>775</v>
      </c>
      <c r="B1052" s="2">
        <v>57.12</v>
      </c>
    </row>
    <row r="1053" spans="1:2" x14ac:dyDescent="0.35">
      <c r="A1053" s="1" t="s">
        <v>1075</v>
      </c>
      <c r="B1053" s="2">
        <v>57.059999999999995</v>
      </c>
    </row>
    <row r="1054" spans="1:2" x14ac:dyDescent="0.35">
      <c r="A1054" s="1" t="s">
        <v>1076</v>
      </c>
      <c r="B1054" s="2">
        <v>57.01</v>
      </c>
    </row>
    <row r="1055" spans="1:2" x14ac:dyDescent="0.35">
      <c r="A1055" s="1" t="s">
        <v>1077</v>
      </c>
      <c r="B1055" s="2">
        <v>57.009999999999991</v>
      </c>
    </row>
    <row r="1056" spans="1:2" x14ac:dyDescent="0.35">
      <c r="A1056" s="1" t="s">
        <v>1078</v>
      </c>
      <c r="B1056" s="2">
        <v>56.830000000000013</v>
      </c>
    </row>
    <row r="1057" spans="1:2" x14ac:dyDescent="0.35">
      <c r="A1057" s="1" t="s">
        <v>1081</v>
      </c>
      <c r="B1057" s="2">
        <v>56.14</v>
      </c>
    </row>
    <row r="1058" spans="1:2" x14ac:dyDescent="0.35">
      <c r="A1058" s="1" t="s">
        <v>406</v>
      </c>
      <c r="B1058" s="2">
        <v>55.960000000000008</v>
      </c>
    </row>
    <row r="1059" spans="1:2" x14ac:dyDescent="0.35">
      <c r="A1059" s="1" t="s">
        <v>1083</v>
      </c>
      <c r="B1059" s="2">
        <v>55.830000000000005</v>
      </c>
    </row>
    <row r="1060" spans="1:2" x14ac:dyDescent="0.35">
      <c r="A1060" s="1" t="s">
        <v>958</v>
      </c>
      <c r="B1060" s="2">
        <v>55.779999999999994</v>
      </c>
    </row>
    <row r="1061" spans="1:2" x14ac:dyDescent="0.35">
      <c r="A1061" s="1" t="s">
        <v>1086</v>
      </c>
      <c r="B1061" s="2">
        <v>55.600000000000009</v>
      </c>
    </row>
    <row r="1062" spans="1:2" x14ac:dyDescent="0.35">
      <c r="A1062" s="1" t="s">
        <v>337</v>
      </c>
      <c r="B1062" s="2">
        <v>55.089999999999989</v>
      </c>
    </row>
    <row r="1063" spans="1:2" x14ac:dyDescent="0.35">
      <c r="A1063" s="1" t="s">
        <v>181</v>
      </c>
      <c r="B1063" s="2">
        <v>54.990000000000009</v>
      </c>
    </row>
    <row r="1064" spans="1:2" x14ac:dyDescent="0.35">
      <c r="A1064" s="1" t="s">
        <v>1090</v>
      </c>
      <c r="B1064" s="2">
        <v>54.980000000000004</v>
      </c>
    </row>
    <row r="1065" spans="1:2" x14ac:dyDescent="0.35">
      <c r="A1065" s="1" t="s">
        <v>715</v>
      </c>
      <c r="B1065" s="2">
        <v>54.910000000000011</v>
      </c>
    </row>
    <row r="1066" spans="1:2" x14ac:dyDescent="0.35">
      <c r="A1066" s="1" t="s">
        <v>1091</v>
      </c>
      <c r="B1066" s="2">
        <v>54.86</v>
      </c>
    </row>
    <row r="1067" spans="1:2" x14ac:dyDescent="0.35">
      <c r="A1067" s="1" t="s">
        <v>459</v>
      </c>
      <c r="B1067" s="2">
        <v>54.800000000000004</v>
      </c>
    </row>
    <row r="1068" spans="1:2" x14ac:dyDescent="0.35">
      <c r="A1068" s="1" t="s">
        <v>288</v>
      </c>
      <c r="B1068" s="2">
        <v>54.74</v>
      </c>
    </row>
    <row r="1069" spans="1:2" x14ac:dyDescent="0.35">
      <c r="A1069" s="1" t="s">
        <v>852</v>
      </c>
      <c r="B1069" s="2">
        <v>54.709999999999994</v>
      </c>
    </row>
    <row r="1070" spans="1:2" x14ac:dyDescent="0.35">
      <c r="A1070" s="1" t="s">
        <v>839</v>
      </c>
      <c r="B1070" s="2">
        <v>54.629999999999995</v>
      </c>
    </row>
    <row r="1071" spans="1:2" x14ac:dyDescent="0.35">
      <c r="A1071" s="1" t="s">
        <v>734</v>
      </c>
      <c r="B1071" s="2">
        <v>54.56</v>
      </c>
    </row>
    <row r="1072" spans="1:2" x14ac:dyDescent="0.35">
      <c r="A1072" s="1" t="s">
        <v>956</v>
      </c>
      <c r="B1072" s="2">
        <v>54.360000000000007</v>
      </c>
    </row>
    <row r="1073" spans="1:2" x14ac:dyDescent="0.35">
      <c r="A1073" s="1" t="s">
        <v>777</v>
      </c>
      <c r="B1073" s="2">
        <v>54.34</v>
      </c>
    </row>
    <row r="1074" spans="1:2" x14ac:dyDescent="0.35">
      <c r="A1074" s="1" t="s">
        <v>478</v>
      </c>
      <c r="B1074" s="2">
        <v>54.269999999999996</v>
      </c>
    </row>
    <row r="1075" spans="1:2" x14ac:dyDescent="0.35">
      <c r="A1075" s="1" t="s">
        <v>1095</v>
      </c>
      <c r="B1075" s="2">
        <v>54.21</v>
      </c>
    </row>
    <row r="1076" spans="1:2" x14ac:dyDescent="0.35">
      <c r="A1076" s="1" t="s">
        <v>1097</v>
      </c>
      <c r="B1076" s="2">
        <v>54.15</v>
      </c>
    </row>
    <row r="1077" spans="1:2" x14ac:dyDescent="0.35">
      <c r="A1077" s="1" t="s">
        <v>1098</v>
      </c>
      <c r="B1077" s="2">
        <v>54.13000000000001</v>
      </c>
    </row>
    <row r="1078" spans="1:2" x14ac:dyDescent="0.35">
      <c r="A1078" s="1" t="s">
        <v>667</v>
      </c>
      <c r="B1078" s="2">
        <v>54.08</v>
      </c>
    </row>
    <row r="1079" spans="1:2" x14ac:dyDescent="0.35">
      <c r="A1079" s="1" t="s">
        <v>1099</v>
      </c>
      <c r="B1079" s="2">
        <v>54.08</v>
      </c>
    </row>
    <row r="1080" spans="1:2" x14ac:dyDescent="0.35">
      <c r="A1080" s="1" t="s">
        <v>686</v>
      </c>
      <c r="B1080" s="2">
        <v>54.02</v>
      </c>
    </row>
    <row r="1081" spans="1:2" x14ac:dyDescent="0.35">
      <c r="A1081" s="1" t="s">
        <v>953</v>
      </c>
      <c r="B1081" s="2">
        <v>53.919999999999995</v>
      </c>
    </row>
    <row r="1082" spans="1:2" x14ac:dyDescent="0.35">
      <c r="A1082" s="1" t="s">
        <v>1102</v>
      </c>
      <c r="B1082" s="2">
        <v>53.890000000000008</v>
      </c>
    </row>
    <row r="1083" spans="1:2" x14ac:dyDescent="0.35">
      <c r="A1083" s="1" t="s">
        <v>700</v>
      </c>
      <c r="B1083" s="2">
        <v>53.83</v>
      </c>
    </row>
    <row r="1084" spans="1:2" x14ac:dyDescent="0.35">
      <c r="A1084" s="1" t="s">
        <v>1103</v>
      </c>
      <c r="B1084" s="2">
        <v>53.77000000000001</v>
      </c>
    </row>
    <row r="1085" spans="1:2" x14ac:dyDescent="0.35">
      <c r="A1085" s="1" t="s">
        <v>1104</v>
      </c>
      <c r="B1085" s="2">
        <v>53.470000000000006</v>
      </c>
    </row>
    <row r="1086" spans="1:2" x14ac:dyDescent="0.35">
      <c r="A1086" s="1" t="s">
        <v>638</v>
      </c>
      <c r="B1086" s="2">
        <v>53.290000000000006</v>
      </c>
    </row>
    <row r="1087" spans="1:2" x14ac:dyDescent="0.35">
      <c r="A1087" s="1" t="s">
        <v>1108</v>
      </c>
      <c r="B1087" s="2">
        <v>53.03</v>
      </c>
    </row>
    <row r="1088" spans="1:2" x14ac:dyDescent="0.35">
      <c r="A1088" s="1" t="s">
        <v>1109</v>
      </c>
      <c r="B1088" s="2">
        <v>52.99</v>
      </c>
    </row>
    <row r="1089" spans="1:2" x14ac:dyDescent="0.35">
      <c r="A1089" s="1" t="s">
        <v>432</v>
      </c>
      <c r="B1089" s="2">
        <v>52.86</v>
      </c>
    </row>
    <row r="1090" spans="1:2" x14ac:dyDescent="0.35">
      <c r="A1090" s="1" t="s">
        <v>1029</v>
      </c>
      <c r="B1090" s="2">
        <v>52.85</v>
      </c>
    </row>
    <row r="1091" spans="1:2" x14ac:dyDescent="0.35">
      <c r="A1091" s="1" t="s">
        <v>682</v>
      </c>
      <c r="B1091" s="2">
        <v>52.84</v>
      </c>
    </row>
    <row r="1092" spans="1:2" x14ac:dyDescent="0.35">
      <c r="A1092" s="1" t="s">
        <v>991</v>
      </c>
      <c r="B1092" s="2">
        <v>52.71</v>
      </c>
    </row>
    <row r="1093" spans="1:2" x14ac:dyDescent="0.35">
      <c r="A1093" s="1" t="s">
        <v>674</v>
      </c>
      <c r="B1093" s="2">
        <v>52.7</v>
      </c>
    </row>
    <row r="1094" spans="1:2" x14ac:dyDescent="0.35">
      <c r="A1094" s="1" t="s">
        <v>1110</v>
      </c>
      <c r="B1094" s="2">
        <v>52.680000000000007</v>
      </c>
    </row>
    <row r="1095" spans="1:2" x14ac:dyDescent="0.35">
      <c r="A1095" s="1" t="s">
        <v>1041</v>
      </c>
      <c r="B1095" s="2">
        <v>52.44</v>
      </c>
    </row>
    <row r="1096" spans="1:2" x14ac:dyDescent="0.35">
      <c r="A1096" s="1" t="s">
        <v>1114</v>
      </c>
      <c r="B1096" s="2">
        <v>52.41</v>
      </c>
    </row>
    <row r="1097" spans="1:2" x14ac:dyDescent="0.35">
      <c r="A1097" s="1" t="s">
        <v>481</v>
      </c>
      <c r="B1097" s="2">
        <v>52.400000000000006</v>
      </c>
    </row>
    <row r="1098" spans="1:2" x14ac:dyDescent="0.35">
      <c r="A1098" s="1" t="s">
        <v>963</v>
      </c>
      <c r="B1098" s="2">
        <v>52.389999999999993</v>
      </c>
    </row>
    <row r="1099" spans="1:2" x14ac:dyDescent="0.35">
      <c r="A1099" s="1" t="s">
        <v>767</v>
      </c>
      <c r="B1099" s="2">
        <v>52.360000000000014</v>
      </c>
    </row>
    <row r="1100" spans="1:2" x14ac:dyDescent="0.35">
      <c r="A1100" s="1" t="s">
        <v>107</v>
      </c>
      <c r="B1100" s="2">
        <v>52.36</v>
      </c>
    </row>
    <row r="1101" spans="1:2" x14ac:dyDescent="0.35">
      <c r="A1101" s="1" t="s">
        <v>29</v>
      </c>
      <c r="B1101" s="2">
        <v>52.34</v>
      </c>
    </row>
    <row r="1102" spans="1:2" x14ac:dyDescent="0.35">
      <c r="A1102" s="1" t="s">
        <v>1117</v>
      </c>
      <c r="B1102" s="2">
        <v>52.319999999999993</v>
      </c>
    </row>
    <row r="1103" spans="1:2" x14ac:dyDescent="0.35">
      <c r="A1103" s="1" t="s">
        <v>1118</v>
      </c>
      <c r="B1103" s="2">
        <v>51.900000000000006</v>
      </c>
    </row>
    <row r="1104" spans="1:2" x14ac:dyDescent="0.35">
      <c r="A1104" s="1" t="s">
        <v>1119</v>
      </c>
      <c r="B1104" s="2">
        <v>51.719999999999992</v>
      </c>
    </row>
    <row r="1105" spans="1:2" x14ac:dyDescent="0.35">
      <c r="A1105" s="1" t="s">
        <v>140</v>
      </c>
      <c r="B1105" s="2">
        <v>51.650000000000006</v>
      </c>
    </row>
    <row r="1106" spans="1:2" x14ac:dyDescent="0.35">
      <c r="A1106" s="1" t="s">
        <v>648</v>
      </c>
      <c r="B1106" s="2">
        <v>51.59</v>
      </c>
    </row>
    <row r="1107" spans="1:2" x14ac:dyDescent="0.35">
      <c r="A1107" s="1" t="s">
        <v>1120</v>
      </c>
      <c r="B1107" s="2">
        <v>51.42</v>
      </c>
    </row>
    <row r="1108" spans="1:2" x14ac:dyDescent="0.35">
      <c r="A1108" s="1" t="s">
        <v>1121</v>
      </c>
      <c r="B1108" s="2">
        <v>51.390000000000015</v>
      </c>
    </row>
    <row r="1109" spans="1:2" x14ac:dyDescent="0.35">
      <c r="A1109" s="1" t="s">
        <v>1122</v>
      </c>
      <c r="B1109" s="2">
        <v>51.18</v>
      </c>
    </row>
    <row r="1110" spans="1:2" x14ac:dyDescent="0.35">
      <c r="A1110" s="1" t="s">
        <v>295</v>
      </c>
      <c r="B1110" s="2">
        <v>51.12</v>
      </c>
    </row>
    <row r="1111" spans="1:2" x14ac:dyDescent="0.35">
      <c r="A1111" s="1" t="s">
        <v>1123</v>
      </c>
      <c r="B1111" s="2">
        <v>50.930000000000007</v>
      </c>
    </row>
    <row r="1112" spans="1:2" x14ac:dyDescent="0.35">
      <c r="A1112" s="1" t="s">
        <v>1025</v>
      </c>
      <c r="B1112" s="2">
        <v>50.91</v>
      </c>
    </row>
    <row r="1113" spans="1:2" x14ac:dyDescent="0.35">
      <c r="A1113" s="1" t="s">
        <v>983</v>
      </c>
      <c r="B1113" s="2">
        <v>50.870000000000005</v>
      </c>
    </row>
    <row r="1114" spans="1:2" x14ac:dyDescent="0.35">
      <c r="A1114" s="1" t="s">
        <v>1124</v>
      </c>
      <c r="B1114" s="2">
        <v>50.730000000000011</v>
      </c>
    </row>
    <row r="1115" spans="1:2" x14ac:dyDescent="0.35">
      <c r="A1115" s="1" t="s">
        <v>179</v>
      </c>
      <c r="B1115" s="2">
        <v>50.45</v>
      </c>
    </row>
    <row r="1116" spans="1:2" x14ac:dyDescent="0.35">
      <c r="A1116" s="1" t="s">
        <v>169</v>
      </c>
      <c r="B1116" s="2">
        <v>50.3</v>
      </c>
    </row>
    <row r="1117" spans="1:2" x14ac:dyDescent="0.35">
      <c r="A1117" s="1" t="s">
        <v>1127</v>
      </c>
      <c r="B1117" s="2">
        <v>50.22</v>
      </c>
    </row>
    <row r="1118" spans="1:2" x14ac:dyDescent="0.35">
      <c r="A1118" s="1" t="s">
        <v>484</v>
      </c>
      <c r="B1118" s="2">
        <v>50.160000000000004</v>
      </c>
    </row>
    <row r="1119" spans="1:2" x14ac:dyDescent="0.35">
      <c r="A1119" s="1" t="s">
        <v>1129</v>
      </c>
      <c r="B1119" s="2">
        <v>50.07</v>
      </c>
    </row>
    <row r="1120" spans="1:2" x14ac:dyDescent="0.35">
      <c r="A1120" s="1" t="s">
        <v>943</v>
      </c>
      <c r="B1120" s="2">
        <v>49.98</v>
      </c>
    </row>
    <row r="1121" spans="1:2" x14ac:dyDescent="0.35">
      <c r="A1121" s="1" t="s">
        <v>815</v>
      </c>
      <c r="B1121" s="2">
        <v>49.97</v>
      </c>
    </row>
    <row r="1122" spans="1:2" x14ac:dyDescent="0.35">
      <c r="A1122" s="1" t="s">
        <v>123</v>
      </c>
      <c r="B1122" s="2">
        <v>49.92</v>
      </c>
    </row>
    <row r="1123" spans="1:2" x14ac:dyDescent="0.35">
      <c r="A1123" s="1" t="s">
        <v>1130</v>
      </c>
      <c r="B1123" s="2">
        <v>49.889999999999993</v>
      </c>
    </row>
    <row r="1124" spans="1:2" x14ac:dyDescent="0.35">
      <c r="A1124" s="1" t="s">
        <v>175</v>
      </c>
      <c r="B1124" s="2">
        <v>49.82</v>
      </c>
    </row>
    <row r="1125" spans="1:2" x14ac:dyDescent="0.35">
      <c r="A1125" s="1" t="s">
        <v>1131</v>
      </c>
      <c r="B1125" s="2">
        <v>49.75</v>
      </c>
    </row>
    <row r="1126" spans="1:2" x14ac:dyDescent="0.35">
      <c r="A1126" s="1" t="s">
        <v>1133</v>
      </c>
      <c r="B1126" s="2">
        <v>49.64</v>
      </c>
    </row>
    <row r="1127" spans="1:2" x14ac:dyDescent="0.35">
      <c r="A1127" s="1" t="s">
        <v>1065</v>
      </c>
      <c r="B1127" s="2">
        <v>49.56</v>
      </c>
    </row>
    <row r="1128" spans="1:2" x14ac:dyDescent="0.35">
      <c r="A1128" s="1" t="s">
        <v>992</v>
      </c>
      <c r="B1128" s="2">
        <v>49.490000000000009</v>
      </c>
    </row>
    <row r="1129" spans="1:2" x14ac:dyDescent="0.35">
      <c r="A1129" s="1" t="s">
        <v>672</v>
      </c>
      <c r="B1129" s="2">
        <v>49.37</v>
      </c>
    </row>
    <row r="1130" spans="1:2" x14ac:dyDescent="0.35">
      <c r="A1130" s="1" t="s">
        <v>322</v>
      </c>
      <c r="B1130" s="2">
        <v>49.34</v>
      </c>
    </row>
    <row r="1131" spans="1:2" x14ac:dyDescent="0.35">
      <c r="A1131" s="1" t="s">
        <v>1136</v>
      </c>
      <c r="B1131" s="2">
        <v>49.240000000000009</v>
      </c>
    </row>
    <row r="1132" spans="1:2" x14ac:dyDescent="0.35">
      <c r="A1132" s="1" t="s">
        <v>1058</v>
      </c>
      <c r="B1132" s="2">
        <v>49.22</v>
      </c>
    </row>
    <row r="1133" spans="1:2" x14ac:dyDescent="0.35">
      <c r="A1133" s="1" t="s">
        <v>911</v>
      </c>
      <c r="B1133" s="2">
        <v>49.169999999999995</v>
      </c>
    </row>
    <row r="1134" spans="1:2" x14ac:dyDescent="0.35">
      <c r="A1134" s="1" t="s">
        <v>260</v>
      </c>
      <c r="B1134" s="2">
        <v>48.88</v>
      </c>
    </row>
    <row r="1135" spans="1:2" x14ac:dyDescent="0.35">
      <c r="A1135" s="1" t="s">
        <v>1096</v>
      </c>
      <c r="B1135" s="2">
        <v>48.679999999999993</v>
      </c>
    </row>
    <row r="1136" spans="1:2" x14ac:dyDescent="0.35">
      <c r="A1136" s="1" t="s">
        <v>1137</v>
      </c>
      <c r="B1136" s="2">
        <v>48.54999999999999</v>
      </c>
    </row>
    <row r="1137" spans="1:2" x14ac:dyDescent="0.35">
      <c r="A1137" s="1" t="s">
        <v>1138</v>
      </c>
      <c r="B1137" s="2">
        <v>48.519999999999989</v>
      </c>
    </row>
    <row r="1138" spans="1:2" x14ac:dyDescent="0.35">
      <c r="A1138" s="1" t="s">
        <v>1139</v>
      </c>
      <c r="B1138" s="2">
        <v>48.3</v>
      </c>
    </row>
    <row r="1139" spans="1:2" x14ac:dyDescent="0.35">
      <c r="A1139" s="1" t="s">
        <v>764</v>
      </c>
      <c r="B1139" s="2">
        <v>48.02000000000001</v>
      </c>
    </row>
    <row r="1140" spans="1:2" x14ac:dyDescent="0.35">
      <c r="A1140" s="1" t="s">
        <v>1143</v>
      </c>
      <c r="B1140" s="2">
        <v>48.019999999999996</v>
      </c>
    </row>
    <row r="1141" spans="1:2" x14ac:dyDescent="0.35">
      <c r="A1141" s="1" t="s">
        <v>661</v>
      </c>
      <c r="B1141" s="2">
        <v>47.660000000000004</v>
      </c>
    </row>
    <row r="1142" spans="1:2" x14ac:dyDescent="0.35">
      <c r="A1142" s="1" t="s">
        <v>929</v>
      </c>
      <c r="B1142" s="2">
        <v>47.39</v>
      </c>
    </row>
    <row r="1143" spans="1:2" x14ac:dyDescent="0.35">
      <c r="A1143" s="1" t="s">
        <v>621</v>
      </c>
      <c r="B1143" s="2">
        <v>47.199999999999996</v>
      </c>
    </row>
    <row r="1144" spans="1:2" x14ac:dyDescent="0.35">
      <c r="A1144" s="1" t="s">
        <v>1145</v>
      </c>
      <c r="B1144" s="2">
        <v>46.899999999999991</v>
      </c>
    </row>
    <row r="1145" spans="1:2" x14ac:dyDescent="0.35">
      <c r="A1145" s="1" t="s">
        <v>1149</v>
      </c>
      <c r="B1145" s="2">
        <v>46.64</v>
      </c>
    </row>
    <row r="1146" spans="1:2" x14ac:dyDescent="0.35">
      <c r="A1146" s="1" t="s">
        <v>985</v>
      </c>
      <c r="B1146" s="2">
        <v>46.34</v>
      </c>
    </row>
    <row r="1147" spans="1:2" x14ac:dyDescent="0.35">
      <c r="A1147" s="1" t="s">
        <v>156</v>
      </c>
      <c r="B1147" s="2">
        <v>46.2</v>
      </c>
    </row>
    <row r="1148" spans="1:2" x14ac:dyDescent="0.35">
      <c r="A1148" s="1" t="s">
        <v>299</v>
      </c>
      <c r="B1148" s="2">
        <v>46.18</v>
      </c>
    </row>
    <row r="1149" spans="1:2" x14ac:dyDescent="0.35">
      <c r="A1149" s="1" t="s">
        <v>1017</v>
      </c>
      <c r="B1149" s="2">
        <v>45.96</v>
      </c>
    </row>
    <row r="1150" spans="1:2" x14ac:dyDescent="0.35">
      <c r="A1150" s="1" t="s">
        <v>1151</v>
      </c>
      <c r="B1150" s="2">
        <v>45.82</v>
      </c>
    </row>
    <row r="1151" spans="1:2" x14ac:dyDescent="0.35">
      <c r="A1151" s="1" t="s">
        <v>1152</v>
      </c>
      <c r="B1151" s="2">
        <v>45.81</v>
      </c>
    </row>
    <row r="1152" spans="1:2" x14ac:dyDescent="0.35">
      <c r="A1152" s="1" t="s">
        <v>1154</v>
      </c>
      <c r="B1152" s="2">
        <v>45.499999999999993</v>
      </c>
    </row>
    <row r="1153" spans="1:2" x14ac:dyDescent="0.35">
      <c r="A1153" s="1" t="s">
        <v>1155</v>
      </c>
      <c r="B1153" s="2">
        <v>45.3</v>
      </c>
    </row>
    <row r="1154" spans="1:2" x14ac:dyDescent="0.35">
      <c r="A1154" s="1" t="s">
        <v>257</v>
      </c>
      <c r="B1154" s="2">
        <v>45.289999999999992</v>
      </c>
    </row>
    <row r="1155" spans="1:2" x14ac:dyDescent="0.35">
      <c r="A1155" s="1" t="s">
        <v>1156</v>
      </c>
      <c r="B1155" s="2">
        <v>45.28</v>
      </c>
    </row>
    <row r="1156" spans="1:2" x14ac:dyDescent="0.35">
      <c r="A1156" s="1" t="s">
        <v>1157</v>
      </c>
      <c r="B1156" s="2">
        <v>45.03</v>
      </c>
    </row>
    <row r="1157" spans="1:2" x14ac:dyDescent="0.35">
      <c r="A1157" s="1" t="s">
        <v>1024</v>
      </c>
      <c r="B1157" s="2">
        <v>44.949999999999996</v>
      </c>
    </row>
    <row r="1158" spans="1:2" x14ac:dyDescent="0.35">
      <c r="A1158" s="1" t="s">
        <v>1158</v>
      </c>
      <c r="B1158" s="2">
        <v>44.89</v>
      </c>
    </row>
    <row r="1159" spans="1:2" x14ac:dyDescent="0.35">
      <c r="A1159" s="1" t="s">
        <v>1159</v>
      </c>
      <c r="B1159" s="2">
        <v>44.8</v>
      </c>
    </row>
    <row r="1160" spans="1:2" x14ac:dyDescent="0.35">
      <c r="A1160" s="1" t="s">
        <v>689</v>
      </c>
      <c r="B1160" s="2">
        <v>44.78</v>
      </c>
    </row>
    <row r="1161" spans="1:2" x14ac:dyDescent="0.35">
      <c r="A1161" s="1" t="s">
        <v>722</v>
      </c>
      <c r="B1161" s="2">
        <v>44.74</v>
      </c>
    </row>
    <row r="1162" spans="1:2" x14ac:dyDescent="0.35">
      <c r="A1162" s="1" t="s">
        <v>957</v>
      </c>
      <c r="B1162" s="2">
        <v>44.629999999999995</v>
      </c>
    </row>
    <row r="1163" spans="1:2" x14ac:dyDescent="0.35">
      <c r="A1163" s="1" t="s">
        <v>444</v>
      </c>
      <c r="B1163" s="2">
        <v>44.56</v>
      </c>
    </row>
    <row r="1164" spans="1:2" x14ac:dyDescent="0.35">
      <c r="A1164" s="1" t="s">
        <v>1128</v>
      </c>
      <c r="B1164" s="2">
        <v>44.530000000000008</v>
      </c>
    </row>
    <row r="1165" spans="1:2" x14ac:dyDescent="0.35">
      <c r="A1165" s="1" t="s">
        <v>1161</v>
      </c>
      <c r="B1165" s="2">
        <v>44.31</v>
      </c>
    </row>
    <row r="1166" spans="1:2" x14ac:dyDescent="0.35">
      <c r="A1166" s="1" t="s">
        <v>1162</v>
      </c>
      <c r="B1166" s="2">
        <v>44.15</v>
      </c>
    </row>
    <row r="1167" spans="1:2" x14ac:dyDescent="0.35">
      <c r="A1167" s="1" t="s">
        <v>695</v>
      </c>
      <c r="B1167" s="2">
        <v>44</v>
      </c>
    </row>
    <row r="1168" spans="1:2" x14ac:dyDescent="0.35">
      <c r="A1168" s="1" t="s">
        <v>318</v>
      </c>
      <c r="B1168" s="2">
        <v>43.959999999999994</v>
      </c>
    </row>
    <row r="1169" spans="1:2" x14ac:dyDescent="0.35">
      <c r="A1169" s="1" t="s">
        <v>419</v>
      </c>
      <c r="B1169" s="2">
        <v>43.76</v>
      </c>
    </row>
    <row r="1170" spans="1:2" x14ac:dyDescent="0.35">
      <c r="A1170" s="1" t="s">
        <v>646</v>
      </c>
      <c r="B1170" s="2">
        <v>43.71</v>
      </c>
    </row>
    <row r="1171" spans="1:2" x14ac:dyDescent="0.35">
      <c r="A1171" s="1" t="s">
        <v>1167</v>
      </c>
      <c r="B1171" s="2">
        <v>43.589999999999996</v>
      </c>
    </row>
    <row r="1172" spans="1:2" x14ac:dyDescent="0.35">
      <c r="A1172" s="1" t="s">
        <v>364</v>
      </c>
      <c r="B1172" s="2">
        <v>43.499999999999993</v>
      </c>
    </row>
    <row r="1173" spans="1:2" x14ac:dyDescent="0.35">
      <c r="A1173" s="1" t="s">
        <v>1168</v>
      </c>
      <c r="B1173" s="2">
        <v>43.46</v>
      </c>
    </row>
    <row r="1174" spans="1:2" x14ac:dyDescent="0.35">
      <c r="A1174" s="1" t="s">
        <v>1169</v>
      </c>
      <c r="B1174" s="2">
        <v>43.25</v>
      </c>
    </row>
    <row r="1175" spans="1:2" x14ac:dyDescent="0.35">
      <c r="A1175" s="1" t="s">
        <v>1132</v>
      </c>
      <c r="B1175" s="2">
        <v>43.22999999999999</v>
      </c>
    </row>
    <row r="1176" spans="1:2" x14ac:dyDescent="0.35">
      <c r="A1176" s="1" t="s">
        <v>1032</v>
      </c>
      <c r="B1176" s="2">
        <v>43.22</v>
      </c>
    </row>
    <row r="1177" spans="1:2" x14ac:dyDescent="0.35">
      <c r="A1177" s="1" t="s">
        <v>698</v>
      </c>
      <c r="B1177" s="2">
        <v>43.21</v>
      </c>
    </row>
    <row r="1178" spans="1:2" x14ac:dyDescent="0.35">
      <c r="A1178" s="1" t="s">
        <v>720</v>
      </c>
      <c r="B1178" s="2">
        <v>43.120000000000005</v>
      </c>
    </row>
    <row r="1179" spans="1:2" x14ac:dyDescent="0.35">
      <c r="A1179" s="1" t="s">
        <v>1174</v>
      </c>
      <c r="B1179" s="2">
        <v>42.849999999999994</v>
      </c>
    </row>
    <row r="1180" spans="1:2" x14ac:dyDescent="0.35">
      <c r="A1180" s="1" t="s">
        <v>1039</v>
      </c>
      <c r="B1180" s="2">
        <v>42.789999999999992</v>
      </c>
    </row>
    <row r="1181" spans="1:2" x14ac:dyDescent="0.35">
      <c r="A1181" s="1" t="s">
        <v>291</v>
      </c>
      <c r="B1181" s="2">
        <v>42.749999999999993</v>
      </c>
    </row>
    <row r="1182" spans="1:2" x14ac:dyDescent="0.35">
      <c r="A1182" s="1" t="s">
        <v>370</v>
      </c>
      <c r="B1182" s="2">
        <v>42.670000000000009</v>
      </c>
    </row>
    <row r="1183" spans="1:2" x14ac:dyDescent="0.35">
      <c r="A1183" s="1" t="s">
        <v>363</v>
      </c>
      <c r="B1183" s="2">
        <v>42.449999999999996</v>
      </c>
    </row>
    <row r="1184" spans="1:2" x14ac:dyDescent="0.35">
      <c r="A1184" s="1" t="s">
        <v>1175</v>
      </c>
      <c r="B1184" s="2">
        <v>42.34</v>
      </c>
    </row>
    <row r="1185" spans="1:2" x14ac:dyDescent="0.35">
      <c r="A1185" s="1" t="s">
        <v>1176</v>
      </c>
      <c r="B1185" s="2">
        <v>42.31</v>
      </c>
    </row>
    <row r="1186" spans="1:2" x14ac:dyDescent="0.35">
      <c r="A1186" s="1" t="s">
        <v>1177</v>
      </c>
      <c r="B1186" s="2">
        <v>42.19</v>
      </c>
    </row>
    <row r="1187" spans="1:2" x14ac:dyDescent="0.35">
      <c r="A1187" s="1" t="s">
        <v>1178</v>
      </c>
      <c r="B1187" s="2">
        <v>41.95000000000001</v>
      </c>
    </row>
    <row r="1188" spans="1:2" x14ac:dyDescent="0.35">
      <c r="A1188" s="1" t="s">
        <v>733</v>
      </c>
      <c r="B1188" s="2">
        <v>41.849999999999994</v>
      </c>
    </row>
    <row r="1189" spans="1:2" x14ac:dyDescent="0.35">
      <c r="A1189" s="1" t="s">
        <v>218</v>
      </c>
      <c r="B1189" s="2">
        <v>41.810000000000009</v>
      </c>
    </row>
    <row r="1190" spans="1:2" x14ac:dyDescent="0.35">
      <c r="A1190" s="1" t="s">
        <v>1064</v>
      </c>
      <c r="B1190" s="2">
        <v>41.64</v>
      </c>
    </row>
    <row r="1191" spans="1:2" x14ac:dyDescent="0.35">
      <c r="A1191" s="1" t="s">
        <v>1180</v>
      </c>
      <c r="B1191" s="2">
        <v>41.5</v>
      </c>
    </row>
    <row r="1192" spans="1:2" x14ac:dyDescent="0.35">
      <c r="A1192" s="1" t="s">
        <v>243</v>
      </c>
      <c r="B1192" s="2">
        <v>41.5</v>
      </c>
    </row>
    <row r="1193" spans="1:2" x14ac:dyDescent="0.35">
      <c r="A1193" s="1" t="s">
        <v>982</v>
      </c>
      <c r="B1193" s="2">
        <v>41.409999999999989</v>
      </c>
    </row>
    <row r="1194" spans="1:2" x14ac:dyDescent="0.35">
      <c r="A1194" s="1" t="s">
        <v>952</v>
      </c>
      <c r="B1194" s="2">
        <v>41.29</v>
      </c>
    </row>
    <row r="1195" spans="1:2" x14ac:dyDescent="0.35">
      <c r="A1195" s="1" t="s">
        <v>480</v>
      </c>
      <c r="B1195" s="2">
        <v>41.28</v>
      </c>
    </row>
    <row r="1196" spans="1:2" x14ac:dyDescent="0.35">
      <c r="A1196" s="1" t="s">
        <v>185</v>
      </c>
      <c r="B1196" s="2">
        <v>41.23</v>
      </c>
    </row>
    <row r="1197" spans="1:2" x14ac:dyDescent="0.35">
      <c r="A1197" s="1" t="s">
        <v>1183</v>
      </c>
      <c r="B1197" s="2">
        <v>41.06</v>
      </c>
    </row>
    <row r="1198" spans="1:2" x14ac:dyDescent="0.35">
      <c r="A1198" s="1" t="s">
        <v>1185</v>
      </c>
      <c r="B1198" s="2">
        <v>40.949999999999996</v>
      </c>
    </row>
    <row r="1199" spans="1:2" x14ac:dyDescent="0.35">
      <c r="A1199" s="1" t="s">
        <v>1186</v>
      </c>
      <c r="B1199" s="2">
        <v>40.82</v>
      </c>
    </row>
    <row r="1200" spans="1:2" x14ac:dyDescent="0.35">
      <c r="A1200" s="1" t="s">
        <v>1187</v>
      </c>
      <c r="B1200" s="2">
        <v>40.780000000000008</v>
      </c>
    </row>
    <row r="1201" spans="1:2" x14ac:dyDescent="0.35">
      <c r="A1201" s="1" t="s">
        <v>1188</v>
      </c>
      <c r="B1201" s="2">
        <v>40.68</v>
      </c>
    </row>
    <row r="1202" spans="1:2" x14ac:dyDescent="0.35">
      <c r="A1202" s="1" t="s">
        <v>1189</v>
      </c>
      <c r="B1202" s="2">
        <v>40.67</v>
      </c>
    </row>
    <row r="1203" spans="1:2" x14ac:dyDescent="0.35">
      <c r="A1203" s="1" t="s">
        <v>1191</v>
      </c>
      <c r="B1203" s="2">
        <v>40.629999999999995</v>
      </c>
    </row>
    <row r="1204" spans="1:2" x14ac:dyDescent="0.35">
      <c r="A1204" s="1" t="s">
        <v>724</v>
      </c>
      <c r="B1204" s="2">
        <v>40.42</v>
      </c>
    </row>
    <row r="1205" spans="1:2" x14ac:dyDescent="0.35">
      <c r="A1205" s="1" t="s">
        <v>1192</v>
      </c>
      <c r="B1205" s="2">
        <v>40.280000000000008</v>
      </c>
    </row>
    <row r="1206" spans="1:2" x14ac:dyDescent="0.35">
      <c r="A1206" s="1" t="s">
        <v>765</v>
      </c>
      <c r="B1206" s="2">
        <v>40.090000000000003</v>
      </c>
    </row>
    <row r="1207" spans="1:2" x14ac:dyDescent="0.35">
      <c r="A1207" s="1" t="s">
        <v>1193</v>
      </c>
      <c r="B1207" s="2">
        <v>40.020000000000003</v>
      </c>
    </row>
    <row r="1208" spans="1:2" x14ac:dyDescent="0.35">
      <c r="A1208" s="1" t="s">
        <v>1050</v>
      </c>
      <c r="B1208" s="2">
        <v>39.979999999999997</v>
      </c>
    </row>
    <row r="1209" spans="1:2" x14ac:dyDescent="0.35">
      <c r="A1209" s="1" t="s">
        <v>935</v>
      </c>
      <c r="B1209" s="2">
        <v>39.959999999999994</v>
      </c>
    </row>
    <row r="1210" spans="1:2" x14ac:dyDescent="0.35">
      <c r="A1210" s="1" t="s">
        <v>386</v>
      </c>
      <c r="B1210" s="2">
        <v>39.950000000000003</v>
      </c>
    </row>
    <row r="1211" spans="1:2" x14ac:dyDescent="0.35">
      <c r="A1211" s="1" t="s">
        <v>666</v>
      </c>
      <c r="B1211" s="2">
        <v>39.89</v>
      </c>
    </row>
    <row r="1212" spans="1:2" x14ac:dyDescent="0.35">
      <c r="A1212" s="1" t="s">
        <v>385</v>
      </c>
      <c r="B1212" s="2">
        <v>39.699999999999996</v>
      </c>
    </row>
    <row r="1213" spans="1:2" x14ac:dyDescent="0.35">
      <c r="A1213" s="1" t="s">
        <v>1028</v>
      </c>
      <c r="B1213" s="2">
        <v>39.590000000000003</v>
      </c>
    </row>
    <row r="1214" spans="1:2" x14ac:dyDescent="0.35">
      <c r="A1214" s="1" t="s">
        <v>999</v>
      </c>
      <c r="B1214" s="2">
        <v>39.519999999999996</v>
      </c>
    </row>
    <row r="1215" spans="1:2" x14ac:dyDescent="0.35">
      <c r="A1215" s="1" t="s">
        <v>1196</v>
      </c>
      <c r="B1215" s="2">
        <v>39.5</v>
      </c>
    </row>
    <row r="1216" spans="1:2" x14ac:dyDescent="0.35">
      <c r="A1216" s="1" t="s">
        <v>1068</v>
      </c>
      <c r="B1216" s="2">
        <v>39.450000000000003</v>
      </c>
    </row>
    <row r="1217" spans="1:2" x14ac:dyDescent="0.35">
      <c r="A1217" s="1" t="s">
        <v>1197</v>
      </c>
      <c r="B1217" s="2">
        <v>39.400000000000006</v>
      </c>
    </row>
    <row r="1218" spans="1:2" x14ac:dyDescent="0.35">
      <c r="A1218" s="1" t="s">
        <v>1198</v>
      </c>
      <c r="B1218" s="2">
        <v>39.380000000000003</v>
      </c>
    </row>
    <row r="1219" spans="1:2" x14ac:dyDescent="0.35">
      <c r="A1219" s="1" t="s">
        <v>1201</v>
      </c>
      <c r="B1219" s="2">
        <v>39.160000000000011</v>
      </c>
    </row>
    <row r="1220" spans="1:2" x14ac:dyDescent="0.35">
      <c r="A1220" s="1" t="s">
        <v>1202</v>
      </c>
      <c r="B1220" s="2">
        <v>39.1</v>
      </c>
    </row>
    <row r="1221" spans="1:2" x14ac:dyDescent="0.35">
      <c r="A1221" s="1" t="s">
        <v>1047</v>
      </c>
      <c r="B1221" s="2">
        <v>39.03</v>
      </c>
    </row>
    <row r="1222" spans="1:2" x14ac:dyDescent="0.35">
      <c r="A1222" s="1" t="s">
        <v>1203</v>
      </c>
      <c r="B1222" s="2">
        <v>39</v>
      </c>
    </row>
    <row r="1223" spans="1:2" x14ac:dyDescent="0.35">
      <c r="A1223" s="1" t="s">
        <v>1205</v>
      </c>
      <c r="B1223" s="2">
        <v>38.950000000000003</v>
      </c>
    </row>
    <row r="1224" spans="1:2" x14ac:dyDescent="0.35">
      <c r="A1224" s="1" t="s">
        <v>1206</v>
      </c>
      <c r="B1224" s="2">
        <v>38.93</v>
      </c>
    </row>
    <row r="1225" spans="1:2" x14ac:dyDescent="0.35">
      <c r="A1225" s="1" t="s">
        <v>1012</v>
      </c>
      <c r="B1225" s="2">
        <v>38.64</v>
      </c>
    </row>
    <row r="1226" spans="1:2" x14ac:dyDescent="0.35">
      <c r="A1226" s="1" t="s">
        <v>351</v>
      </c>
      <c r="B1226" s="2">
        <v>38.549999999999997</v>
      </c>
    </row>
    <row r="1227" spans="1:2" x14ac:dyDescent="0.35">
      <c r="A1227" s="1" t="s">
        <v>864</v>
      </c>
      <c r="B1227" s="2">
        <v>38.519999999999996</v>
      </c>
    </row>
    <row r="1228" spans="1:2" x14ac:dyDescent="0.35">
      <c r="A1228" s="1" t="s">
        <v>1207</v>
      </c>
      <c r="B1228" s="2">
        <v>38.489999999999995</v>
      </c>
    </row>
    <row r="1229" spans="1:2" x14ac:dyDescent="0.35">
      <c r="A1229" s="1" t="s">
        <v>1208</v>
      </c>
      <c r="B1229" s="2">
        <v>38.4</v>
      </c>
    </row>
    <row r="1230" spans="1:2" x14ac:dyDescent="0.35">
      <c r="A1230" s="1" t="s">
        <v>1209</v>
      </c>
      <c r="B1230" s="2">
        <v>38.39</v>
      </c>
    </row>
    <row r="1231" spans="1:2" x14ac:dyDescent="0.35">
      <c r="A1231" s="1" t="s">
        <v>292</v>
      </c>
      <c r="B1231" s="2">
        <v>38.35</v>
      </c>
    </row>
    <row r="1232" spans="1:2" x14ac:dyDescent="0.35">
      <c r="A1232" s="1" t="s">
        <v>1210</v>
      </c>
      <c r="B1232" s="2">
        <v>38.29</v>
      </c>
    </row>
    <row r="1233" spans="1:2" x14ac:dyDescent="0.35">
      <c r="A1233" s="1" t="s">
        <v>1212</v>
      </c>
      <c r="B1233" s="2">
        <v>38.07</v>
      </c>
    </row>
    <row r="1234" spans="1:2" x14ac:dyDescent="0.35">
      <c r="A1234" s="1" t="s">
        <v>1213</v>
      </c>
      <c r="B1234" s="2">
        <v>38.03</v>
      </c>
    </row>
    <row r="1235" spans="1:2" x14ac:dyDescent="0.35">
      <c r="A1235" s="1" t="s">
        <v>694</v>
      </c>
      <c r="B1235" s="2">
        <v>37.97</v>
      </c>
    </row>
    <row r="1236" spans="1:2" x14ac:dyDescent="0.35">
      <c r="A1236" s="1" t="s">
        <v>1215</v>
      </c>
      <c r="B1236" s="2">
        <v>37.799999999999997</v>
      </c>
    </row>
    <row r="1237" spans="1:2" x14ac:dyDescent="0.35">
      <c r="A1237" s="1" t="s">
        <v>1216</v>
      </c>
      <c r="B1237" s="2">
        <v>37.770000000000003</v>
      </c>
    </row>
    <row r="1238" spans="1:2" x14ac:dyDescent="0.35">
      <c r="A1238" s="1" t="s">
        <v>1217</v>
      </c>
      <c r="B1238" s="2">
        <v>37.739999999999995</v>
      </c>
    </row>
    <row r="1239" spans="1:2" x14ac:dyDescent="0.35">
      <c r="A1239" s="1" t="s">
        <v>1218</v>
      </c>
      <c r="B1239" s="2">
        <v>37.69</v>
      </c>
    </row>
    <row r="1240" spans="1:2" x14ac:dyDescent="0.35">
      <c r="A1240" s="1" t="s">
        <v>1219</v>
      </c>
      <c r="B1240" s="2">
        <v>37.530000000000008</v>
      </c>
    </row>
    <row r="1241" spans="1:2" x14ac:dyDescent="0.35">
      <c r="A1241" s="1" t="s">
        <v>1220</v>
      </c>
      <c r="B1241" s="2">
        <v>37.47</v>
      </c>
    </row>
    <row r="1242" spans="1:2" x14ac:dyDescent="0.35">
      <c r="A1242" s="1" t="s">
        <v>1221</v>
      </c>
      <c r="B1242" s="2">
        <v>37.449999999999996</v>
      </c>
    </row>
    <row r="1243" spans="1:2" x14ac:dyDescent="0.35">
      <c r="A1243" s="1" t="s">
        <v>1222</v>
      </c>
      <c r="B1243" s="2">
        <v>37.330000000000013</v>
      </c>
    </row>
    <row r="1244" spans="1:2" x14ac:dyDescent="0.35">
      <c r="A1244" s="1" t="s">
        <v>1223</v>
      </c>
      <c r="B1244" s="2">
        <v>37.299999999999997</v>
      </c>
    </row>
    <row r="1245" spans="1:2" x14ac:dyDescent="0.35">
      <c r="A1245" s="1" t="s">
        <v>1087</v>
      </c>
      <c r="B1245" s="2">
        <v>37.19</v>
      </c>
    </row>
    <row r="1246" spans="1:2" x14ac:dyDescent="0.35">
      <c r="A1246" s="1" t="s">
        <v>1181</v>
      </c>
      <c r="B1246" s="2">
        <v>37.119999999999997</v>
      </c>
    </row>
    <row r="1247" spans="1:2" x14ac:dyDescent="0.35">
      <c r="A1247" s="1" t="s">
        <v>1085</v>
      </c>
      <c r="B1247" s="2">
        <v>37.090000000000003</v>
      </c>
    </row>
    <row r="1248" spans="1:2" x14ac:dyDescent="0.35">
      <c r="A1248" s="1" t="s">
        <v>1094</v>
      </c>
      <c r="B1248" s="2">
        <v>37.050000000000004</v>
      </c>
    </row>
    <row r="1249" spans="1:2" x14ac:dyDescent="0.35">
      <c r="A1249" s="1" t="s">
        <v>975</v>
      </c>
      <c r="B1249" s="2">
        <v>36.979999999999997</v>
      </c>
    </row>
    <row r="1250" spans="1:2" x14ac:dyDescent="0.35">
      <c r="A1250" s="1" t="s">
        <v>347</v>
      </c>
      <c r="B1250" s="2">
        <v>36.83</v>
      </c>
    </row>
    <row r="1251" spans="1:2" x14ac:dyDescent="0.35">
      <c r="A1251" s="1" t="s">
        <v>448</v>
      </c>
      <c r="B1251" s="2">
        <v>36.81</v>
      </c>
    </row>
    <row r="1252" spans="1:2" x14ac:dyDescent="0.35">
      <c r="A1252" s="1" t="s">
        <v>1053</v>
      </c>
      <c r="B1252" s="2">
        <v>36.78</v>
      </c>
    </row>
    <row r="1253" spans="1:2" x14ac:dyDescent="0.35">
      <c r="A1253" s="1" t="s">
        <v>1224</v>
      </c>
      <c r="B1253" s="2">
        <v>36.72</v>
      </c>
    </row>
    <row r="1254" spans="1:2" x14ac:dyDescent="0.35">
      <c r="A1254" s="1" t="s">
        <v>1225</v>
      </c>
      <c r="B1254" s="2">
        <v>36.65</v>
      </c>
    </row>
    <row r="1255" spans="1:2" x14ac:dyDescent="0.35">
      <c r="A1255" s="1" t="s">
        <v>1199</v>
      </c>
      <c r="B1255" s="2">
        <v>36.53</v>
      </c>
    </row>
    <row r="1256" spans="1:2" x14ac:dyDescent="0.35">
      <c r="A1256" s="1" t="s">
        <v>1226</v>
      </c>
      <c r="B1256" s="2">
        <v>36.39</v>
      </c>
    </row>
    <row r="1257" spans="1:2" x14ac:dyDescent="0.35">
      <c r="A1257" s="1" t="s">
        <v>186</v>
      </c>
      <c r="B1257" s="2">
        <v>36.36</v>
      </c>
    </row>
    <row r="1258" spans="1:2" x14ac:dyDescent="0.35">
      <c r="A1258" s="1" t="s">
        <v>1079</v>
      </c>
      <c r="B1258" s="2">
        <v>36.230000000000004</v>
      </c>
    </row>
    <row r="1259" spans="1:2" x14ac:dyDescent="0.35">
      <c r="A1259" s="1" t="s">
        <v>1227</v>
      </c>
      <c r="B1259" s="2">
        <v>36.040000000000013</v>
      </c>
    </row>
    <row r="1260" spans="1:2" x14ac:dyDescent="0.35">
      <c r="A1260" s="1" t="s">
        <v>1026</v>
      </c>
      <c r="B1260" s="2">
        <v>36.01</v>
      </c>
    </row>
    <row r="1261" spans="1:2" x14ac:dyDescent="0.35">
      <c r="A1261" s="1" t="s">
        <v>1228</v>
      </c>
      <c r="B1261" s="2">
        <v>35.67</v>
      </c>
    </row>
    <row r="1262" spans="1:2" x14ac:dyDescent="0.35">
      <c r="A1262" s="1" t="s">
        <v>280</v>
      </c>
      <c r="B1262" s="2">
        <v>35.630000000000003</v>
      </c>
    </row>
    <row r="1263" spans="1:2" x14ac:dyDescent="0.35">
      <c r="A1263" s="1" t="s">
        <v>212</v>
      </c>
      <c r="B1263" s="2">
        <v>35.630000000000003</v>
      </c>
    </row>
    <row r="1264" spans="1:2" x14ac:dyDescent="0.35">
      <c r="A1264" s="1" t="s">
        <v>161</v>
      </c>
      <c r="B1264" s="2">
        <v>35.600000000000009</v>
      </c>
    </row>
    <row r="1265" spans="1:2" x14ac:dyDescent="0.35">
      <c r="A1265" s="1" t="s">
        <v>965</v>
      </c>
      <c r="B1265" s="2">
        <v>35.519999999999996</v>
      </c>
    </row>
    <row r="1266" spans="1:2" x14ac:dyDescent="0.35">
      <c r="A1266" s="1" t="s">
        <v>1229</v>
      </c>
      <c r="B1266" s="2">
        <v>35.500000000000007</v>
      </c>
    </row>
    <row r="1267" spans="1:2" x14ac:dyDescent="0.35">
      <c r="A1267" s="1" t="s">
        <v>1230</v>
      </c>
      <c r="B1267" s="2">
        <v>35.5</v>
      </c>
    </row>
    <row r="1268" spans="1:2" x14ac:dyDescent="0.35">
      <c r="A1268" s="1" t="s">
        <v>1231</v>
      </c>
      <c r="B1268" s="2">
        <v>35.42</v>
      </c>
    </row>
    <row r="1269" spans="1:2" x14ac:dyDescent="0.35">
      <c r="A1269" s="1" t="s">
        <v>1232</v>
      </c>
      <c r="B1269" s="2">
        <v>35.39</v>
      </c>
    </row>
    <row r="1270" spans="1:2" x14ac:dyDescent="0.35">
      <c r="A1270" s="1" t="s">
        <v>1233</v>
      </c>
      <c r="B1270" s="2">
        <v>35.36</v>
      </c>
    </row>
    <row r="1271" spans="1:2" x14ac:dyDescent="0.35">
      <c r="A1271" s="1" t="s">
        <v>1234</v>
      </c>
      <c r="B1271" s="2">
        <v>35.19</v>
      </c>
    </row>
    <row r="1272" spans="1:2" x14ac:dyDescent="0.35">
      <c r="A1272" s="1" t="s">
        <v>1238</v>
      </c>
      <c r="B1272" s="2">
        <v>34.97</v>
      </c>
    </row>
    <row r="1273" spans="1:2" x14ac:dyDescent="0.35">
      <c r="A1273" s="1" t="s">
        <v>341</v>
      </c>
      <c r="B1273" s="2">
        <v>34.909999999999997</v>
      </c>
    </row>
    <row r="1274" spans="1:2" x14ac:dyDescent="0.35">
      <c r="A1274" s="1" t="s">
        <v>479</v>
      </c>
      <c r="B1274" s="2">
        <v>34.9</v>
      </c>
    </row>
    <row r="1275" spans="1:2" x14ac:dyDescent="0.35">
      <c r="A1275" s="1" t="s">
        <v>703</v>
      </c>
      <c r="B1275" s="2">
        <v>34.82</v>
      </c>
    </row>
    <row r="1276" spans="1:2" x14ac:dyDescent="0.35">
      <c r="A1276" s="1" t="s">
        <v>1240</v>
      </c>
      <c r="B1276" s="2">
        <v>34.42</v>
      </c>
    </row>
    <row r="1277" spans="1:2" x14ac:dyDescent="0.35">
      <c r="A1277" s="1" t="s">
        <v>1241</v>
      </c>
      <c r="B1277" s="2">
        <v>34.4</v>
      </c>
    </row>
    <row r="1278" spans="1:2" x14ac:dyDescent="0.35">
      <c r="A1278" s="1" t="s">
        <v>1242</v>
      </c>
      <c r="B1278" s="2">
        <v>34.369999999999997</v>
      </c>
    </row>
    <row r="1279" spans="1:2" x14ac:dyDescent="0.35">
      <c r="A1279" s="1" t="s">
        <v>473</v>
      </c>
      <c r="B1279" s="2">
        <v>34.22</v>
      </c>
    </row>
    <row r="1280" spans="1:2" x14ac:dyDescent="0.35">
      <c r="A1280" s="1" t="s">
        <v>1243</v>
      </c>
      <c r="B1280" s="2">
        <v>34.18</v>
      </c>
    </row>
    <row r="1281" spans="1:2" x14ac:dyDescent="0.35">
      <c r="A1281" s="1" t="s">
        <v>987</v>
      </c>
      <c r="B1281" s="2">
        <v>34.119999999999997</v>
      </c>
    </row>
    <row r="1282" spans="1:2" x14ac:dyDescent="0.35">
      <c r="A1282" s="1" t="s">
        <v>925</v>
      </c>
      <c r="B1282" s="2">
        <v>34.039999999999992</v>
      </c>
    </row>
    <row r="1283" spans="1:2" x14ac:dyDescent="0.35">
      <c r="A1283" s="1" t="s">
        <v>124</v>
      </c>
      <c r="B1283" s="2">
        <v>34.020000000000003</v>
      </c>
    </row>
    <row r="1284" spans="1:2" x14ac:dyDescent="0.35">
      <c r="A1284" s="1" t="s">
        <v>1211</v>
      </c>
      <c r="B1284" s="2">
        <v>33.43</v>
      </c>
    </row>
    <row r="1285" spans="1:2" x14ac:dyDescent="0.35">
      <c r="A1285" s="1" t="s">
        <v>1244</v>
      </c>
      <c r="B1285" s="2">
        <v>33.380000000000003</v>
      </c>
    </row>
    <row r="1286" spans="1:2" x14ac:dyDescent="0.35">
      <c r="A1286" s="1" t="s">
        <v>1245</v>
      </c>
      <c r="B1286" s="2">
        <v>33.33</v>
      </c>
    </row>
    <row r="1287" spans="1:2" x14ac:dyDescent="0.35">
      <c r="A1287" s="1" t="s">
        <v>1246</v>
      </c>
      <c r="B1287" s="2">
        <v>33.159999999999997</v>
      </c>
    </row>
    <row r="1288" spans="1:2" x14ac:dyDescent="0.35">
      <c r="A1288" s="1" t="s">
        <v>483</v>
      </c>
      <c r="B1288" s="2">
        <v>33.089999999999996</v>
      </c>
    </row>
    <row r="1289" spans="1:2" x14ac:dyDescent="0.35">
      <c r="A1289" s="1" t="s">
        <v>6</v>
      </c>
      <c r="B1289" s="2">
        <v>33.089999999999996</v>
      </c>
    </row>
    <row r="1290" spans="1:2" x14ac:dyDescent="0.35">
      <c r="A1290" s="1" t="s">
        <v>1247</v>
      </c>
      <c r="B1290" s="2">
        <v>33.08</v>
      </c>
    </row>
    <row r="1291" spans="1:2" x14ac:dyDescent="0.35">
      <c r="A1291" s="1" t="s">
        <v>1248</v>
      </c>
      <c r="B1291" s="2">
        <v>33.020000000000003</v>
      </c>
    </row>
    <row r="1292" spans="1:2" x14ac:dyDescent="0.35">
      <c r="A1292" s="1" t="s">
        <v>312</v>
      </c>
      <c r="B1292" s="2">
        <v>32.92</v>
      </c>
    </row>
    <row r="1293" spans="1:2" x14ac:dyDescent="0.35">
      <c r="A1293" s="1" t="s">
        <v>712</v>
      </c>
      <c r="B1293" s="2">
        <v>32.880000000000003</v>
      </c>
    </row>
    <row r="1294" spans="1:2" x14ac:dyDescent="0.35">
      <c r="A1294" s="1" t="s">
        <v>778</v>
      </c>
      <c r="B1294" s="2">
        <v>32.83</v>
      </c>
    </row>
    <row r="1295" spans="1:2" x14ac:dyDescent="0.35">
      <c r="A1295" s="1" t="s">
        <v>329</v>
      </c>
      <c r="B1295" s="2">
        <v>32.72</v>
      </c>
    </row>
    <row r="1296" spans="1:2" x14ac:dyDescent="0.35">
      <c r="A1296" s="1" t="s">
        <v>1066</v>
      </c>
      <c r="B1296" s="2">
        <v>32.54</v>
      </c>
    </row>
    <row r="1297" spans="1:2" x14ac:dyDescent="0.35">
      <c r="A1297" s="1" t="s">
        <v>727</v>
      </c>
      <c r="B1297" s="2">
        <v>32.539999999999992</v>
      </c>
    </row>
    <row r="1298" spans="1:2" x14ac:dyDescent="0.35">
      <c r="A1298" s="1" t="s">
        <v>1251</v>
      </c>
      <c r="B1298" s="2">
        <v>32.509999999999991</v>
      </c>
    </row>
    <row r="1299" spans="1:2" x14ac:dyDescent="0.35">
      <c r="A1299" s="1" t="s">
        <v>836</v>
      </c>
      <c r="B1299" s="2">
        <v>32.5</v>
      </c>
    </row>
    <row r="1300" spans="1:2" x14ac:dyDescent="0.35">
      <c r="A1300" s="1" t="s">
        <v>1060</v>
      </c>
      <c r="B1300" s="2">
        <v>32.390000000000008</v>
      </c>
    </row>
    <row r="1301" spans="1:2" x14ac:dyDescent="0.35">
      <c r="A1301" s="1" t="s">
        <v>1059</v>
      </c>
      <c r="B1301" s="2">
        <v>32.340000000000003</v>
      </c>
    </row>
    <row r="1302" spans="1:2" x14ac:dyDescent="0.35">
      <c r="A1302" s="1" t="s">
        <v>1021</v>
      </c>
      <c r="B1302" s="2">
        <v>32.26</v>
      </c>
    </row>
    <row r="1303" spans="1:2" x14ac:dyDescent="0.35">
      <c r="A1303" s="1" t="s">
        <v>307</v>
      </c>
      <c r="B1303" s="2">
        <v>32.22</v>
      </c>
    </row>
    <row r="1304" spans="1:2" x14ac:dyDescent="0.35">
      <c r="A1304" s="1" t="s">
        <v>1252</v>
      </c>
      <c r="B1304" s="2">
        <v>32.19</v>
      </c>
    </row>
    <row r="1305" spans="1:2" x14ac:dyDescent="0.35">
      <c r="A1305" s="1" t="s">
        <v>1239</v>
      </c>
      <c r="B1305" s="2">
        <v>32.08</v>
      </c>
    </row>
    <row r="1306" spans="1:2" x14ac:dyDescent="0.35">
      <c r="A1306" s="1" t="s">
        <v>1253</v>
      </c>
      <c r="B1306" s="2">
        <v>32.03</v>
      </c>
    </row>
    <row r="1307" spans="1:2" x14ac:dyDescent="0.35">
      <c r="A1307" s="1" t="s">
        <v>1254</v>
      </c>
      <c r="B1307" s="2">
        <v>32.019999999999996</v>
      </c>
    </row>
    <row r="1308" spans="1:2" x14ac:dyDescent="0.35">
      <c r="A1308" s="1" t="s">
        <v>109</v>
      </c>
      <c r="B1308" s="2">
        <v>31.72</v>
      </c>
    </row>
    <row r="1309" spans="1:2" x14ac:dyDescent="0.35">
      <c r="A1309" s="1" t="s">
        <v>440</v>
      </c>
      <c r="B1309" s="2">
        <v>31.590000000000003</v>
      </c>
    </row>
    <row r="1310" spans="1:2" x14ac:dyDescent="0.35">
      <c r="A1310" s="1" t="s">
        <v>1256</v>
      </c>
      <c r="B1310" s="2">
        <v>31.57</v>
      </c>
    </row>
    <row r="1311" spans="1:2" x14ac:dyDescent="0.35">
      <c r="A1311" s="1" t="s">
        <v>670</v>
      </c>
      <c r="B1311" s="2">
        <v>31.449999999999996</v>
      </c>
    </row>
    <row r="1312" spans="1:2" x14ac:dyDescent="0.35">
      <c r="A1312" s="1" t="s">
        <v>1257</v>
      </c>
      <c r="B1312" s="2">
        <v>31.409999999999997</v>
      </c>
    </row>
    <row r="1313" spans="1:2" x14ac:dyDescent="0.35">
      <c r="A1313" s="1" t="s">
        <v>1259</v>
      </c>
      <c r="B1313" s="2">
        <v>31.35</v>
      </c>
    </row>
    <row r="1314" spans="1:2" x14ac:dyDescent="0.35">
      <c r="A1314" s="1" t="s">
        <v>1260</v>
      </c>
      <c r="B1314" s="2">
        <v>31.34</v>
      </c>
    </row>
    <row r="1315" spans="1:2" x14ac:dyDescent="0.35">
      <c r="A1315" s="1" t="s">
        <v>387</v>
      </c>
      <c r="B1315" s="2">
        <v>31.24</v>
      </c>
    </row>
    <row r="1316" spans="1:2" x14ac:dyDescent="0.35">
      <c r="A1316" s="1" t="s">
        <v>1042</v>
      </c>
      <c r="B1316" s="2">
        <v>31.08</v>
      </c>
    </row>
    <row r="1317" spans="1:2" x14ac:dyDescent="0.35">
      <c r="A1317" s="1" t="s">
        <v>1262</v>
      </c>
      <c r="B1317" s="2">
        <v>31.030000000000005</v>
      </c>
    </row>
    <row r="1318" spans="1:2" x14ac:dyDescent="0.35">
      <c r="A1318" s="1" t="s">
        <v>1200</v>
      </c>
      <c r="B1318" s="2">
        <v>30.980000000000004</v>
      </c>
    </row>
    <row r="1319" spans="1:2" x14ac:dyDescent="0.35">
      <c r="A1319" s="1" t="s">
        <v>1264</v>
      </c>
      <c r="B1319" s="2">
        <v>30.97</v>
      </c>
    </row>
    <row r="1320" spans="1:2" x14ac:dyDescent="0.35">
      <c r="A1320" s="1" t="s">
        <v>1265</v>
      </c>
      <c r="B1320" s="2">
        <v>30.85</v>
      </c>
    </row>
    <row r="1321" spans="1:2" x14ac:dyDescent="0.35">
      <c r="A1321" s="1" t="s">
        <v>130</v>
      </c>
      <c r="B1321" s="2">
        <v>30.85</v>
      </c>
    </row>
    <row r="1322" spans="1:2" x14ac:dyDescent="0.35">
      <c r="A1322" s="1" t="s">
        <v>1142</v>
      </c>
      <c r="B1322" s="2">
        <v>30.84</v>
      </c>
    </row>
    <row r="1323" spans="1:2" x14ac:dyDescent="0.35">
      <c r="A1323" s="1" t="s">
        <v>1266</v>
      </c>
      <c r="B1323" s="2">
        <v>30.83</v>
      </c>
    </row>
    <row r="1324" spans="1:2" x14ac:dyDescent="0.35">
      <c r="A1324" s="1" t="s">
        <v>1267</v>
      </c>
      <c r="B1324" s="2">
        <v>30.740000000000002</v>
      </c>
    </row>
    <row r="1325" spans="1:2" x14ac:dyDescent="0.35">
      <c r="A1325" s="1" t="s">
        <v>1268</v>
      </c>
      <c r="B1325" s="2">
        <v>30.54</v>
      </c>
    </row>
    <row r="1326" spans="1:2" x14ac:dyDescent="0.35">
      <c r="A1326" s="1" t="s">
        <v>1195</v>
      </c>
      <c r="B1326" s="2">
        <v>30.529999999999998</v>
      </c>
    </row>
    <row r="1327" spans="1:2" x14ac:dyDescent="0.35">
      <c r="A1327" s="1" t="s">
        <v>684</v>
      </c>
      <c r="B1327" s="2">
        <v>30.49</v>
      </c>
    </row>
    <row r="1328" spans="1:2" x14ac:dyDescent="0.35">
      <c r="A1328" s="1" t="s">
        <v>1269</v>
      </c>
      <c r="B1328" s="2">
        <v>30.47</v>
      </c>
    </row>
    <row r="1329" spans="1:2" x14ac:dyDescent="0.35">
      <c r="A1329" s="1" t="s">
        <v>1270</v>
      </c>
      <c r="B1329" s="2">
        <v>30.439999999999998</v>
      </c>
    </row>
    <row r="1330" spans="1:2" x14ac:dyDescent="0.35">
      <c r="A1330" s="1" t="s">
        <v>1271</v>
      </c>
      <c r="B1330" s="2">
        <v>30.410000000000004</v>
      </c>
    </row>
    <row r="1331" spans="1:2" x14ac:dyDescent="0.35">
      <c r="A1331" s="1" t="s">
        <v>171</v>
      </c>
      <c r="B1331" s="2">
        <v>30.230000000000004</v>
      </c>
    </row>
    <row r="1332" spans="1:2" x14ac:dyDescent="0.35">
      <c r="A1332" s="1" t="s">
        <v>896</v>
      </c>
      <c r="B1332" s="2">
        <v>30.14</v>
      </c>
    </row>
    <row r="1333" spans="1:2" x14ac:dyDescent="0.35">
      <c r="A1333" s="1" t="s">
        <v>1272</v>
      </c>
      <c r="B1333" s="2">
        <v>30.03</v>
      </c>
    </row>
    <row r="1334" spans="1:2" x14ac:dyDescent="0.35">
      <c r="A1334" s="1" t="s">
        <v>1273</v>
      </c>
      <c r="B1334" s="2">
        <v>30</v>
      </c>
    </row>
    <row r="1335" spans="1:2" x14ac:dyDescent="0.35">
      <c r="A1335" s="1" t="s">
        <v>1274</v>
      </c>
      <c r="B1335" s="2">
        <v>29.85</v>
      </c>
    </row>
    <row r="1336" spans="1:2" x14ac:dyDescent="0.35">
      <c r="A1336" s="1" t="s">
        <v>1276</v>
      </c>
      <c r="B1336" s="2">
        <v>29.720000000000002</v>
      </c>
    </row>
    <row r="1337" spans="1:2" x14ac:dyDescent="0.35">
      <c r="A1337" s="1" t="s">
        <v>1277</v>
      </c>
      <c r="B1337" s="2">
        <v>29.71</v>
      </c>
    </row>
    <row r="1338" spans="1:2" x14ac:dyDescent="0.35">
      <c r="A1338" s="1" t="s">
        <v>1164</v>
      </c>
      <c r="B1338" s="2">
        <v>29.66</v>
      </c>
    </row>
    <row r="1339" spans="1:2" x14ac:dyDescent="0.35">
      <c r="A1339" s="1" t="s">
        <v>645</v>
      </c>
      <c r="B1339" s="2">
        <v>29.609999999999992</v>
      </c>
    </row>
    <row r="1340" spans="1:2" x14ac:dyDescent="0.35">
      <c r="A1340" s="1" t="s">
        <v>1148</v>
      </c>
      <c r="B1340" s="2">
        <v>29.57</v>
      </c>
    </row>
    <row r="1341" spans="1:2" x14ac:dyDescent="0.35">
      <c r="A1341" s="1" t="s">
        <v>409</v>
      </c>
      <c r="B1341" s="2">
        <v>29.56</v>
      </c>
    </row>
    <row r="1342" spans="1:2" x14ac:dyDescent="0.35">
      <c r="A1342" s="1" t="s">
        <v>1279</v>
      </c>
      <c r="B1342" s="2">
        <v>29.440000000000005</v>
      </c>
    </row>
    <row r="1343" spans="1:2" x14ac:dyDescent="0.35">
      <c r="A1343" s="1" t="s">
        <v>285</v>
      </c>
      <c r="B1343" s="2">
        <v>29.42</v>
      </c>
    </row>
    <row r="1344" spans="1:2" x14ac:dyDescent="0.35">
      <c r="A1344" s="1" t="s">
        <v>213</v>
      </c>
      <c r="B1344" s="2">
        <v>29.22</v>
      </c>
    </row>
    <row r="1345" spans="1:2" x14ac:dyDescent="0.35">
      <c r="A1345" s="1" t="s">
        <v>1280</v>
      </c>
      <c r="B1345" s="2">
        <v>29.200000000000003</v>
      </c>
    </row>
    <row r="1346" spans="1:2" x14ac:dyDescent="0.35">
      <c r="A1346" s="1" t="s">
        <v>1281</v>
      </c>
      <c r="B1346" s="2">
        <v>29.169999999999998</v>
      </c>
    </row>
    <row r="1347" spans="1:2" x14ac:dyDescent="0.35">
      <c r="A1347" s="1" t="s">
        <v>1282</v>
      </c>
      <c r="B1347" s="2">
        <v>29.11</v>
      </c>
    </row>
    <row r="1348" spans="1:2" x14ac:dyDescent="0.35">
      <c r="A1348" s="1" t="s">
        <v>1283</v>
      </c>
      <c r="B1348" s="2">
        <v>29.109999999999996</v>
      </c>
    </row>
    <row r="1349" spans="1:2" x14ac:dyDescent="0.35">
      <c r="A1349" s="1" t="s">
        <v>1170</v>
      </c>
      <c r="B1349" s="2">
        <v>29.060000000000002</v>
      </c>
    </row>
    <row r="1350" spans="1:2" x14ac:dyDescent="0.35">
      <c r="A1350" s="1" t="s">
        <v>1126</v>
      </c>
      <c r="B1350" s="2">
        <v>29.03</v>
      </c>
    </row>
    <row r="1351" spans="1:2" x14ac:dyDescent="0.35">
      <c r="A1351" s="1" t="s">
        <v>874</v>
      </c>
      <c r="B1351" s="2">
        <v>29.009999999999998</v>
      </c>
    </row>
    <row r="1352" spans="1:2" x14ac:dyDescent="0.35">
      <c r="A1352" s="1" t="s">
        <v>1035</v>
      </c>
      <c r="B1352" s="2">
        <v>28.970000000000002</v>
      </c>
    </row>
    <row r="1353" spans="1:2" x14ac:dyDescent="0.35">
      <c r="A1353" s="1" t="s">
        <v>1284</v>
      </c>
      <c r="B1353" s="2">
        <v>28.949999999999996</v>
      </c>
    </row>
    <row r="1354" spans="1:2" x14ac:dyDescent="0.35">
      <c r="A1354" s="1" t="s">
        <v>1285</v>
      </c>
      <c r="B1354" s="2">
        <v>28.91</v>
      </c>
    </row>
    <row r="1355" spans="1:2" x14ac:dyDescent="0.35">
      <c r="A1355" s="1" t="s">
        <v>1286</v>
      </c>
      <c r="B1355" s="2">
        <v>28.859999999999996</v>
      </c>
    </row>
    <row r="1356" spans="1:2" x14ac:dyDescent="0.35">
      <c r="A1356" s="1" t="s">
        <v>1040</v>
      </c>
      <c r="B1356" s="2">
        <v>28.779999999999998</v>
      </c>
    </row>
    <row r="1357" spans="1:2" x14ac:dyDescent="0.35">
      <c r="A1357" s="1" t="s">
        <v>1287</v>
      </c>
      <c r="B1357" s="2">
        <v>28.770000000000003</v>
      </c>
    </row>
    <row r="1358" spans="1:2" x14ac:dyDescent="0.35">
      <c r="A1358" s="1" t="s">
        <v>1288</v>
      </c>
      <c r="B1358" s="2">
        <v>28.64</v>
      </c>
    </row>
    <row r="1359" spans="1:2" x14ac:dyDescent="0.35">
      <c r="A1359" s="1" t="s">
        <v>1289</v>
      </c>
      <c r="B1359" s="2">
        <v>28.59</v>
      </c>
    </row>
    <row r="1360" spans="1:2" x14ac:dyDescent="0.35">
      <c r="A1360" s="1" t="s">
        <v>1153</v>
      </c>
      <c r="B1360" s="2">
        <v>28.42</v>
      </c>
    </row>
    <row r="1361" spans="1:2" x14ac:dyDescent="0.35">
      <c r="A1361" s="1" t="s">
        <v>200</v>
      </c>
      <c r="B1361" s="2">
        <v>28.380000000000003</v>
      </c>
    </row>
    <row r="1362" spans="1:2" x14ac:dyDescent="0.35">
      <c r="A1362" s="1" t="s">
        <v>1290</v>
      </c>
      <c r="B1362" s="2">
        <v>28.349999999999998</v>
      </c>
    </row>
    <row r="1363" spans="1:2" x14ac:dyDescent="0.35">
      <c r="A1363" s="1" t="s">
        <v>833</v>
      </c>
      <c r="B1363" s="2">
        <v>28.33</v>
      </c>
    </row>
    <row r="1364" spans="1:2" x14ac:dyDescent="0.35">
      <c r="A1364" s="1" t="s">
        <v>627</v>
      </c>
      <c r="B1364" s="2">
        <v>28.32</v>
      </c>
    </row>
    <row r="1365" spans="1:2" x14ac:dyDescent="0.35">
      <c r="A1365" s="1" t="s">
        <v>1194</v>
      </c>
      <c r="B1365" s="2">
        <v>28.299999999999994</v>
      </c>
    </row>
    <row r="1366" spans="1:2" x14ac:dyDescent="0.35">
      <c r="A1366" s="1" t="s">
        <v>1291</v>
      </c>
      <c r="B1366" s="2">
        <v>28.240000000000002</v>
      </c>
    </row>
    <row r="1367" spans="1:2" x14ac:dyDescent="0.35">
      <c r="A1367" s="1" t="s">
        <v>1125</v>
      </c>
      <c r="B1367" s="2">
        <v>28.12</v>
      </c>
    </row>
    <row r="1368" spans="1:2" x14ac:dyDescent="0.35">
      <c r="A1368" s="1" t="s">
        <v>923</v>
      </c>
      <c r="B1368" s="2">
        <v>28.12</v>
      </c>
    </row>
    <row r="1369" spans="1:2" x14ac:dyDescent="0.35">
      <c r="A1369" s="1" t="s">
        <v>113</v>
      </c>
      <c r="B1369" s="2">
        <v>28.11</v>
      </c>
    </row>
    <row r="1370" spans="1:2" x14ac:dyDescent="0.35">
      <c r="A1370" s="1" t="s">
        <v>404</v>
      </c>
      <c r="B1370" s="2">
        <v>28.01</v>
      </c>
    </row>
    <row r="1371" spans="1:2" x14ac:dyDescent="0.35">
      <c r="A1371" s="1" t="s">
        <v>1292</v>
      </c>
      <c r="B1371" s="2">
        <v>27.96</v>
      </c>
    </row>
    <row r="1372" spans="1:2" x14ac:dyDescent="0.35">
      <c r="A1372" s="1" t="s">
        <v>1293</v>
      </c>
      <c r="B1372" s="2">
        <v>27.889999999999997</v>
      </c>
    </row>
    <row r="1373" spans="1:2" x14ac:dyDescent="0.35">
      <c r="A1373" s="1" t="s">
        <v>1294</v>
      </c>
      <c r="B1373" s="2">
        <v>27.880000000000003</v>
      </c>
    </row>
    <row r="1374" spans="1:2" x14ac:dyDescent="0.35">
      <c r="A1374" s="1" t="s">
        <v>1296</v>
      </c>
      <c r="B1374" s="2">
        <v>27.64</v>
      </c>
    </row>
    <row r="1375" spans="1:2" x14ac:dyDescent="0.35">
      <c r="A1375" s="1" t="s">
        <v>1297</v>
      </c>
      <c r="B1375" s="2">
        <v>27.6</v>
      </c>
    </row>
    <row r="1376" spans="1:2" x14ac:dyDescent="0.35">
      <c r="A1376" s="1" t="s">
        <v>1298</v>
      </c>
      <c r="B1376" s="2">
        <v>27.599999999999998</v>
      </c>
    </row>
    <row r="1377" spans="1:2" x14ac:dyDescent="0.35">
      <c r="A1377" s="1" t="s">
        <v>401</v>
      </c>
      <c r="B1377" s="2">
        <v>27.5</v>
      </c>
    </row>
    <row r="1378" spans="1:2" x14ac:dyDescent="0.35">
      <c r="A1378" s="1" t="s">
        <v>1299</v>
      </c>
      <c r="B1378" s="2">
        <v>27.4</v>
      </c>
    </row>
    <row r="1379" spans="1:2" x14ac:dyDescent="0.35">
      <c r="A1379" s="1" t="s">
        <v>1300</v>
      </c>
      <c r="B1379" s="2">
        <v>27.31</v>
      </c>
    </row>
    <row r="1380" spans="1:2" x14ac:dyDescent="0.35">
      <c r="A1380" s="1" t="s">
        <v>1250</v>
      </c>
      <c r="B1380" s="2">
        <v>27.3</v>
      </c>
    </row>
    <row r="1381" spans="1:2" x14ac:dyDescent="0.35">
      <c r="A1381" s="1" t="s">
        <v>1301</v>
      </c>
      <c r="B1381" s="2">
        <v>27.27</v>
      </c>
    </row>
    <row r="1382" spans="1:2" x14ac:dyDescent="0.35">
      <c r="A1382" s="1" t="s">
        <v>1302</v>
      </c>
      <c r="B1382" s="2">
        <v>27.229999999999997</v>
      </c>
    </row>
    <row r="1383" spans="1:2" x14ac:dyDescent="0.35">
      <c r="A1383" s="1" t="s">
        <v>410</v>
      </c>
      <c r="B1383" s="2">
        <v>27.14</v>
      </c>
    </row>
    <row r="1384" spans="1:2" x14ac:dyDescent="0.35">
      <c r="A1384" s="1" t="s">
        <v>1303</v>
      </c>
      <c r="B1384" s="2">
        <v>27.080000000000002</v>
      </c>
    </row>
    <row r="1385" spans="1:2" x14ac:dyDescent="0.35">
      <c r="A1385" s="1" t="s">
        <v>1304</v>
      </c>
      <c r="B1385" s="2">
        <v>27.03</v>
      </c>
    </row>
    <row r="1386" spans="1:2" x14ac:dyDescent="0.35">
      <c r="A1386" s="1" t="s">
        <v>1163</v>
      </c>
      <c r="B1386" s="2">
        <v>26.98</v>
      </c>
    </row>
    <row r="1387" spans="1:2" x14ac:dyDescent="0.35">
      <c r="A1387" s="1" t="s">
        <v>1305</v>
      </c>
      <c r="B1387" s="2">
        <v>26.959999999999997</v>
      </c>
    </row>
    <row r="1388" spans="1:2" x14ac:dyDescent="0.35">
      <c r="A1388" s="1" t="s">
        <v>665</v>
      </c>
      <c r="B1388" s="2">
        <v>26.750000000000004</v>
      </c>
    </row>
    <row r="1389" spans="1:2" x14ac:dyDescent="0.35">
      <c r="A1389" s="1" t="s">
        <v>647</v>
      </c>
      <c r="B1389" s="2">
        <v>26.740000000000002</v>
      </c>
    </row>
    <row r="1390" spans="1:2" x14ac:dyDescent="0.35">
      <c r="A1390" s="1" t="s">
        <v>194</v>
      </c>
      <c r="B1390" s="2">
        <v>26.669999999999998</v>
      </c>
    </row>
    <row r="1391" spans="1:2" x14ac:dyDescent="0.35">
      <c r="A1391" s="1" t="s">
        <v>1237</v>
      </c>
      <c r="B1391" s="2">
        <v>26.650000000000002</v>
      </c>
    </row>
    <row r="1392" spans="1:2" x14ac:dyDescent="0.35">
      <c r="A1392" s="1" t="s">
        <v>1082</v>
      </c>
      <c r="B1392" s="2">
        <v>26.550000000000004</v>
      </c>
    </row>
    <row r="1393" spans="1:2" x14ac:dyDescent="0.35">
      <c r="A1393" s="1" t="s">
        <v>167</v>
      </c>
      <c r="B1393" s="2">
        <v>26.550000000000004</v>
      </c>
    </row>
    <row r="1394" spans="1:2" x14ac:dyDescent="0.35">
      <c r="A1394" s="1" t="s">
        <v>1093</v>
      </c>
      <c r="B1394" s="2">
        <v>26.4</v>
      </c>
    </row>
    <row r="1395" spans="1:2" x14ac:dyDescent="0.35">
      <c r="A1395" s="1" t="s">
        <v>359</v>
      </c>
      <c r="B1395" s="2">
        <v>26.320000000000004</v>
      </c>
    </row>
    <row r="1396" spans="1:2" x14ac:dyDescent="0.35">
      <c r="A1396" s="1" t="s">
        <v>1101</v>
      </c>
      <c r="B1396" s="2">
        <v>26.28</v>
      </c>
    </row>
    <row r="1397" spans="1:2" x14ac:dyDescent="0.35">
      <c r="A1397" s="1" t="s">
        <v>1179</v>
      </c>
      <c r="B1397" s="2">
        <v>26.240000000000002</v>
      </c>
    </row>
    <row r="1398" spans="1:2" x14ac:dyDescent="0.35">
      <c r="A1398" s="1" t="s">
        <v>1306</v>
      </c>
      <c r="B1398" s="2">
        <v>26.160000000000004</v>
      </c>
    </row>
    <row r="1399" spans="1:2" x14ac:dyDescent="0.35">
      <c r="A1399" s="1" t="s">
        <v>1307</v>
      </c>
      <c r="B1399" s="2">
        <v>26.130000000000003</v>
      </c>
    </row>
    <row r="1400" spans="1:2" x14ac:dyDescent="0.35">
      <c r="A1400" s="1" t="s">
        <v>1309</v>
      </c>
      <c r="B1400" s="2">
        <v>26.069999999999997</v>
      </c>
    </row>
    <row r="1401" spans="1:2" x14ac:dyDescent="0.35">
      <c r="A1401" s="1" t="s">
        <v>652</v>
      </c>
      <c r="B1401" s="2">
        <v>26.060000000000002</v>
      </c>
    </row>
    <row r="1402" spans="1:2" x14ac:dyDescent="0.35">
      <c r="A1402" s="1" t="s">
        <v>1310</v>
      </c>
      <c r="B1402" s="2">
        <v>26.04</v>
      </c>
    </row>
    <row r="1403" spans="1:2" x14ac:dyDescent="0.35">
      <c r="A1403" s="1" t="s">
        <v>1311</v>
      </c>
      <c r="B1403" s="2">
        <v>26.01</v>
      </c>
    </row>
    <row r="1404" spans="1:2" x14ac:dyDescent="0.35">
      <c r="A1404" s="1" t="s">
        <v>1312</v>
      </c>
      <c r="B1404" s="2">
        <v>25.89</v>
      </c>
    </row>
    <row r="1405" spans="1:2" x14ac:dyDescent="0.35">
      <c r="A1405" s="1" t="s">
        <v>1080</v>
      </c>
      <c r="B1405" s="2">
        <v>25.830000000000005</v>
      </c>
    </row>
    <row r="1406" spans="1:2" x14ac:dyDescent="0.35">
      <c r="A1406" s="1" t="s">
        <v>350</v>
      </c>
      <c r="B1406" s="2">
        <v>25.82</v>
      </c>
    </row>
    <row r="1407" spans="1:2" x14ac:dyDescent="0.35">
      <c r="A1407" s="1" t="s">
        <v>690</v>
      </c>
      <c r="B1407" s="2">
        <v>25.82</v>
      </c>
    </row>
    <row r="1408" spans="1:2" x14ac:dyDescent="0.35">
      <c r="A1408" s="1" t="s">
        <v>1019</v>
      </c>
      <c r="B1408" s="2">
        <v>25.75</v>
      </c>
    </row>
    <row r="1409" spans="1:2" x14ac:dyDescent="0.35">
      <c r="A1409" s="1" t="s">
        <v>1313</v>
      </c>
      <c r="B1409" s="2">
        <v>25.74</v>
      </c>
    </row>
    <row r="1410" spans="1:2" x14ac:dyDescent="0.35">
      <c r="A1410" s="1" t="s">
        <v>1146</v>
      </c>
      <c r="B1410" s="2">
        <v>25.52</v>
      </c>
    </row>
    <row r="1411" spans="1:2" x14ac:dyDescent="0.35">
      <c r="A1411" s="1" t="s">
        <v>1150</v>
      </c>
      <c r="B1411" s="2">
        <v>25.48</v>
      </c>
    </row>
    <row r="1412" spans="1:2" x14ac:dyDescent="0.35">
      <c r="A1412" s="1" t="s">
        <v>1107</v>
      </c>
      <c r="B1412" s="2">
        <v>25.139999999999993</v>
      </c>
    </row>
    <row r="1413" spans="1:2" x14ac:dyDescent="0.35">
      <c r="A1413" s="1" t="s">
        <v>1315</v>
      </c>
      <c r="B1413" s="2">
        <v>24.999999999999993</v>
      </c>
    </row>
    <row r="1414" spans="1:2" x14ac:dyDescent="0.35">
      <c r="A1414" s="1" t="s">
        <v>728</v>
      </c>
      <c r="B1414" s="2">
        <v>24.939999999999998</v>
      </c>
    </row>
    <row r="1415" spans="1:2" x14ac:dyDescent="0.35">
      <c r="A1415" s="1" t="s">
        <v>1144</v>
      </c>
      <c r="B1415" s="2">
        <v>24.919999999999998</v>
      </c>
    </row>
    <row r="1416" spans="1:2" x14ac:dyDescent="0.35">
      <c r="A1416" s="1" t="s">
        <v>1275</v>
      </c>
      <c r="B1416" s="2">
        <v>24.76</v>
      </c>
    </row>
    <row r="1417" spans="1:2" x14ac:dyDescent="0.35">
      <c r="A1417" s="1" t="s">
        <v>654</v>
      </c>
      <c r="B1417" s="2">
        <v>24.749999999999996</v>
      </c>
    </row>
    <row r="1418" spans="1:2" x14ac:dyDescent="0.35">
      <c r="A1418" s="1" t="s">
        <v>1116</v>
      </c>
      <c r="B1418" s="2">
        <v>24.69</v>
      </c>
    </row>
    <row r="1419" spans="1:2" x14ac:dyDescent="0.35">
      <c r="A1419" s="1" t="s">
        <v>702</v>
      </c>
      <c r="B1419" s="2">
        <v>24.580000000000002</v>
      </c>
    </row>
    <row r="1420" spans="1:2" x14ac:dyDescent="0.35">
      <c r="A1420" s="1" t="s">
        <v>1317</v>
      </c>
      <c r="B1420" s="2">
        <v>24.53</v>
      </c>
    </row>
    <row r="1421" spans="1:2" x14ac:dyDescent="0.35">
      <c r="A1421" s="1" t="s">
        <v>1318</v>
      </c>
      <c r="B1421" s="2">
        <v>24.52</v>
      </c>
    </row>
    <row r="1422" spans="1:2" x14ac:dyDescent="0.35">
      <c r="A1422" s="1" t="s">
        <v>680</v>
      </c>
      <c r="B1422" s="2">
        <v>24.510000000000005</v>
      </c>
    </row>
    <row r="1423" spans="1:2" x14ac:dyDescent="0.35">
      <c r="A1423" s="1" t="s">
        <v>1319</v>
      </c>
      <c r="B1423" s="2">
        <v>24.470000000000002</v>
      </c>
    </row>
    <row r="1424" spans="1:2" x14ac:dyDescent="0.35">
      <c r="A1424" s="1" t="s">
        <v>1320</v>
      </c>
      <c r="B1424" s="2">
        <v>24.43</v>
      </c>
    </row>
    <row r="1425" spans="1:2" x14ac:dyDescent="0.35">
      <c r="A1425" s="1" t="s">
        <v>1321</v>
      </c>
      <c r="B1425" s="2">
        <v>24.33</v>
      </c>
    </row>
    <row r="1426" spans="1:2" x14ac:dyDescent="0.35">
      <c r="A1426" s="1" t="s">
        <v>1278</v>
      </c>
      <c r="B1426" s="2">
        <v>24.29</v>
      </c>
    </row>
    <row r="1427" spans="1:2" x14ac:dyDescent="0.35">
      <c r="A1427" s="1" t="s">
        <v>1322</v>
      </c>
      <c r="B1427" s="2">
        <v>24.259999999999991</v>
      </c>
    </row>
    <row r="1428" spans="1:2" x14ac:dyDescent="0.35">
      <c r="A1428" s="1" t="s">
        <v>132</v>
      </c>
      <c r="B1428" s="2">
        <v>23.810000000000002</v>
      </c>
    </row>
    <row r="1429" spans="1:2" x14ac:dyDescent="0.35">
      <c r="A1429" s="1" t="s">
        <v>1326</v>
      </c>
      <c r="B1429" s="2">
        <v>23.580000000000002</v>
      </c>
    </row>
    <row r="1430" spans="1:2" x14ac:dyDescent="0.35">
      <c r="A1430" s="1" t="s">
        <v>104</v>
      </c>
      <c r="B1430" s="2">
        <v>23.58</v>
      </c>
    </row>
    <row r="1431" spans="1:2" x14ac:dyDescent="0.35">
      <c r="A1431" s="1" t="s">
        <v>1010</v>
      </c>
      <c r="B1431" s="2">
        <v>23.56</v>
      </c>
    </row>
    <row r="1432" spans="1:2" x14ac:dyDescent="0.35">
      <c r="A1432" s="1" t="s">
        <v>1328</v>
      </c>
      <c r="B1432" s="2">
        <v>23.35</v>
      </c>
    </row>
    <row r="1433" spans="1:2" x14ac:dyDescent="0.35">
      <c r="A1433" s="1" t="s">
        <v>1329</v>
      </c>
      <c r="B1433" s="2">
        <v>23.180000000000003</v>
      </c>
    </row>
    <row r="1434" spans="1:2" x14ac:dyDescent="0.35">
      <c r="A1434" s="1" t="s">
        <v>1330</v>
      </c>
      <c r="B1434" s="2">
        <v>23.1</v>
      </c>
    </row>
    <row r="1435" spans="1:2" x14ac:dyDescent="0.35">
      <c r="A1435" s="1" t="s">
        <v>622</v>
      </c>
      <c r="B1435" s="2">
        <v>23.06</v>
      </c>
    </row>
    <row r="1436" spans="1:2" x14ac:dyDescent="0.35">
      <c r="A1436" s="1" t="s">
        <v>651</v>
      </c>
      <c r="B1436" s="2">
        <v>23.05</v>
      </c>
    </row>
    <row r="1437" spans="1:2" x14ac:dyDescent="0.35">
      <c r="A1437" s="1" t="s">
        <v>16</v>
      </c>
      <c r="B1437" s="2">
        <v>23.020000000000003</v>
      </c>
    </row>
    <row r="1438" spans="1:2" x14ac:dyDescent="0.35">
      <c r="A1438" s="1" t="s">
        <v>1100</v>
      </c>
      <c r="B1438" s="2">
        <v>23.02</v>
      </c>
    </row>
    <row r="1439" spans="1:2" x14ac:dyDescent="0.35">
      <c r="A1439" s="1" t="s">
        <v>1331</v>
      </c>
      <c r="B1439" s="2">
        <v>22.950000000000003</v>
      </c>
    </row>
    <row r="1440" spans="1:2" x14ac:dyDescent="0.35">
      <c r="A1440" s="1" t="s">
        <v>1332</v>
      </c>
      <c r="B1440" s="2">
        <v>22.75</v>
      </c>
    </row>
    <row r="1441" spans="1:2" x14ac:dyDescent="0.35">
      <c r="A1441" s="1" t="s">
        <v>442</v>
      </c>
      <c r="B1441" s="2">
        <v>22.68</v>
      </c>
    </row>
    <row r="1442" spans="1:2" x14ac:dyDescent="0.35">
      <c r="A1442" s="1" t="s">
        <v>1335</v>
      </c>
      <c r="B1442" s="2">
        <v>22.58</v>
      </c>
    </row>
    <row r="1443" spans="1:2" x14ac:dyDescent="0.35">
      <c r="A1443" s="1" t="s">
        <v>709</v>
      </c>
      <c r="B1443" s="2">
        <v>22.5</v>
      </c>
    </row>
    <row r="1444" spans="1:2" x14ac:dyDescent="0.35">
      <c r="A1444" s="1" t="s">
        <v>1336</v>
      </c>
      <c r="B1444" s="2">
        <v>22.460000000000004</v>
      </c>
    </row>
    <row r="1445" spans="1:2" x14ac:dyDescent="0.35">
      <c r="A1445" s="1" t="s">
        <v>1141</v>
      </c>
      <c r="B1445" s="2">
        <v>22.2</v>
      </c>
    </row>
    <row r="1446" spans="1:2" x14ac:dyDescent="0.35">
      <c r="A1446" s="1" t="s">
        <v>1337</v>
      </c>
      <c r="B1446" s="2">
        <v>22.159999999999997</v>
      </c>
    </row>
    <row r="1447" spans="1:2" x14ac:dyDescent="0.35">
      <c r="A1447" s="1" t="s">
        <v>649</v>
      </c>
      <c r="B1447" s="2">
        <v>22.08</v>
      </c>
    </row>
    <row r="1448" spans="1:2" x14ac:dyDescent="0.35">
      <c r="A1448" s="1" t="s">
        <v>1147</v>
      </c>
      <c r="B1448" s="2">
        <v>22.060000000000006</v>
      </c>
    </row>
    <row r="1449" spans="1:2" x14ac:dyDescent="0.35">
      <c r="A1449" s="1" t="s">
        <v>1338</v>
      </c>
      <c r="B1449" s="2">
        <v>22.060000000000002</v>
      </c>
    </row>
    <row r="1450" spans="1:2" x14ac:dyDescent="0.35">
      <c r="A1450" s="1" t="s">
        <v>1339</v>
      </c>
      <c r="B1450" s="2">
        <v>22.060000000000002</v>
      </c>
    </row>
    <row r="1451" spans="1:2" x14ac:dyDescent="0.35">
      <c r="A1451" s="1" t="s">
        <v>1340</v>
      </c>
      <c r="B1451" s="2">
        <v>22.05</v>
      </c>
    </row>
    <row r="1452" spans="1:2" x14ac:dyDescent="0.35">
      <c r="A1452" s="1" t="s">
        <v>1341</v>
      </c>
      <c r="B1452" s="2">
        <v>21.94</v>
      </c>
    </row>
    <row r="1453" spans="1:2" x14ac:dyDescent="0.35">
      <c r="A1453" s="1" t="s">
        <v>1316</v>
      </c>
      <c r="B1453" s="2">
        <v>21.88</v>
      </c>
    </row>
    <row r="1454" spans="1:2" x14ac:dyDescent="0.35">
      <c r="A1454" s="1" t="s">
        <v>1342</v>
      </c>
      <c r="B1454" s="2">
        <v>21.810000000000002</v>
      </c>
    </row>
    <row r="1455" spans="1:2" x14ac:dyDescent="0.35">
      <c r="A1455" s="1" t="s">
        <v>1343</v>
      </c>
      <c r="B1455" s="2">
        <v>21.72</v>
      </c>
    </row>
    <row r="1456" spans="1:2" x14ac:dyDescent="0.35">
      <c r="A1456" s="1" t="s">
        <v>1344</v>
      </c>
      <c r="B1456" s="2">
        <v>21.69</v>
      </c>
    </row>
    <row r="1457" spans="1:2" x14ac:dyDescent="0.35">
      <c r="A1457" s="1" t="s">
        <v>1214</v>
      </c>
      <c r="B1457" s="2">
        <v>21.41</v>
      </c>
    </row>
    <row r="1458" spans="1:2" x14ac:dyDescent="0.35">
      <c r="A1458" s="1" t="s">
        <v>1089</v>
      </c>
      <c r="B1458" s="2">
        <v>21.34</v>
      </c>
    </row>
    <row r="1459" spans="1:2" x14ac:dyDescent="0.35">
      <c r="A1459" s="1" t="s">
        <v>1346</v>
      </c>
      <c r="B1459" s="2">
        <v>21.31</v>
      </c>
    </row>
    <row r="1460" spans="1:2" x14ac:dyDescent="0.35">
      <c r="A1460" s="1" t="s">
        <v>1173</v>
      </c>
      <c r="B1460" s="2">
        <v>21.29</v>
      </c>
    </row>
    <row r="1461" spans="1:2" x14ac:dyDescent="0.35">
      <c r="A1461" s="1" t="s">
        <v>849</v>
      </c>
      <c r="B1461" s="2">
        <v>21.18</v>
      </c>
    </row>
    <row r="1462" spans="1:2" x14ac:dyDescent="0.35">
      <c r="A1462" s="1" t="s">
        <v>246</v>
      </c>
      <c r="B1462" s="2">
        <v>21.16</v>
      </c>
    </row>
    <row r="1463" spans="1:2" x14ac:dyDescent="0.35">
      <c r="A1463" s="1" t="s">
        <v>1347</v>
      </c>
      <c r="B1463" s="2">
        <v>21.110000000000003</v>
      </c>
    </row>
    <row r="1464" spans="1:2" x14ac:dyDescent="0.35">
      <c r="A1464" s="1" t="s">
        <v>761</v>
      </c>
      <c r="B1464" s="2">
        <v>21.029999999999998</v>
      </c>
    </row>
    <row r="1465" spans="1:2" x14ac:dyDescent="0.35">
      <c r="A1465" s="1" t="s">
        <v>1172</v>
      </c>
      <c r="B1465" s="2">
        <v>20.97</v>
      </c>
    </row>
    <row r="1466" spans="1:2" x14ac:dyDescent="0.35">
      <c r="A1466" s="1" t="s">
        <v>1258</v>
      </c>
      <c r="B1466" s="2">
        <v>20.949999999999996</v>
      </c>
    </row>
    <row r="1467" spans="1:2" x14ac:dyDescent="0.35">
      <c r="A1467" s="1" t="s">
        <v>632</v>
      </c>
      <c r="B1467" s="2">
        <v>20.94</v>
      </c>
    </row>
    <row r="1468" spans="1:2" x14ac:dyDescent="0.35">
      <c r="A1468" s="1" t="s">
        <v>1348</v>
      </c>
      <c r="B1468" s="2">
        <v>20.910000000000004</v>
      </c>
    </row>
    <row r="1469" spans="1:2" x14ac:dyDescent="0.35">
      <c r="A1469" s="1" t="s">
        <v>1349</v>
      </c>
      <c r="B1469" s="2">
        <v>20.79</v>
      </c>
    </row>
    <row r="1470" spans="1:2" x14ac:dyDescent="0.35">
      <c r="A1470" s="1" t="s">
        <v>1350</v>
      </c>
      <c r="B1470" s="2">
        <v>20.730000000000004</v>
      </c>
    </row>
    <row r="1471" spans="1:2" x14ac:dyDescent="0.35">
      <c r="A1471" s="1" t="s">
        <v>1111</v>
      </c>
      <c r="B1471" s="2">
        <v>20.68</v>
      </c>
    </row>
    <row r="1472" spans="1:2" x14ac:dyDescent="0.35">
      <c r="A1472" s="1" t="s">
        <v>1351</v>
      </c>
      <c r="B1472" s="2">
        <v>20.61</v>
      </c>
    </row>
    <row r="1473" spans="1:2" x14ac:dyDescent="0.35">
      <c r="A1473" s="1" t="s">
        <v>1352</v>
      </c>
      <c r="B1473" s="2">
        <v>20.57</v>
      </c>
    </row>
    <row r="1474" spans="1:2" x14ac:dyDescent="0.35">
      <c r="A1474" s="1" t="s">
        <v>196</v>
      </c>
      <c r="B1474" s="2">
        <v>20.48</v>
      </c>
    </row>
    <row r="1475" spans="1:2" x14ac:dyDescent="0.35">
      <c r="A1475" s="1" t="s">
        <v>1354</v>
      </c>
      <c r="B1475" s="2">
        <v>20.450000000000003</v>
      </c>
    </row>
    <row r="1476" spans="1:2" x14ac:dyDescent="0.35">
      <c r="A1476" s="1" t="s">
        <v>675</v>
      </c>
      <c r="B1476" s="2">
        <v>20.38</v>
      </c>
    </row>
    <row r="1477" spans="1:2" x14ac:dyDescent="0.35">
      <c r="A1477" s="1" t="s">
        <v>1357</v>
      </c>
      <c r="B1477" s="2">
        <v>20.350000000000001</v>
      </c>
    </row>
    <row r="1478" spans="1:2" x14ac:dyDescent="0.35">
      <c r="A1478" s="1" t="s">
        <v>1358</v>
      </c>
      <c r="B1478" s="2">
        <v>20.34</v>
      </c>
    </row>
    <row r="1479" spans="1:2" x14ac:dyDescent="0.35">
      <c r="A1479" s="1" t="s">
        <v>1359</v>
      </c>
      <c r="B1479" s="2">
        <v>20.21</v>
      </c>
    </row>
    <row r="1480" spans="1:2" x14ac:dyDescent="0.35">
      <c r="A1480" s="1" t="s">
        <v>1360</v>
      </c>
      <c r="B1480" s="2">
        <v>20.099999999999998</v>
      </c>
    </row>
    <row r="1481" spans="1:2" x14ac:dyDescent="0.35">
      <c r="A1481" s="1" t="s">
        <v>135</v>
      </c>
      <c r="B1481" s="2">
        <v>20.04</v>
      </c>
    </row>
    <row r="1482" spans="1:2" x14ac:dyDescent="0.35">
      <c r="A1482" s="1" t="s">
        <v>1361</v>
      </c>
      <c r="B1482" s="2">
        <v>19.95</v>
      </c>
    </row>
    <row r="1483" spans="1:2" x14ac:dyDescent="0.35">
      <c r="A1483" s="1" t="s">
        <v>496</v>
      </c>
      <c r="B1483" s="2">
        <v>19.760000000000002</v>
      </c>
    </row>
    <row r="1484" spans="1:2" x14ac:dyDescent="0.35">
      <c r="A1484" s="1" t="s">
        <v>367</v>
      </c>
      <c r="B1484" s="2">
        <v>19.560000000000002</v>
      </c>
    </row>
    <row r="1485" spans="1:2" x14ac:dyDescent="0.35">
      <c r="A1485" s="1" t="s">
        <v>111</v>
      </c>
      <c r="B1485" s="2">
        <v>19.520000000000003</v>
      </c>
    </row>
    <row r="1486" spans="1:2" x14ac:dyDescent="0.35">
      <c r="A1486" s="1" t="s">
        <v>1364</v>
      </c>
      <c r="B1486" s="2">
        <v>19.5</v>
      </c>
    </row>
    <row r="1487" spans="1:2" x14ac:dyDescent="0.35">
      <c r="A1487" s="1" t="s">
        <v>1365</v>
      </c>
      <c r="B1487" s="2">
        <v>19.410000000000004</v>
      </c>
    </row>
    <row r="1488" spans="1:2" x14ac:dyDescent="0.35">
      <c r="A1488" s="1" t="s">
        <v>1366</v>
      </c>
      <c r="B1488" s="2">
        <v>19.34</v>
      </c>
    </row>
    <row r="1489" spans="1:2" x14ac:dyDescent="0.35">
      <c r="A1489" s="1" t="s">
        <v>1367</v>
      </c>
      <c r="B1489" s="2">
        <v>19.259999999999998</v>
      </c>
    </row>
    <row r="1490" spans="1:2" x14ac:dyDescent="0.35">
      <c r="A1490" s="1" t="s">
        <v>1325</v>
      </c>
      <c r="B1490" s="2">
        <v>19.220000000000002</v>
      </c>
    </row>
    <row r="1491" spans="1:2" x14ac:dyDescent="0.35">
      <c r="A1491" s="1" t="s">
        <v>1368</v>
      </c>
      <c r="B1491" s="2">
        <v>19.2</v>
      </c>
    </row>
    <row r="1492" spans="1:2" x14ac:dyDescent="0.35">
      <c r="A1492" s="1" t="s">
        <v>887</v>
      </c>
      <c r="B1492" s="2">
        <v>19.059999999999995</v>
      </c>
    </row>
    <row r="1493" spans="1:2" x14ac:dyDescent="0.35">
      <c r="A1493" s="1" t="s">
        <v>1088</v>
      </c>
      <c r="B1493" s="2">
        <v>18.920000000000002</v>
      </c>
    </row>
    <row r="1494" spans="1:2" x14ac:dyDescent="0.35">
      <c r="A1494" s="1" t="s">
        <v>1369</v>
      </c>
      <c r="B1494" s="2">
        <v>18.89</v>
      </c>
    </row>
    <row r="1495" spans="1:2" x14ac:dyDescent="0.35">
      <c r="A1495" s="1" t="s">
        <v>1370</v>
      </c>
      <c r="B1495" s="2">
        <v>18.810000000000002</v>
      </c>
    </row>
    <row r="1496" spans="1:2" x14ac:dyDescent="0.35">
      <c r="A1496" s="1" t="s">
        <v>1371</v>
      </c>
      <c r="B1496" s="2">
        <v>18.73</v>
      </c>
    </row>
    <row r="1497" spans="1:2" x14ac:dyDescent="0.35">
      <c r="A1497" s="1" t="s">
        <v>1372</v>
      </c>
      <c r="B1497" s="2">
        <v>18.72</v>
      </c>
    </row>
    <row r="1498" spans="1:2" x14ac:dyDescent="0.35">
      <c r="A1498" s="1" t="s">
        <v>1374</v>
      </c>
      <c r="B1498" s="2">
        <v>18.57</v>
      </c>
    </row>
    <row r="1499" spans="1:2" x14ac:dyDescent="0.35">
      <c r="A1499" s="1" t="s">
        <v>1375</v>
      </c>
      <c r="B1499" s="2">
        <v>18.5</v>
      </c>
    </row>
    <row r="1500" spans="1:2" x14ac:dyDescent="0.35">
      <c r="A1500" s="1" t="s">
        <v>1263</v>
      </c>
      <c r="B1500" s="2">
        <v>18.489999999999998</v>
      </c>
    </row>
    <row r="1501" spans="1:2" x14ac:dyDescent="0.35">
      <c r="A1501" s="1" t="s">
        <v>1255</v>
      </c>
      <c r="B1501" s="2">
        <v>18.48</v>
      </c>
    </row>
    <row r="1502" spans="1:2" x14ac:dyDescent="0.35">
      <c r="A1502" s="1" t="s">
        <v>1171</v>
      </c>
      <c r="B1502" s="2">
        <v>18.43</v>
      </c>
    </row>
    <row r="1503" spans="1:2" x14ac:dyDescent="0.35">
      <c r="A1503" s="1" t="s">
        <v>1376</v>
      </c>
      <c r="B1503" s="2">
        <v>18.350000000000001</v>
      </c>
    </row>
    <row r="1504" spans="1:2" x14ac:dyDescent="0.35">
      <c r="A1504" s="1" t="s">
        <v>1044</v>
      </c>
      <c r="B1504" s="2">
        <v>18.23</v>
      </c>
    </row>
    <row r="1505" spans="1:2" x14ac:dyDescent="0.35">
      <c r="A1505" s="1" t="s">
        <v>1377</v>
      </c>
      <c r="B1505" s="2">
        <v>18.129999999999995</v>
      </c>
    </row>
    <row r="1506" spans="1:2" x14ac:dyDescent="0.35">
      <c r="A1506" s="1" t="s">
        <v>1113</v>
      </c>
      <c r="B1506" s="2">
        <v>18.11</v>
      </c>
    </row>
    <row r="1507" spans="1:2" x14ac:dyDescent="0.35">
      <c r="A1507" s="1" t="s">
        <v>1378</v>
      </c>
      <c r="B1507" s="2">
        <v>18.060000000000002</v>
      </c>
    </row>
    <row r="1508" spans="1:2" x14ac:dyDescent="0.35">
      <c r="A1508" s="1" t="s">
        <v>1379</v>
      </c>
      <c r="B1508" s="2">
        <v>17.989999999999998</v>
      </c>
    </row>
    <row r="1509" spans="1:2" x14ac:dyDescent="0.35">
      <c r="A1509" s="1" t="s">
        <v>947</v>
      </c>
      <c r="B1509" s="2">
        <v>17.89</v>
      </c>
    </row>
    <row r="1510" spans="1:2" x14ac:dyDescent="0.35">
      <c r="A1510" s="1" t="s">
        <v>1380</v>
      </c>
      <c r="B1510" s="2">
        <v>17.64</v>
      </c>
    </row>
    <row r="1511" spans="1:2" x14ac:dyDescent="0.35">
      <c r="A1511" s="1" t="s">
        <v>671</v>
      </c>
      <c r="B1511" s="2">
        <v>17.619999999999997</v>
      </c>
    </row>
    <row r="1512" spans="1:2" x14ac:dyDescent="0.35">
      <c r="A1512" s="1" t="s">
        <v>1381</v>
      </c>
      <c r="B1512" s="2">
        <v>17.600000000000001</v>
      </c>
    </row>
    <row r="1513" spans="1:2" x14ac:dyDescent="0.35">
      <c r="A1513" s="1" t="s">
        <v>1261</v>
      </c>
      <c r="B1513" s="2">
        <v>17.59</v>
      </c>
    </row>
    <row r="1514" spans="1:2" x14ac:dyDescent="0.35">
      <c r="A1514" s="1" t="s">
        <v>1382</v>
      </c>
      <c r="B1514" s="2">
        <v>17.54</v>
      </c>
    </row>
    <row r="1515" spans="1:2" x14ac:dyDescent="0.35">
      <c r="A1515" s="1" t="s">
        <v>1383</v>
      </c>
      <c r="B1515" s="2">
        <v>17.350000000000001</v>
      </c>
    </row>
    <row r="1516" spans="1:2" x14ac:dyDescent="0.35">
      <c r="A1516" s="1" t="s">
        <v>1384</v>
      </c>
      <c r="B1516" s="2">
        <v>17.32</v>
      </c>
    </row>
    <row r="1517" spans="1:2" x14ac:dyDescent="0.35">
      <c r="A1517" s="1" t="s">
        <v>1385</v>
      </c>
      <c r="B1517" s="2">
        <v>17.309999999999999</v>
      </c>
    </row>
    <row r="1518" spans="1:2" x14ac:dyDescent="0.35">
      <c r="A1518" s="1" t="s">
        <v>1166</v>
      </c>
      <c r="B1518" s="2">
        <v>17.28</v>
      </c>
    </row>
    <row r="1519" spans="1:2" x14ac:dyDescent="0.35">
      <c r="A1519" s="1" t="s">
        <v>1386</v>
      </c>
      <c r="B1519" s="2">
        <v>17.21</v>
      </c>
    </row>
    <row r="1520" spans="1:2" x14ac:dyDescent="0.35">
      <c r="A1520" s="1" t="s">
        <v>1334</v>
      </c>
      <c r="B1520" s="2">
        <v>17.09</v>
      </c>
    </row>
    <row r="1521" spans="1:2" x14ac:dyDescent="0.35">
      <c r="A1521" s="1" t="s">
        <v>1236</v>
      </c>
      <c r="B1521" s="2">
        <v>16.749999999999996</v>
      </c>
    </row>
    <row r="1522" spans="1:2" x14ac:dyDescent="0.35">
      <c r="A1522" s="1" t="s">
        <v>1389</v>
      </c>
      <c r="B1522" s="2">
        <v>16.619999999999997</v>
      </c>
    </row>
    <row r="1523" spans="1:2" x14ac:dyDescent="0.35">
      <c r="A1523" s="1" t="s">
        <v>1390</v>
      </c>
      <c r="B1523" s="2">
        <v>16.5</v>
      </c>
    </row>
    <row r="1524" spans="1:2" x14ac:dyDescent="0.35">
      <c r="A1524" s="1" t="s">
        <v>1190</v>
      </c>
      <c r="B1524" s="2">
        <v>16.449999999999996</v>
      </c>
    </row>
    <row r="1525" spans="1:2" x14ac:dyDescent="0.35">
      <c r="A1525" s="1" t="s">
        <v>1391</v>
      </c>
      <c r="B1525" s="2">
        <v>16.440000000000001</v>
      </c>
    </row>
    <row r="1526" spans="1:2" x14ac:dyDescent="0.35">
      <c r="A1526" s="1" t="s">
        <v>1392</v>
      </c>
      <c r="B1526" s="2">
        <v>16.43</v>
      </c>
    </row>
    <row r="1527" spans="1:2" x14ac:dyDescent="0.35">
      <c r="A1527" s="1" t="s">
        <v>1008</v>
      </c>
      <c r="B1527" s="2">
        <v>16.420000000000002</v>
      </c>
    </row>
    <row r="1528" spans="1:2" x14ac:dyDescent="0.35">
      <c r="A1528" s="1" t="s">
        <v>1393</v>
      </c>
      <c r="B1528" s="2">
        <v>16.399999999999999</v>
      </c>
    </row>
    <row r="1529" spans="1:2" x14ac:dyDescent="0.35">
      <c r="A1529" s="1" t="s">
        <v>1394</v>
      </c>
      <c r="B1529" s="2">
        <v>16.360000000000003</v>
      </c>
    </row>
    <row r="1530" spans="1:2" x14ac:dyDescent="0.35">
      <c r="A1530" s="1" t="s">
        <v>1395</v>
      </c>
      <c r="B1530" s="2">
        <v>16.36</v>
      </c>
    </row>
    <row r="1531" spans="1:2" x14ac:dyDescent="0.35">
      <c r="A1531" s="1" t="s">
        <v>1396</v>
      </c>
      <c r="B1531" s="2">
        <v>16.230000000000004</v>
      </c>
    </row>
    <row r="1532" spans="1:2" x14ac:dyDescent="0.35">
      <c r="A1532" s="1" t="s">
        <v>1397</v>
      </c>
      <c r="B1532" s="2">
        <v>16.170000000000002</v>
      </c>
    </row>
    <row r="1533" spans="1:2" x14ac:dyDescent="0.35">
      <c r="A1533" s="1" t="s">
        <v>1135</v>
      </c>
      <c r="B1533" s="2">
        <v>16.060000000000002</v>
      </c>
    </row>
    <row r="1534" spans="1:2" x14ac:dyDescent="0.35">
      <c r="A1534" s="1" t="s">
        <v>1398</v>
      </c>
      <c r="B1534" s="2">
        <v>16.020000000000003</v>
      </c>
    </row>
    <row r="1535" spans="1:2" x14ac:dyDescent="0.35">
      <c r="A1535" s="1" t="s">
        <v>1327</v>
      </c>
      <c r="B1535" s="2">
        <v>15.99</v>
      </c>
    </row>
    <row r="1536" spans="1:2" x14ac:dyDescent="0.35">
      <c r="A1536" s="1" t="s">
        <v>1333</v>
      </c>
      <c r="B1536" s="2">
        <v>15.99</v>
      </c>
    </row>
    <row r="1537" spans="1:2" x14ac:dyDescent="0.35">
      <c r="A1537" s="1" t="s">
        <v>1399</v>
      </c>
      <c r="B1537" s="2">
        <v>15.939999999999998</v>
      </c>
    </row>
    <row r="1538" spans="1:2" x14ac:dyDescent="0.35">
      <c r="A1538" s="1" t="s">
        <v>1400</v>
      </c>
      <c r="B1538" s="2">
        <v>15.91</v>
      </c>
    </row>
    <row r="1539" spans="1:2" x14ac:dyDescent="0.35">
      <c r="A1539" s="1" t="s">
        <v>1401</v>
      </c>
      <c r="B1539" s="2">
        <v>15.900000000000002</v>
      </c>
    </row>
    <row r="1540" spans="1:2" x14ac:dyDescent="0.35">
      <c r="A1540" s="1" t="s">
        <v>1363</v>
      </c>
      <c r="B1540" s="2">
        <v>15.899999999999999</v>
      </c>
    </row>
    <row r="1541" spans="1:2" x14ac:dyDescent="0.35">
      <c r="A1541" s="1" t="s">
        <v>390</v>
      </c>
      <c r="B1541" s="2">
        <v>15.87</v>
      </c>
    </row>
    <row r="1542" spans="1:2" x14ac:dyDescent="0.35">
      <c r="A1542" s="1" t="s">
        <v>630</v>
      </c>
      <c r="B1542" s="2">
        <v>15.720000000000002</v>
      </c>
    </row>
    <row r="1543" spans="1:2" x14ac:dyDescent="0.35">
      <c r="A1543" s="1" t="s">
        <v>1402</v>
      </c>
      <c r="B1543" s="2">
        <v>15.620000000000001</v>
      </c>
    </row>
    <row r="1544" spans="1:2" x14ac:dyDescent="0.35">
      <c r="A1544" s="1" t="s">
        <v>1403</v>
      </c>
      <c r="B1544" s="2">
        <v>15.120000000000001</v>
      </c>
    </row>
    <row r="1545" spans="1:2" x14ac:dyDescent="0.35">
      <c r="A1545" s="1" t="s">
        <v>1404</v>
      </c>
      <c r="B1545" s="2">
        <v>15</v>
      </c>
    </row>
    <row r="1546" spans="1:2" x14ac:dyDescent="0.35">
      <c r="A1546" s="1" t="s">
        <v>457</v>
      </c>
      <c r="B1546" s="2">
        <v>14.889999999999999</v>
      </c>
    </row>
    <row r="1547" spans="1:2" x14ac:dyDescent="0.35">
      <c r="A1547" s="1" t="s">
        <v>1295</v>
      </c>
      <c r="B1547" s="2">
        <v>14.720000000000002</v>
      </c>
    </row>
    <row r="1548" spans="1:2" x14ac:dyDescent="0.35">
      <c r="A1548" s="1" t="s">
        <v>1405</v>
      </c>
      <c r="B1548" s="2">
        <v>14.7</v>
      </c>
    </row>
    <row r="1549" spans="1:2" x14ac:dyDescent="0.35">
      <c r="A1549" s="1" t="s">
        <v>1406</v>
      </c>
      <c r="B1549" s="2">
        <v>14.65</v>
      </c>
    </row>
    <row r="1550" spans="1:2" x14ac:dyDescent="0.35">
      <c r="A1550" s="1" t="s">
        <v>1407</v>
      </c>
      <c r="B1550" s="2">
        <v>14.54</v>
      </c>
    </row>
    <row r="1551" spans="1:2" x14ac:dyDescent="0.35">
      <c r="A1551" s="1" t="s">
        <v>1408</v>
      </c>
      <c r="B1551" s="2">
        <v>14.51</v>
      </c>
    </row>
    <row r="1552" spans="1:2" x14ac:dyDescent="0.35">
      <c r="A1552" s="1" t="s">
        <v>828</v>
      </c>
      <c r="B1552" s="2">
        <v>14.44</v>
      </c>
    </row>
    <row r="1553" spans="1:2" x14ac:dyDescent="0.35">
      <c r="A1553" s="1" t="s">
        <v>1409</v>
      </c>
      <c r="B1553" s="2">
        <v>14.37</v>
      </c>
    </row>
    <row r="1554" spans="1:2" x14ac:dyDescent="0.35">
      <c r="A1554" s="1" t="s">
        <v>1410</v>
      </c>
      <c r="B1554" s="2">
        <v>14.360000000000001</v>
      </c>
    </row>
    <row r="1555" spans="1:2" x14ac:dyDescent="0.35">
      <c r="A1555" s="1" t="s">
        <v>1411</v>
      </c>
      <c r="B1555" s="2">
        <v>14.36</v>
      </c>
    </row>
    <row r="1556" spans="1:2" x14ac:dyDescent="0.35">
      <c r="A1556" s="1" t="s">
        <v>279</v>
      </c>
      <c r="B1556" s="2">
        <v>14.32</v>
      </c>
    </row>
    <row r="1557" spans="1:2" x14ac:dyDescent="0.35">
      <c r="A1557" s="1" t="s">
        <v>247</v>
      </c>
      <c r="B1557" s="2">
        <v>14.16</v>
      </c>
    </row>
    <row r="1558" spans="1:2" x14ac:dyDescent="0.35">
      <c r="A1558" s="1" t="s">
        <v>1412</v>
      </c>
      <c r="B1558" s="2">
        <v>14.149999999999999</v>
      </c>
    </row>
    <row r="1559" spans="1:2" x14ac:dyDescent="0.35">
      <c r="A1559" s="1" t="s">
        <v>1184</v>
      </c>
      <c r="B1559" s="2">
        <v>14.04</v>
      </c>
    </row>
    <row r="1560" spans="1:2" x14ac:dyDescent="0.35">
      <c r="A1560" s="1" t="s">
        <v>1413</v>
      </c>
      <c r="B1560" s="2">
        <v>13.96</v>
      </c>
    </row>
    <row r="1561" spans="1:2" x14ac:dyDescent="0.35">
      <c r="A1561" s="1" t="s">
        <v>1051</v>
      </c>
      <c r="B1561" s="2">
        <v>13.940000000000001</v>
      </c>
    </row>
    <row r="1562" spans="1:2" x14ac:dyDescent="0.35">
      <c r="A1562" s="1" t="s">
        <v>1414</v>
      </c>
      <c r="B1562" s="2">
        <v>13.909999999999998</v>
      </c>
    </row>
    <row r="1563" spans="1:2" x14ac:dyDescent="0.35">
      <c r="A1563" s="1" t="s">
        <v>1415</v>
      </c>
      <c r="B1563" s="2">
        <v>13.88</v>
      </c>
    </row>
    <row r="1564" spans="1:2" x14ac:dyDescent="0.35">
      <c r="A1564" s="1" t="s">
        <v>1416</v>
      </c>
      <c r="B1564" s="2">
        <v>13.83</v>
      </c>
    </row>
    <row r="1565" spans="1:2" x14ac:dyDescent="0.35">
      <c r="A1565" s="1" t="s">
        <v>1417</v>
      </c>
      <c r="B1565" s="2">
        <v>13.69</v>
      </c>
    </row>
    <row r="1566" spans="1:2" x14ac:dyDescent="0.35">
      <c r="A1566" s="1" t="s">
        <v>1418</v>
      </c>
      <c r="B1566" s="2">
        <v>13.53</v>
      </c>
    </row>
    <row r="1567" spans="1:2" x14ac:dyDescent="0.35">
      <c r="A1567" s="1" t="s">
        <v>1419</v>
      </c>
      <c r="B1567" s="2">
        <v>13.379999999999999</v>
      </c>
    </row>
    <row r="1568" spans="1:2" x14ac:dyDescent="0.35">
      <c r="A1568" s="1" t="s">
        <v>1420</v>
      </c>
      <c r="B1568" s="2">
        <v>13.370000000000001</v>
      </c>
    </row>
    <row r="1569" spans="1:2" x14ac:dyDescent="0.35">
      <c r="A1569" s="1" t="s">
        <v>1421</v>
      </c>
      <c r="B1569" s="2">
        <v>13.31</v>
      </c>
    </row>
    <row r="1570" spans="1:2" x14ac:dyDescent="0.35">
      <c r="A1570" s="1" t="s">
        <v>846</v>
      </c>
      <c r="B1570" s="2">
        <v>13.260000000000002</v>
      </c>
    </row>
    <row r="1571" spans="1:2" x14ac:dyDescent="0.35">
      <c r="A1571" s="1" t="s">
        <v>1422</v>
      </c>
      <c r="B1571" s="2">
        <v>13.26</v>
      </c>
    </row>
    <row r="1572" spans="1:2" x14ac:dyDescent="0.35">
      <c r="A1572" s="1" t="s">
        <v>1423</v>
      </c>
      <c r="B1572" s="2">
        <v>13.12</v>
      </c>
    </row>
    <row r="1573" spans="1:2" x14ac:dyDescent="0.35">
      <c r="A1573" s="1" t="s">
        <v>1424</v>
      </c>
      <c r="B1573" s="2">
        <v>13.11</v>
      </c>
    </row>
    <row r="1574" spans="1:2" x14ac:dyDescent="0.35">
      <c r="A1574" s="1" t="s">
        <v>1345</v>
      </c>
      <c r="B1574" s="2">
        <v>13.010000000000002</v>
      </c>
    </row>
    <row r="1575" spans="1:2" x14ac:dyDescent="0.35">
      <c r="A1575" s="1" t="s">
        <v>681</v>
      </c>
      <c r="B1575" s="2">
        <v>12.919999999999998</v>
      </c>
    </row>
    <row r="1576" spans="1:2" x14ac:dyDescent="0.35">
      <c r="A1576" s="1" t="s">
        <v>1425</v>
      </c>
      <c r="B1576" s="2">
        <v>12.919999999999998</v>
      </c>
    </row>
    <row r="1577" spans="1:2" x14ac:dyDescent="0.35">
      <c r="A1577" s="1" t="s">
        <v>1324</v>
      </c>
      <c r="B1577" s="2">
        <v>12.919999999999998</v>
      </c>
    </row>
    <row r="1578" spans="1:2" x14ac:dyDescent="0.35">
      <c r="A1578" s="1" t="s">
        <v>650</v>
      </c>
      <c r="B1578" s="2">
        <v>12.87</v>
      </c>
    </row>
    <row r="1579" spans="1:2" x14ac:dyDescent="0.35">
      <c r="A1579" s="1" t="s">
        <v>1105</v>
      </c>
      <c r="B1579" s="2">
        <v>12.84</v>
      </c>
    </row>
    <row r="1580" spans="1:2" x14ac:dyDescent="0.35">
      <c r="A1580" s="1" t="s">
        <v>1426</v>
      </c>
      <c r="B1580" s="2">
        <v>12.66</v>
      </c>
    </row>
    <row r="1581" spans="1:2" x14ac:dyDescent="0.35">
      <c r="A1581" s="1" t="s">
        <v>1011</v>
      </c>
      <c r="B1581" s="2">
        <v>12.42</v>
      </c>
    </row>
    <row r="1582" spans="1:2" x14ac:dyDescent="0.35">
      <c r="A1582" s="1" t="s">
        <v>333</v>
      </c>
      <c r="B1582" s="2">
        <v>12.379999999999999</v>
      </c>
    </row>
    <row r="1583" spans="1:2" x14ac:dyDescent="0.35">
      <c r="A1583" s="1" t="s">
        <v>1428</v>
      </c>
      <c r="B1583" s="2">
        <v>12.28</v>
      </c>
    </row>
    <row r="1584" spans="1:2" x14ac:dyDescent="0.35">
      <c r="A1584" s="1" t="s">
        <v>1429</v>
      </c>
      <c r="B1584" s="2">
        <v>12.2</v>
      </c>
    </row>
    <row r="1585" spans="1:2" x14ac:dyDescent="0.35">
      <c r="A1585" s="1" t="s">
        <v>345</v>
      </c>
      <c r="B1585" s="2">
        <v>12.16</v>
      </c>
    </row>
    <row r="1586" spans="1:2" x14ac:dyDescent="0.35">
      <c r="A1586" s="1" t="s">
        <v>1055</v>
      </c>
      <c r="B1586" s="2">
        <v>12.100000000000001</v>
      </c>
    </row>
    <row r="1587" spans="1:2" x14ac:dyDescent="0.35">
      <c r="A1587" s="1" t="s">
        <v>1431</v>
      </c>
      <c r="B1587" s="2">
        <v>11.9</v>
      </c>
    </row>
    <row r="1588" spans="1:2" x14ac:dyDescent="0.35">
      <c r="A1588" s="1" t="s">
        <v>1323</v>
      </c>
      <c r="B1588" s="2">
        <v>11.71</v>
      </c>
    </row>
    <row r="1589" spans="1:2" x14ac:dyDescent="0.35">
      <c r="A1589" s="1" t="s">
        <v>1432</v>
      </c>
      <c r="B1589" s="2">
        <v>11.57</v>
      </c>
    </row>
    <row r="1590" spans="1:2" x14ac:dyDescent="0.35">
      <c r="A1590" s="1" t="s">
        <v>920</v>
      </c>
      <c r="B1590" s="2">
        <v>11.55</v>
      </c>
    </row>
    <row r="1591" spans="1:2" x14ac:dyDescent="0.35">
      <c r="A1591" s="1" t="s">
        <v>354</v>
      </c>
      <c r="B1591" s="2">
        <v>11.519999999999998</v>
      </c>
    </row>
    <row r="1592" spans="1:2" x14ac:dyDescent="0.35">
      <c r="A1592" s="1" t="s">
        <v>1433</v>
      </c>
      <c r="B1592" s="2">
        <v>11.5</v>
      </c>
    </row>
    <row r="1593" spans="1:2" x14ac:dyDescent="0.35">
      <c r="A1593" s="1" t="s">
        <v>1092</v>
      </c>
      <c r="B1593" s="2">
        <v>11.43</v>
      </c>
    </row>
    <row r="1594" spans="1:2" x14ac:dyDescent="0.35">
      <c r="A1594" s="1" t="s">
        <v>1106</v>
      </c>
      <c r="B1594" s="2">
        <v>11.42</v>
      </c>
    </row>
    <row r="1595" spans="1:2" x14ac:dyDescent="0.35">
      <c r="A1595" s="1" t="s">
        <v>1112</v>
      </c>
      <c r="B1595" s="2">
        <v>11.35</v>
      </c>
    </row>
    <row r="1596" spans="1:2" x14ac:dyDescent="0.35">
      <c r="A1596" s="1" t="s">
        <v>1434</v>
      </c>
      <c r="B1596" s="2">
        <v>11.34</v>
      </c>
    </row>
    <row r="1597" spans="1:2" x14ac:dyDescent="0.35">
      <c r="A1597" s="1" t="s">
        <v>1435</v>
      </c>
      <c r="B1597" s="2">
        <v>11.309999999999999</v>
      </c>
    </row>
    <row r="1598" spans="1:2" x14ac:dyDescent="0.35">
      <c r="A1598" s="1" t="s">
        <v>372</v>
      </c>
      <c r="B1598" s="2">
        <v>11.280000000000001</v>
      </c>
    </row>
    <row r="1599" spans="1:2" x14ac:dyDescent="0.35">
      <c r="A1599" s="1" t="s">
        <v>926</v>
      </c>
      <c r="B1599" s="2">
        <v>11.11</v>
      </c>
    </row>
    <row r="1600" spans="1:2" x14ac:dyDescent="0.35">
      <c r="A1600" s="1" t="s">
        <v>1314</v>
      </c>
      <c r="B1600" s="2">
        <v>11.030000000000001</v>
      </c>
    </row>
    <row r="1601" spans="1:2" x14ac:dyDescent="0.35">
      <c r="A1601" s="1" t="s">
        <v>1436</v>
      </c>
      <c r="B1601" s="2">
        <v>10.51</v>
      </c>
    </row>
    <row r="1602" spans="1:2" x14ac:dyDescent="0.35">
      <c r="A1602" s="1" t="s">
        <v>1437</v>
      </c>
      <c r="B1602" s="2">
        <v>10.46</v>
      </c>
    </row>
    <row r="1603" spans="1:2" x14ac:dyDescent="0.35">
      <c r="A1603" s="1" t="s">
        <v>1160</v>
      </c>
      <c r="B1603" s="2">
        <v>10.35</v>
      </c>
    </row>
    <row r="1604" spans="1:2" x14ac:dyDescent="0.35">
      <c r="A1604" s="1" t="s">
        <v>383</v>
      </c>
      <c r="B1604" s="2">
        <v>10.3</v>
      </c>
    </row>
    <row r="1605" spans="1:2" x14ac:dyDescent="0.35">
      <c r="A1605" s="1" t="s">
        <v>1438</v>
      </c>
      <c r="B1605" s="2">
        <v>10.3</v>
      </c>
    </row>
    <row r="1606" spans="1:2" x14ac:dyDescent="0.35">
      <c r="A1606" s="1" t="s">
        <v>1134</v>
      </c>
      <c r="B1606" s="2">
        <v>10.25</v>
      </c>
    </row>
    <row r="1607" spans="1:2" x14ac:dyDescent="0.35">
      <c r="A1607" s="1" t="s">
        <v>1439</v>
      </c>
      <c r="B1607" s="2">
        <v>10.23</v>
      </c>
    </row>
    <row r="1608" spans="1:2" x14ac:dyDescent="0.35">
      <c r="A1608" s="1" t="s">
        <v>1204</v>
      </c>
      <c r="B1608" s="2">
        <v>10.129999999999999</v>
      </c>
    </row>
    <row r="1609" spans="1:2" x14ac:dyDescent="0.35">
      <c r="A1609" s="1" t="s">
        <v>289</v>
      </c>
      <c r="B1609" s="2">
        <v>10.039999999999999</v>
      </c>
    </row>
    <row r="1610" spans="1:2" x14ac:dyDescent="0.35">
      <c r="A1610" s="1" t="s">
        <v>1140</v>
      </c>
      <c r="B1610" s="2">
        <v>10.029999999999999</v>
      </c>
    </row>
    <row r="1611" spans="1:2" x14ac:dyDescent="0.35">
      <c r="A1611" s="1" t="s">
        <v>331</v>
      </c>
      <c r="B1611" s="2">
        <v>9.9200000000000017</v>
      </c>
    </row>
    <row r="1612" spans="1:2" x14ac:dyDescent="0.35">
      <c r="A1612" s="1" t="s">
        <v>1440</v>
      </c>
      <c r="B1612" s="2">
        <v>9.879999999999999</v>
      </c>
    </row>
    <row r="1613" spans="1:2" x14ac:dyDescent="0.35">
      <c r="A1613" s="1" t="s">
        <v>1353</v>
      </c>
      <c r="B1613" s="2">
        <v>9.84</v>
      </c>
    </row>
    <row r="1614" spans="1:2" x14ac:dyDescent="0.35">
      <c r="A1614" s="1" t="s">
        <v>1441</v>
      </c>
      <c r="B1614" s="2">
        <v>9.7100000000000009</v>
      </c>
    </row>
    <row r="1615" spans="1:2" x14ac:dyDescent="0.35">
      <c r="A1615" s="1" t="s">
        <v>1373</v>
      </c>
      <c r="B1615" s="2">
        <v>9</v>
      </c>
    </row>
    <row r="1616" spans="1:2" x14ac:dyDescent="0.35">
      <c r="A1616" s="1" t="s">
        <v>1084</v>
      </c>
      <c r="B1616" s="2">
        <v>8.9700000000000006</v>
      </c>
    </row>
    <row r="1617" spans="1:2" x14ac:dyDescent="0.35">
      <c r="A1617" s="1" t="s">
        <v>1249</v>
      </c>
      <c r="B1617" s="2">
        <v>8.68</v>
      </c>
    </row>
    <row r="1618" spans="1:2" x14ac:dyDescent="0.35">
      <c r="A1618" s="1" t="s">
        <v>1442</v>
      </c>
      <c r="B1618" s="2">
        <v>8.58</v>
      </c>
    </row>
    <row r="1619" spans="1:2" x14ac:dyDescent="0.35">
      <c r="A1619" s="1" t="s">
        <v>1052</v>
      </c>
      <c r="B1619" s="2">
        <v>8.26</v>
      </c>
    </row>
    <row r="1620" spans="1:2" x14ac:dyDescent="0.35">
      <c r="A1620" s="1" t="s">
        <v>1443</v>
      </c>
      <c r="B1620" s="2">
        <v>8.0599999999999987</v>
      </c>
    </row>
    <row r="1621" spans="1:2" x14ac:dyDescent="0.35">
      <c r="A1621" s="1" t="s">
        <v>1356</v>
      </c>
      <c r="B1621" s="2">
        <v>8.0000000000000018</v>
      </c>
    </row>
    <row r="1622" spans="1:2" x14ac:dyDescent="0.35">
      <c r="A1622" s="1" t="s">
        <v>1444</v>
      </c>
      <c r="B1622" s="2">
        <v>7.81</v>
      </c>
    </row>
    <row r="1623" spans="1:2" x14ac:dyDescent="0.35">
      <c r="A1623" s="1" t="s">
        <v>691</v>
      </c>
      <c r="B1623" s="2">
        <v>7.8000000000000007</v>
      </c>
    </row>
    <row r="1624" spans="1:2" x14ac:dyDescent="0.35">
      <c r="A1624" s="1" t="s">
        <v>1427</v>
      </c>
      <c r="B1624" s="2">
        <v>7.72</v>
      </c>
    </row>
    <row r="1625" spans="1:2" x14ac:dyDescent="0.35">
      <c r="A1625" s="1" t="s">
        <v>1445</v>
      </c>
      <c r="B1625" s="2">
        <v>7.5600000000000005</v>
      </c>
    </row>
    <row r="1626" spans="1:2" x14ac:dyDescent="0.35">
      <c r="A1626" s="1" t="s">
        <v>626</v>
      </c>
      <c r="B1626" s="2">
        <v>7.5000000000000009</v>
      </c>
    </row>
    <row r="1627" spans="1:2" x14ac:dyDescent="0.35">
      <c r="A1627" s="1" t="s">
        <v>1362</v>
      </c>
      <c r="B1627" s="2">
        <v>7.3500000000000005</v>
      </c>
    </row>
    <row r="1628" spans="1:2" x14ac:dyDescent="0.35">
      <c r="A1628" s="1" t="s">
        <v>1446</v>
      </c>
      <c r="B1628" s="2">
        <v>7.34</v>
      </c>
    </row>
    <row r="1629" spans="1:2" x14ac:dyDescent="0.35">
      <c r="A1629" s="1" t="s">
        <v>1388</v>
      </c>
      <c r="B1629" s="2">
        <v>6.9499999999999993</v>
      </c>
    </row>
    <row r="1630" spans="1:2" x14ac:dyDescent="0.35">
      <c r="A1630" s="1" t="s">
        <v>265</v>
      </c>
      <c r="B1630" s="2">
        <v>6.8500000000000005</v>
      </c>
    </row>
    <row r="1631" spans="1:2" x14ac:dyDescent="0.35">
      <c r="A1631" s="1" t="s">
        <v>1067</v>
      </c>
      <c r="B1631" s="2">
        <v>6.7800000000000011</v>
      </c>
    </row>
    <row r="1632" spans="1:2" x14ac:dyDescent="0.35">
      <c r="A1632" s="1" t="s">
        <v>474</v>
      </c>
      <c r="B1632" s="2">
        <v>6.620000000000001</v>
      </c>
    </row>
    <row r="1633" spans="1:2" x14ac:dyDescent="0.35">
      <c r="A1633" s="1" t="s">
        <v>1355</v>
      </c>
      <c r="B1633" s="2">
        <v>6.3699999999999992</v>
      </c>
    </row>
    <row r="1634" spans="1:2" x14ac:dyDescent="0.35">
      <c r="A1634" s="1" t="s">
        <v>1447</v>
      </c>
      <c r="B1634" s="2">
        <v>6.2899999999999991</v>
      </c>
    </row>
    <row r="1635" spans="1:2" x14ac:dyDescent="0.35">
      <c r="A1635" s="1" t="s">
        <v>1448</v>
      </c>
      <c r="B1635" s="2">
        <v>6.27</v>
      </c>
    </row>
    <row r="1636" spans="1:2" x14ac:dyDescent="0.35">
      <c r="A1636" s="1" t="s">
        <v>1449</v>
      </c>
      <c r="B1636" s="2">
        <v>5.84</v>
      </c>
    </row>
    <row r="1637" spans="1:2" x14ac:dyDescent="0.35">
      <c r="A1637" s="1" t="s">
        <v>1450</v>
      </c>
      <c r="B1637" s="2">
        <v>5.84</v>
      </c>
    </row>
    <row r="1638" spans="1:2" x14ac:dyDescent="0.35">
      <c r="A1638" s="1" t="s">
        <v>1451</v>
      </c>
      <c r="B1638" s="2">
        <v>5.6999999999999993</v>
      </c>
    </row>
    <row r="1639" spans="1:2" x14ac:dyDescent="0.35">
      <c r="A1639" s="1" t="s">
        <v>348</v>
      </c>
      <c r="B1639" s="2">
        <v>5.52</v>
      </c>
    </row>
    <row r="1640" spans="1:2" x14ac:dyDescent="0.35">
      <c r="A1640" s="1" t="s">
        <v>1182</v>
      </c>
      <c r="B1640" s="2">
        <v>5.4200000000000008</v>
      </c>
    </row>
    <row r="1641" spans="1:2" x14ac:dyDescent="0.35">
      <c r="A1641" s="1" t="s">
        <v>1387</v>
      </c>
      <c r="B1641" s="2">
        <v>5.1300000000000008</v>
      </c>
    </row>
    <row r="1642" spans="1:2" x14ac:dyDescent="0.35">
      <c r="A1642" s="1" t="s">
        <v>1452</v>
      </c>
      <c r="B1642" s="2">
        <v>4.68</v>
      </c>
    </row>
    <row r="1643" spans="1:2" x14ac:dyDescent="0.35">
      <c r="A1643" s="1" t="s">
        <v>1115</v>
      </c>
      <c r="B1643" s="2">
        <v>4.62</v>
      </c>
    </row>
    <row r="1644" spans="1:2" x14ac:dyDescent="0.35">
      <c r="A1644" s="1" t="s">
        <v>1453</v>
      </c>
      <c r="B1644" s="2">
        <v>4.5999999999999996</v>
      </c>
    </row>
    <row r="1645" spans="1:2" x14ac:dyDescent="0.35">
      <c r="A1645" s="1" t="s">
        <v>688</v>
      </c>
      <c r="B1645" s="2">
        <v>4.4400000000000004</v>
      </c>
    </row>
    <row r="1646" spans="1:2" x14ac:dyDescent="0.35">
      <c r="A1646" s="1" t="s">
        <v>1454</v>
      </c>
      <c r="B1646" s="2">
        <v>4.43</v>
      </c>
    </row>
    <row r="1647" spans="1:2" x14ac:dyDescent="0.35">
      <c r="A1647" s="1" t="s">
        <v>1455</v>
      </c>
      <c r="B1647" s="2">
        <v>4.3999999999999995</v>
      </c>
    </row>
    <row r="1648" spans="1:2" x14ac:dyDescent="0.35">
      <c r="A1648" s="1" t="s">
        <v>1456</v>
      </c>
      <c r="B1648" s="2">
        <v>4.2200000000000006</v>
      </c>
    </row>
    <row r="1649" spans="1:2" x14ac:dyDescent="0.35">
      <c r="A1649" s="1" t="s">
        <v>762</v>
      </c>
      <c r="B1649" s="2">
        <v>3.99</v>
      </c>
    </row>
    <row r="1650" spans="1:2" x14ac:dyDescent="0.35">
      <c r="A1650" s="1" t="s">
        <v>1308</v>
      </c>
      <c r="B1650" s="2">
        <v>3.72</v>
      </c>
    </row>
    <row r="1651" spans="1:2" x14ac:dyDescent="0.35">
      <c r="A1651" s="1" t="s">
        <v>1457</v>
      </c>
      <c r="B1651" s="2">
        <v>3.58</v>
      </c>
    </row>
    <row r="1652" spans="1:2" x14ac:dyDescent="0.35">
      <c r="A1652" s="1" t="s">
        <v>1458</v>
      </c>
      <c r="B1652" s="2">
        <v>3.4200000000000004</v>
      </c>
    </row>
    <row r="1653" spans="1:2" x14ac:dyDescent="0.35">
      <c r="A1653" s="1" t="s">
        <v>1459</v>
      </c>
      <c r="B1653" s="2">
        <v>3.3600000000000003</v>
      </c>
    </row>
    <row r="1654" spans="1:2" x14ac:dyDescent="0.35">
      <c r="A1654" s="1" t="s">
        <v>1460</v>
      </c>
      <c r="B1654" s="2">
        <v>3.3200000000000003</v>
      </c>
    </row>
    <row r="1655" spans="1:2" x14ac:dyDescent="0.35">
      <c r="A1655" s="1" t="s">
        <v>1461</v>
      </c>
      <c r="B1655" s="2">
        <v>3.22</v>
      </c>
    </row>
    <row r="1656" spans="1:2" x14ac:dyDescent="0.35">
      <c r="A1656" s="1" t="s">
        <v>612</v>
      </c>
      <c r="B1656" s="2">
        <v>3.22</v>
      </c>
    </row>
    <row r="1657" spans="1:2" x14ac:dyDescent="0.35">
      <c r="A1657" s="1" t="s">
        <v>1165</v>
      </c>
      <c r="B1657" s="2">
        <v>3.2</v>
      </c>
    </row>
    <row r="1658" spans="1:2" x14ac:dyDescent="0.35">
      <c r="A1658" s="1" t="s">
        <v>1462</v>
      </c>
      <c r="B1658" s="2">
        <v>3.1199999999999997</v>
      </c>
    </row>
    <row r="1659" spans="1:2" x14ac:dyDescent="0.35">
      <c r="A1659" s="1" t="s">
        <v>1463</v>
      </c>
      <c r="B1659" s="2">
        <v>2.9399999999999995</v>
      </c>
    </row>
    <row r="1660" spans="1:2" x14ac:dyDescent="0.35">
      <c r="A1660" s="1" t="s">
        <v>1430</v>
      </c>
      <c r="B1660" s="2">
        <v>2.58</v>
      </c>
    </row>
    <row r="1661" spans="1:2" x14ac:dyDescent="0.35">
      <c r="A1661" s="1" t="s">
        <v>379</v>
      </c>
      <c r="B1661" s="2">
        <v>1.81</v>
      </c>
    </row>
    <row r="1662" spans="1:2" x14ac:dyDescent="0.35">
      <c r="A1662" s="1" t="s">
        <v>1464</v>
      </c>
      <c r="B1662" s="2">
        <v>1.7200000000000002</v>
      </c>
    </row>
    <row r="1663" spans="1:2" x14ac:dyDescent="0.35">
      <c r="A1663" s="1" t="s">
        <v>1235</v>
      </c>
      <c r="B1663" s="2">
        <v>0.88000000000000012</v>
      </c>
    </row>
    <row r="1664" spans="1:2" x14ac:dyDescent="0.35">
      <c r="A1664" s="1" t="s">
        <v>863</v>
      </c>
      <c r="B1664" s="2">
        <v>0.77999999999999992</v>
      </c>
    </row>
  </sheetData>
  <pageMargins left="0.7" right="0.7" top="0.75" bottom="0.75" header="0.3" footer="0.3"/>
  <pageSetup paperSize="0" orientation="portrait" horizontalDpi="0" verticalDpi="0" copies="0"/>
  <drawing r:id="rId1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DAA32-F569-4F95-8893-E06414BDBDBB}">
  <sheetPr codeName="Sheet1">
    <tabColor rgb="FF92D050"/>
  </sheetPr>
  <dimension ref="AQ3"/>
  <sheetViews>
    <sheetView topLeftCell="A16" zoomScaleNormal="100" workbookViewId="0">
      <selection activeCell="N14" sqref="N14"/>
    </sheetView>
  </sheetViews>
  <sheetFormatPr defaultRowHeight="14.5" x14ac:dyDescent="0.35"/>
  <cols>
    <col min="1" max="16384" width="8.7265625" style="47"/>
  </cols>
  <sheetData>
    <row r="3" spans="43:43" x14ac:dyDescent="0.35">
      <c r="AQ3" s="47" t="s">
        <v>0</v>
      </c>
    </row>
  </sheetData>
  <pageMargins left="0.7" right="0.7" top="0.75" bottom="0.75" header="0.3" footer="0.3"/>
  <pageSetup paperSize="0" orientation="portrait" horizontalDpi="0" verticalDpi="0" copies="0"/>
  <drawing r:id="rId1"/>
  <legacyDrawing r:id="rId2"/>
  <mc:AlternateContent xmlns:mc="http://schemas.openxmlformats.org/markup-compatibility/2006">
    <mc:Choice Requires="x14">
      <controls>
        <mc:AlternateContent xmlns:mc="http://schemas.openxmlformats.org/markup-compatibility/2006">
          <mc:Choice Requires="x14">
            <control shapeId="3073" r:id="rId3" name="Option Button 1">
              <controlPr defaultSize="0" autoFill="0" autoLine="0" autoPict="0">
                <anchor moveWithCells="1">
                  <from>
                    <xdr:col>14</xdr:col>
                    <xdr:colOff>463550</xdr:colOff>
                    <xdr:row>2</xdr:row>
                    <xdr:rowOff>165100</xdr:rowOff>
                  </from>
                  <to>
                    <xdr:col>16</xdr:col>
                    <xdr:colOff>190500</xdr:colOff>
                    <xdr:row>4</xdr:row>
                    <xdr:rowOff>19050</xdr:rowOff>
                  </to>
                </anchor>
              </controlPr>
            </control>
          </mc:Choice>
        </mc:AlternateContent>
        <mc:AlternateContent xmlns:mc="http://schemas.openxmlformats.org/markup-compatibility/2006">
          <mc:Choice Requires="x14">
            <control shapeId="3074" r:id="rId4" name="Option Button 2">
              <controlPr defaultSize="0" autoFill="0" autoLine="0" autoPict="0">
                <anchor moveWithCells="1">
                  <from>
                    <xdr:col>16</xdr:col>
                    <xdr:colOff>158750</xdr:colOff>
                    <xdr:row>2</xdr:row>
                    <xdr:rowOff>165100</xdr:rowOff>
                  </from>
                  <to>
                    <xdr:col>17</xdr:col>
                    <xdr:colOff>482600</xdr:colOff>
                    <xdr:row>4</xdr:row>
                    <xdr:rowOff>19050</xdr:rowOff>
                  </to>
                </anchor>
              </controlPr>
            </control>
          </mc:Choice>
        </mc:AlternateContent>
        <mc:AlternateContent xmlns:mc="http://schemas.openxmlformats.org/markup-compatibility/2006">
          <mc:Choice Requires="x14">
            <control shapeId="3075" r:id="rId5" name="Option Button 3">
              <controlPr defaultSize="0" autoFill="0" autoLine="0" autoPict="0">
                <anchor moveWithCells="1">
                  <from>
                    <xdr:col>17</xdr:col>
                    <xdr:colOff>444500</xdr:colOff>
                    <xdr:row>2</xdr:row>
                    <xdr:rowOff>165100</xdr:rowOff>
                  </from>
                  <to>
                    <xdr:col>19</xdr:col>
                    <xdr:colOff>171450</xdr:colOff>
                    <xdr:row>4</xdr:row>
                    <xdr:rowOff>19050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4112C-3BAC-47A4-953F-9A4049A09087}">
  <sheetPr codeName="Sheet4">
    <tabColor theme="4" tint="0.39997558519241921"/>
  </sheetPr>
  <dimension ref="Q37"/>
  <sheetViews>
    <sheetView showGridLines="0" tabSelected="1" topLeftCell="B1" zoomScaleNormal="100" workbookViewId="0">
      <selection activeCell="Q39" sqref="Q39"/>
    </sheetView>
  </sheetViews>
  <sheetFormatPr defaultRowHeight="14.5" x14ac:dyDescent="0.35"/>
  <cols>
    <col min="1" max="16384" width="8.7265625" style="46"/>
  </cols>
  <sheetData>
    <row r="37" spans="17:17" x14ac:dyDescent="0.35">
      <c r="Q37" s="46" t="s">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FC5FD2FA-2F7D-424B-B264-F8C698EFDBA9}">
  <ds:schemaRefs/>
</ds:datastoreItem>
</file>

<file path=customXml/itemProps2.xml><?xml version="1.0" encoding="utf-8"?>
<ds:datastoreItem xmlns:ds="http://schemas.openxmlformats.org/officeDocument/2006/customXml" ds:itemID="{82AACE00-AB79-4406-A52F-A68B97BE6CB1}">
  <ds:schemaRefs/>
</ds:datastoreItem>
</file>

<file path=customXml/itemProps3.xml><?xml version="1.0" encoding="utf-8"?>
<ds:datastoreItem xmlns:ds="http://schemas.openxmlformats.org/officeDocument/2006/customXml" ds:itemID="{826C6DD7-8A2A-4125-8877-5D6F9BF5627E}">
  <ds:schemaRefs/>
</ds:datastoreItem>
</file>

<file path=customXml/itemProps4.xml><?xml version="1.0" encoding="utf-8"?>
<ds:datastoreItem xmlns:ds="http://schemas.openxmlformats.org/officeDocument/2006/customXml" ds:itemID="{E7FC1299-005F-4F9A-9B96-37CEBEE50036}">
  <ds:schemaRefs/>
</ds:datastoreItem>
</file>

<file path=customXml/itemProps5.xml><?xml version="1.0" encoding="utf-8"?>
<ds:datastoreItem xmlns:ds="http://schemas.openxmlformats.org/officeDocument/2006/customXml" ds:itemID="{F9002E92-F142-4601-A038-F5E6C645197E}">
  <ds:schemaRefs/>
</ds:datastoreItem>
</file>

<file path=customXml/itemProps6.xml><?xml version="1.0" encoding="utf-8"?>
<ds:datastoreItem xmlns:ds="http://schemas.openxmlformats.org/officeDocument/2006/customXml" ds:itemID="{292B36C0-BF28-4F63-AB8A-82B57E3773F1}">
  <ds:schemaRefs/>
</ds:datastoreItem>
</file>

<file path=customXml/itemProps7.xml><?xml version="1.0" encoding="utf-8"?>
<ds:datastoreItem xmlns:ds="http://schemas.openxmlformats.org/officeDocument/2006/customXml" ds:itemID="{80F44489-5B5E-4F13-AAC4-1D6F25496230}">
  <ds:schemaRefs/>
</ds:datastoreItem>
</file>

<file path=customXml/itemProps8.xml><?xml version="1.0" encoding="utf-8"?>
<ds:datastoreItem xmlns:ds="http://schemas.openxmlformats.org/officeDocument/2006/customXml" ds:itemID="{3AFBF869-D26A-4431-993C-7DF236270650}">
  <ds:schemaRefs/>
</ds:datastoreItem>
</file>

<file path=customXml/itemProps9.xml><?xml version="1.0" encoding="utf-8"?>
<ds:datastoreItem xmlns:ds="http://schemas.openxmlformats.org/officeDocument/2006/customXml" ds:itemID="{BFA7726E-F0E7-4BBA-A29B-15F3C6ADC2EF}">
  <ds:schemaRefs/>
</ds:datastoreItem>
</file>

<file path=customXml/itemProps10.xml><?xml version="1.0" encoding="utf-8"?>
<ds:datastoreItem xmlns:ds="http://schemas.openxmlformats.org/officeDocument/2006/customXml" ds:itemID="{15D69405-6B7C-4902-BC5D-95EED8482A8A}">
  <ds:schemaRefs/>
</ds:datastoreItem>
</file>

<file path=customXml/itemProps11.xml><?xml version="1.0" encoding="utf-8"?>
<ds:datastoreItem xmlns:ds="http://schemas.openxmlformats.org/officeDocument/2006/customXml" ds:itemID="{5D256CC8-5383-41D7-81C1-71FA5401B876}">
  <ds:schemaRefs/>
</ds:datastoreItem>
</file>

<file path=customXml/itemProps12.xml><?xml version="1.0" encoding="utf-8"?>
<ds:datastoreItem xmlns:ds="http://schemas.openxmlformats.org/officeDocument/2006/customXml" ds:itemID="{17CF1488-ACAD-4CA7-BA75-B9AD61F14DF6}">
  <ds:schemaRefs/>
</ds:datastoreItem>
</file>

<file path=customXml/itemProps13.xml><?xml version="1.0" encoding="utf-8"?>
<ds:datastoreItem xmlns:ds="http://schemas.openxmlformats.org/officeDocument/2006/customXml" ds:itemID="{0DD9D946-ACA5-476C-8E3C-325E34170DAA}">
  <ds:schemaRefs/>
</ds:datastoreItem>
</file>

<file path=customXml/itemProps14.xml><?xml version="1.0" encoding="utf-8"?>
<ds:datastoreItem xmlns:ds="http://schemas.openxmlformats.org/officeDocument/2006/customXml" ds:itemID="{E23A24C0-4335-46CC-B0A8-1AB01FF71DBE}">
  <ds:schemaRefs/>
</ds:datastoreItem>
</file>

<file path=customXml/itemProps15.xml><?xml version="1.0" encoding="utf-8"?>
<ds:datastoreItem xmlns:ds="http://schemas.openxmlformats.org/officeDocument/2006/customXml" ds:itemID="{043D1F27-1665-4653-9D05-3B25CD23C3AA}">
  <ds:schemaRefs/>
</ds:datastoreItem>
</file>

<file path=customXml/itemProps16.xml><?xml version="1.0" encoding="utf-8"?>
<ds:datastoreItem xmlns:ds="http://schemas.openxmlformats.org/officeDocument/2006/customXml" ds:itemID="{8EBC9E68-954A-451F-B7D1-BB0F6DCF0569}">
  <ds:schemaRefs/>
</ds:datastoreItem>
</file>

<file path=customXml/itemProps17.xml><?xml version="1.0" encoding="utf-8"?>
<ds:datastoreItem xmlns:ds="http://schemas.openxmlformats.org/officeDocument/2006/customXml" ds:itemID="{925AE6AC-3E4A-4ED5-B874-686AA4716813}">
  <ds:schemaRefs/>
</ds:datastoreItem>
</file>

<file path=customXml/itemProps18.xml><?xml version="1.0" encoding="utf-8"?>
<ds:datastoreItem xmlns:ds="http://schemas.openxmlformats.org/officeDocument/2006/customXml" ds:itemID="{80347187-480E-46F3-904B-08CDDE81E122}">
  <ds:schemaRefs/>
</ds:datastoreItem>
</file>

<file path=customXml/itemProps19.xml><?xml version="1.0" encoding="utf-8"?>
<ds:datastoreItem xmlns:ds="http://schemas.openxmlformats.org/officeDocument/2006/customXml" ds:itemID="{A3309ED3-19FF-40BB-A1B7-3789C17C5EEF}">
  <ds:schemaRefs/>
</ds:datastoreItem>
</file>

<file path=customXml/itemProps20.xml><?xml version="1.0" encoding="utf-8"?>
<ds:datastoreItem xmlns:ds="http://schemas.openxmlformats.org/officeDocument/2006/customXml" ds:itemID="{DD673281-65BF-4DD5-BD3A-AFFA975240E9}">
  <ds:schemaRefs>
    <ds:schemaRef ds:uri="http://schemas.microsoft.com/DataMashup"/>
  </ds:schemaRefs>
</ds:datastoreItem>
</file>

<file path=customXml/itemProps21.xml><?xml version="1.0" encoding="utf-8"?>
<ds:datastoreItem xmlns:ds="http://schemas.openxmlformats.org/officeDocument/2006/customXml" ds:itemID="{5056FD38-F841-4D1D-9E7D-8213F931AABB}">
  <ds:schemaRefs/>
</ds:datastoreItem>
</file>

<file path=customXml/itemProps22.xml><?xml version="1.0" encoding="utf-8"?>
<ds:datastoreItem xmlns:ds="http://schemas.openxmlformats.org/officeDocument/2006/customXml" ds:itemID="{29E961E2-586D-4976-B47C-86FD20F89B0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Pivot Analysis</vt:lpstr>
      <vt:lpstr>DASHBOARD-1</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muzamil jamil channa</dc:creator>
  <cp:lastModifiedBy>muzamil jamil channa</cp:lastModifiedBy>
  <dcterms:created xsi:type="dcterms:W3CDTF">2024-01-02T07:41:43Z</dcterms:created>
  <dcterms:modified xsi:type="dcterms:W3CDTF">2024-01-20T18:18:03Z</dcterms:modified>
</cp:coreProperties>
</file>