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80" windowHeight="26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<sst xmlns="http://schemas.openxmlformats.org/spreadsheetml/2006/main" count="49">
  <si>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</si>
  <si>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</si>
  <si>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</si>
  <si>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</si>
  <si>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</si>
  <si>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</si>
  <si>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</si>
  <si>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</si>
  <si>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</si>
  <si>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</si>
  <si>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</si>
  <si>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</si>
  <si>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</si>
  <si>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</si>
  <si>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</si>
  <si>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</si>
  <si>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</si>
  <si>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</si>
  <si>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22-08-2002</t>
  </si>
  <si>
    <t>26-02-2003</t>
  </si>
  <si>
    <t>20-08-2003</t>
  </si>
  <si>
    <t>18-02-2004</t>
  </si>
  <si>
    <t>04-08-2004</t>
  </si>
  <si>
    <t>18-02-2005</t>
  </si>
  <si>
    <t>02-08-2005</t>
  </si>
  <si>
    <t>18-02-2006</t>
  </si>
  <si>
    <t>15-02-2007</t>
  </si>
  <si>
    <t>28-07-2007</t>
  </si>
  <si>
    <t>15-02-2008</t>
  </si>
  <si>
    <t>24-07-2008</t>
  </si>
  <si>
    <t>14-02-2009</t>
  </si>
  <si>
    <t>23-07-2009</t>
  </si>
  <si>
    <t>18-02-2010</t>
  </si>
  <si>
    <t>22-07-2010</t>
  </si>
  <si>
    <t>10-02-2011</t>
  </si>
  <si>
    <t>21-07-2011</t>
  </si>
  <si>
    <t>08-02-2012</t>
  </si>
  <si>
    <t>19-07-2012</t>
  </si>
  <si>
    <t>09-02-2013</t>
  </si>
  <si>
    <t>20-07-2013</t>
  </si>
  <si>
    <t>08-02-2014</t>
  </si>
  <si>
    <t>19-07-2014</t>
  </si>
  <si>
    <t>07-02-2015</t>
  </si>
  <si>
    <t>18-07-2015</t>
  </si>
  <si>
    <t>06-02-2016</t>
  </si>
  <si>
    <t>21-07-2016</t>
  </si>
  <si>
    <t>15-02-2017</t>
  </si>
  <si>
    <t>26-07-2017</t>
  </si>
  <si>
    <t>14-02-2018</t>
  </si>
</sst>
</file>

<file path=xl/styles.xml><?xml version="1.0" encoding="utf-8"?>
<styleSheet xmlns="http://schemas.openxmlformats.org/spreadsheetml/2006/main">
  <numFmts count="4">
    <numFmt numFmtId="176" formatCode="_-* #,##0_-;\-* #,##0_-;_-* &quot;-&quot;_-;_-@_-"/>
    <numFmt numFmtId="177" formatCode="_-* #,##0.00_-;\-* #,##0.00_-;_-* &quot;-&quot;??_-;_-@_-"/>
    <numFmt numFmtId="178" formatCode="_-&quot;£&quot;* #,##0.00_-;\-&quot;£&quot;* #,##0.00_-;_-&quot;£&quot;* &quot;-&quot;??_-;_-@_-"/>
    <numFmt numFmtId="179" formatCode="_-&quot;£&quot;* #,##0_-;\-&quot;£&quot;* #,##0_-;_-&quot;£&quot;* &quot;-&quot;_-;_-@_-"/>
  </numFmts>
  <fonts count="2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13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5" fillId="2" borderId="5" applyNumberFormat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49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3"/>
  <sheetViews>
    <sheetView tabSelected="1" workbookViewId="0">
      <selection activeCell="A1" sqref="A1"/>
    </sheetView>
  </sheetViews>
  <sheetFormatPr defaultColWidth="9" defaultRowHeight="15"/>
  <cols>
    <col min="1" max="1" width="11.447619047619"/>
    <col min="3" max="3" width="12.2190476190476" customWidth="1"/>
    <col min="4" max="4" width="11.447619047619" customWidth="1"/>
    <col min="5" max="5" width="15.2190476190476" customWidth="1"/>
    <col min="7" max="7" width="16.7809523809524" customWidth="1"/>
    <col min="8" max="8" width="13.7809523809524" customWidth="1"/>
    <col min="9" max="9" width="18" customWidth="1"/>
    <col min="10" max="10" width="13.6666666666667" customWidth="1"/>
    <col min="11" max="11" width="20.447619047619" customWidth="1"/>
    <col min="12" max="12" width="16" customWidth="1"/>
    <col min="13" max="13" width="20.447619047619" customWidth="1"/>
    <col min="14" max="14" width="18.552380952381" customWidth="1"/>
    <col min="15" max="15" width="18.7809523809524" customWidth="1"/>
    <col min="16" max="16" width="14.1142857142857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>
        <v>7182</v>
      </c>
      <c r="C2">
        <v>-5499</v>
      </c>
      <c r="D2">
        <f t="shared" ref="D2:D32" si="0">B2+C2</f>
        <v>1683</v>
      </c>
      <c r="E2">
        <v>1449</v>
      </c>
      <c r="F2">
        <v>984</v>
      </c>
      <c r="G2">
        <v>1098</v>
      </c>
      <c r="H2">
        <f>292*1000000</f>
        <v>292000000</v>
      </c>
      <c r="I2">
        <v>7155</v>
      </c>
      <c r="J2">
        <f>679+955+996</f>
        <v>2630</v>
      </c>
      <c r="K2">
        <v>7533</v>
      </c>
      <c r="L2">
        <f>940+1312</f>
        <v>2252</v>
      </c>
      <c r="M2">
        <v>2175</v>
      </c>
      <c r="N2">
        <f>-631-454+25-50</f>
        <v>-1110</v>
      </c>
      <c r="O2">
        <f>393-44-16</f>
        <v>333</v>
      </c>
      <c r="P2">
        <f t="shared" ref="P2:P32" si="1">SUM(M2:O2)</f>
        <v>1398</v>
      </c>
      <c r="Q2">
        <v>1</v>
      </c>
      <c r="R2">
        <v>0</v>
      </c>
    </row>
    <row r="3" spans="1:18">
      <c r="A3" s="2" t="s">
        <v>19</v>
      </c>
      <c r="B3">
        <v>3770</v>
      </c>
      <c r="C3">
        <v>-3068</v>
      </c>
      <c r="D3">
        <f t="shared" si="0"/>
        <v>702</v>
      </c>
      <c r="E3">
        <v>595</v>
      </c>
      <c r="F3">
        <v>422</v>
      </c>
      <c r="G3">
        <v>450</v>
      </c>
      <c r="H3">
        <f>302*1000000</f>
        <v>302000000</v>
      </c>
      <c r="I3">
        <v>7947</v>
      </c>
      <c r="J3">
        <f>1047+990+967</f>
        <v>3004</v>
      </c>
      <c r="K3">
        <v>8837</v>
      </c>
      <c r="L3">
        <f>657+1259+166+32</f>
        <v>2114</v>
      </c>
      <c r="M3">
        <v>335</v>
      </c>
      <c r="N3">
        <f>-560+8-75</f>
        <v>-627</v>
      </c>
      <c r="O3">
        <f>-120-280-252</f>
        <v>-652</v>
      </c>
      <c r="P3">
        <f t="shared" si="1"/>
        <v>-944</v>
      </c>
      <c r="Q3">
        <v>0</v>
      </c>
      <c r="R3">
        <v>1</v>
      </c>
    </row>
    <row r="4" spans="1:18">
      <c r="A4" s="2" t="s">
        <v>20</v>
      </c>
      <c r="B4">
        <v>7469</v>
      </c>
      <c r="C4">
        <v>-6257</v>
      </c>
      <c r="D4">
        <f t="shared" si="0"/>
        <v>1212</v>
      </c>
      <c r="E4">
        <v>947</v>
      </c>
      <c r="F4">
        <v>718</v>
      </c>
      <c r="G4">
        <v>784</v>
      </c>
      <c r="H4">
        <f>299*1000000</f>
        <v>299000000</v>
      </c>
      <c r="I4">
        <v>9098</v>
      </c>
      <c r="J4">
        <f>1369+1355+964</f>
        <v>3688</v>
      </c>
      <c r="K4">
        <v>11186</v>
      </c>
      <c r="L4">
        <f>941+537+94+28</f>
        <v>1600</v>
      </c>
      <c r="M4">
        <v>1616</v>
      </c>
      <c r="N4">
        <f>-923-463+44+366-34-8</f>
        <v>-1018</v>
      </c>
      <c r="O4">
        <f>-240-310-286</f>
        <v>-836</v>
      </c>
      <c r="P4">
        <f t="shared" si="1"/>
        <v>-238</v>
      </c>
      <c r="Q4">
        <v>1</v>
      </c>
      <c r="R4">
        <v>0</v>
      </c>
    </row>
    <row r="5" spans="1:18">
      <c r="A5" s="2" t="s">
        <v>21</v>
      </c>
      <c r="B5">
        <v>3962</v>
      </c>
      <c r="C5">
        <v>-3396</v>
      </c>
      <c r="D5">
        <f t="shared" si="0"/>
        <v>566</v>
      </c>
      <c r="E5">
        <v>333</v>
      </c>
      <c r="F5">
        <v>265</v>
      </c>
      <c r="G5">
        <v>243</v>
      </c>
      <c r="H5">
        <f>298*1000000</f>
        <v>298000000</v>
      </c>
      <c r="I5">
        <v>9087</v>
      </c>
      <c r="J5">
        <f>1481+1345+1028</f>
        <v>3854</v>
      </c>
      <c r="K5">
        <v>4386</v>
      </c>
      <c r="L5">
        <f>801+1276+124+20</f>
        <v>2221</v>
      </c>
      <c r="M5">
        <v>606</v>
      </c>
      <c r="N5">
        <f>-618+88+100</f>
        <v>-430</v>
      </c>
      <c r="O5">
        <f>-127-137-184</f>
        <v>-448</v>
      </c>
      <c r="P5">
        <f t="shared" si="1"/>
        <v>-272</v>
      </c>
      <c r="Q5">
        <v>0</v>
      </c>
      <c r="R5">
        <v>1</v>
      </c>
    </row>
    <row r="6" spans="1:18">
      <c r="A6" s="2" t="s">
        <v>22</v>
      </c>
      <c r="B6">
        <v>8454</v>
      </c>
      <c r="C6">
        <v>-7353</v>
      </c>
      <c r="D6">
        <f t="shared" si="0"/>
        <v>1101</v>
      </c>
      <c r="E6">
        <v>804</v>
      </c>
      <c r="F6">
        <v>528</v>
      </c>
      <c r="G6">
        <v>580</v>
      </c>
      <c r="H6">
        <f>300*1000000</f>
        <v>300000000</v>
      </c>
      <c r="I6">
        <v>8974</v>
      </c>
      <c r="J6">
        <f>1399+1407+1238</f>
        <v>4044</v>
      </c>
      <c r="K6">
        <v>4828</v>
      </c>
      <c r="L6">
        <f>1073+731+155+14</f>
        <v>1973</v>
      </c>
      <c r="M6">
        <v>1490</v>
      </c>
      <c r="N6">
        <f>-1073+108+100-120</f>
        <v>-985</v>
      </c>
      <c r="O6">
        <f>-257-167-248</f>
        <v>-672</v>
      </c>
      <c r="P6">
        <f t="shared" si="1"/>
        <v>-167</v>
      </c>
      <c r="Q6">
        <v>1</v>
      </c>
      <c r="R6">
        <v>0</v>
      </c>
    </row>
    <row r="7" spans="1:18">
      <c r="A7" s="2" t="s">
        <v>23</v>
      </c>
      <c r="B7">
        <v>12599</v>
      </c>
      <c r="C7">
        <v>-10744</v>
      </c>
      <c r="D7">
        <f t="shared" si="0"/>
        <v>1855</v>
      </c>
      <c r="E7">
        <v>1441</v>
      </c>
      <c r="F7">
        <v>942</v>
      </c>
      <c r="G7">
        <v>1017</v>
      </c>
      <c r="H7">
        <f>302*1000000</f>
        <v>302000000</v>
      </c>
      <c r="I7">
        <v>8966</v>
      </c>
      <c r="J7">
        <f>1348+1397+1258</f>
        <v>4003</v>
      </c>
      <c r="K7">
        <v>4407</v>
      </c>
      <c r="L7">
        <f>1061+836+182+20</f>
        <v>2099</v>
      </c>
      <c r="M7">
        <v>2632</v>
      </c>
      <c r="N7">
        <f>-1396+138+100-159</f>
        <v>-1317</v>
      </c>
      <c r="O7">
        <f>-355-311-361</f>
        <v>-1027</v>
      </c>
      <c r="P7">
        <f t="shared" si="1"/>
        <v>288</v>
      </c>
      <c r="Q7">
        <v>1</v>
      </c>
      <c r="R7">
        <v>1</v>
      </c>
    </row>
    <row r="8" spans="1:18">
      <c r="A8" s="2" t="s">
        <v>24</v>
      </c>
      <c r="B8">
        <v>5286</v>
      </c>
      <c r="C8">
        <v>-3775</v>
      </c>
      <c r="D8">
        <f t="shared" si="0"/>
        <v>1511</v>
      </c>
      <c r="E8">
        <v>1368</v>
      </c>
      <c r="F8">
        <v>987</v>
      </c>
      <c r="G8">
        <v>963</v>
      </c>
      <c r="H8">
        <f>309*1000000</f>
        <v>309000000</v>
      </c>
      <c r="I8">
        <v>9633</v>
      </c>
      <c r="J8">
        <f>1414+1667+2003</f>
        <v>5084</v>
      </c>
      <c r="K8">
        <v>5004</v>
      </c>
      <c r="L8">
        <f>1054+741+256+18</f>
        <v>2069</v>
      </c>
      <c r="M8">
        <v>1460</v>
      </c>
      <c r="N8">
        <f>-299+8+244</f>
        <v>-47</v>
      </c>
      <c r="O8">
        <f>-125-279-284</f>
        <v>-688</v>
      </c>
      <c r="P8">
        <f t="shared" si="1"/>
        <v>725</v>
      </c>
      <c r="Q8">
        <v>0</v>
      </c>
      <c r="R8">
        <v>1</v>
      </c>
    </row>
    <row r="9" spans="1:18">
      <c r="A9" s="2" t="s">
        <v>25</v>
      </c>
      <c r="B9">
        <v>11962</v>
      </c>
      <c r="C9">
        <v>-7075</v>
      </c>
      <c r="D9">
        <f t="shared" si="0"/>
        <v>4887</v>
      </c>
      <c r="E9">
        <v>4663</v>
      </c>
      <c r="F9">
        <v>3251</v>
      </c>
      <c r="G9">
        <v>2373</v>
      </c>
      <c r="H9">
        <f>311*1000000</f>
        <v>311000000</v>
      </c>
      <c r="I9">
        <v>9741</v>
      </c>
      <c r="J9">
        <f>1481+2066+1483</f>
        <v>5030</v>
      </c>
      <c r="K9">
        <v>4300</v>
      </c>
      <c r="L9">
        <f>1388+911+773+24</f>
        <v>3096</v>
      </c>
      <c r="M9">
        <v>3864</v>
      </c>
      <c r="N9">
        <f>-1044+23+1179-1174+68</f>
        <v>-948</v>
      </c>
      <c r="O9">
        <f>-189-821-1447</f>
        <v>-2457</v>
      </c>
      <c r="P9">
        <f t="shared" si="1"/>
        <v>459</v>
      </c>
      <c r="Q9">
        <v>1</v>
      </c>
      <c r="R9">
        <v>0</v>
      </c>
    </row>
    <row r="10" spans="1:18">
      <c r="A10" s="2" t="s">
        <v>26</v>
      </c>
      <c r="B10">
        <v>8654</v>
      </c>
      <c r="C10">
        <v>-3301</v>
      </c>
      <c r="D10">
        <f t="shared" si="0"/>
        <v>5353</v>
      </c>
      <c r="E10">
        <v>5289</v>
      </c>
      <c r="F10">
        <v>4275</v>
      </c>
      <c r="G10">
        <v>2125</v>
      </c>
      <c r="H10">
        <f>319*1000000</f>
        <v>319000000</v>
      </c>
      <c r="I10">
        <v>4021</v>
      </c>
      <c r="J10">
        <v>2848</v>
      </c>
      <c r="K10">
        <v>3477</v>
      </c>
      <c r="L10">
        <v>2337</v>
      </c>
      <c r="M10">
        <v>350</v>
      </c>
      <c r="N10">
        <v>-140</v>
      </c>
      <c r="O10">
        <v>884</v>
      </c>
      <c r="P10">
        <f t="shared" si="1"/>
        <v>1094</v>
      </c>
      <c r="Q10">
        <v>1</v>
      </c>
      <c r="R10">
        <v>0</v>
      </c>
    </row>
    <row r="11" spans="1:18">
      <c r="A11" s="2" t="s">
        <v>27</v>
      </c>
      <c r="B11">
        <v>5431</v>
      </c>
      <c r="C11">
        <v>-2482</v>
      </c>
      <c r="D11">
        <f t="shared" si="0"/>
        <v>2949</v>
      </c>
      <c r="E11">
        <v>2799</v>
      </c>
      <c r="F11">
        <v>1985</v>
      </c>
      <c r="G11">
        <v>1579</v>
      </c>
      <c r="H11">
        <f>336*1000000</f>
        <v>336000000</v>
      </c>
      <c r="I11">
        <v>5064</v>
      </c>
      <c r="J11">
        <v>3337</v>
      </c>
      <c r="K11">
        <v>4143</v>
      </c>
      <c r="L11">
        <v>1490</v>
      </c>
      <c r="M11">
        <v>1953</v>
      </c>
      <c r="N11">
        <v>-1155</v>
      </c>
      <c r="O11">
        <v>-528</v>
      </c>
      <c r="P11">
        <f t="shared" si="1"/>
        <v>270</v>
      </c>
      <c r="Q11">
        <v>0</v>
      </c>
      <c r="R11">
        <v>1</v>
      </c>
    </row>
    <row r="12" spans="1:18">
      <c r="A12" s="2" t="s">
        <v>28</v>
      </c>
      <c r="B12">
        <v>11497</v>
      </c>
      <c r="C12">
        <v>-5519</v>
      </c>
      <c r="D12">
        <f t="shared" si="0"/>
        <v>5978</v>
      </c>
      <c r="E12">
        <v>5670</v>
      </c>
      <c r="F12">
        <v>3902</v>
      </c>
      <c r="G12">
        <v>3100</v>
      </c>
      <c r="H12">
        <f>319660*1000</f>
        <v>319660000</v>
      </c>
      <c r="I12">
        <v>5944</v>
      </c>
      <c r="J12">
        <v>3793</v>
      </c>
      <c r="K12">
        <v>2830</v>
      </c>
      <c r="L12">
        <v>3612</v>
      </c>
      <c r="M12">
        <v>2750</v>
      </c>
      <c r="N12">
        <v>-2064</v>
      </c>
      <c r="O12">
        <v>-828</v>
      </c>
      <c r="P12">
        <f t="shared" si="1"/>
        <v>-142</v>
      </c>
      <c r="Q12">
        <v>1</v>
      </c>
      <c r="R12">
        <v>0</v>
      </c>
    </row>
    <row r="13" spans="1:18">
      <c r="A13" s="2" t="s">
        <v>29</v>
      </c>
      <c r="B13">
        <v>9048</v>
      </c>
      <c r="C13">
        <v>-3802</v>
      </c>
      <c r="D13">
        <f t="shared" si="0"/>
        <v>5246</v>
      </c>
      <c r="E13">
        <v>5195</v>
      </c>
      <c r="F13">
        <v>3545</v>
      </c>
      <c r="G13">
        <v>2816</v>
      </c>
      <c r="H13">
        <v>321975153</v>
      </c>
      <c r="I13">
        <v>6605</v>
      </c>
      <c r="J13">
        <v>6115</v>
      </c>
      <c r="K13">
        <v>4809</v>
      </c>
      <c r="L13">
        <v>2400</v>
      </c>
      <c r="M13">
        <v>1494</v>
      </c>
      <c r="N13">
        <v>-869</v>
      </c>
      <c r="O13">
        <v>432</v>
      </c>
      <c r="P13">
        <f t="shared" si="1"/>
        <v>1057</v>
      </c>
      <c r="Q13">
        <v>0</v>
      </c>
      <c r="R13">
        <v>1</v>
      </c>
    </row>
    <row r="14" spans="1:18">
      <c r="A14" s="2" t="s">
        <v>30</v>
      </c>
      <c r="B14">
        <v>21360</v>
      </c>
      <c r="C14">
        <v>-7847</v>
      </c>
      <c r="D14">
        <f t="shared" si="0"/>
        <v>13513</v>
      </c>
      <c r="E14">
        <v>13262</v>
      </c>
      <c r="F14">
        <v>9083</v>
      </c>
      <c r="G14">
        <v>7208</v>
      </c>
      <c r="H14">
        <v>319778849</v>
      </c>
      <c r="I14">
        <v>8205</v>
      </c>
      <c r="J14">
        <v>8498</v>
      </c>
      <c r="K14">
        <v>3351</v>
      </c>
      <c r="L14">
        <v>4846</v>
      </c>
      <c r="M14">
        <v>6013</v>
      </c>
      <c r="N14">
        <v>-2487</v>
      </c>
      <c r="O14">
        <v>-668</v>
      </c>
      <c r="P14">
        <f t="shared" si="1"/>
        <v>2858</v>
      </c>
      <c r="Q14">
        <v>1</v>
      </c>
      <c r="R14">
        <v>0</v>
      </c>
    </row>
    <row r="15" spans="1:18">
      <c r="A15" s="2" t="s">
        <v>31</v>
      </c>
      <c r="B15">
        <v>11987</v>
      </c>
      <c r="C15">
        <v>-5166</v>
      </c>
      <c r="D15">
        <f t="shared" si="0"/>
        <v>6821</v>
      </c>
      <c r="E15">
        <v>6748</v>
      </c>
      <c r="F15">
        <v>4344</v>
      </c>
      <c r="G15">
        <v>3435</v>
      </c>
      <c r="H15">
        <v>320125852</v>
      </c>
      <c r="I15">
        <v>9592</v>
      </c>
      <c r="J15">
        <v>8257</v>
      </c>
      <c r="K15">
        <v>5371</v>
      </c>
      <c r="L15">
        <v>5091</v>
      </c>
      <c r="M15">
        <v>2129</v>
      </c>
      <c r="N15">
        <v>-1312</v>
      </c>
      <c r="O15">
        <v>530</v>
      </c>
      <c r="P15">
        <f t="shared" si="1"/>
        <v>1347</v>
      </c>
      <c r="Q15">
        <v>0</v>
      </c>
      <c r="R15">
        <v>1</v>
      </c>
    </row>
    <row r="16" spans="1:18">
      <c r="A16" s="2" t="s">
        <v>32</v>
      </c>
      <c r="B16">
        <v>23408</v>
      </c>
      <c r="C16">
        <v>-10528</v>
      </c>
      <c r="D16">
        <f t="shared" si="0"/>
        <v>12880</v>
      </c>
      <c r="E16">
        <v>12753</v>
      </c>
      <c r="F16">
        <v>8804</v>
      </c>
      <c r="G16">
        <v>6975</v>
      </c>
      <c r="H16">
        <v>320143105</v>
      </c>
      <c r="I16">
        <v>12031</v>
      </c>
      <c r="J16">
        <v>5776</v>
      </c>
      <c r="K16">
        <v>6609</v>
      </c>
      <c r="L16">
        <v>2242</v>
      </c>
      <c r="M16">
        <v>2666</v>
      </c>
      <c r="N16">
        <v>-3902</v>
      </c>
      <c r="O16">
        <v>-1683</v>
      </c>
      <c r="P16">
        <f t="shared" si="1"/>
        <v>-2919</v>
      </c>
      <c r="Q16">
        <v>1</v>
      </c>
      <c r="R16">
        <v>0</v>
      </c>
    </row>
    <row r="17" spans="1:18">
      <c r="A17" s="2" t="s">
        <v>33</v>
      </c>
      <c r="B17">
        <v>17826</v>
      </c>
      <c r="C17">
        <v>-6619</v>
      </c>
      <c r="D17">
        <f t="shared" si="0"/>
        <v>11207</v>
      </c>
      <c r="E17">
        <v>11141</v>
      </c>
      <c r="F17">
        <v>8138</v>
      </c>
      <c r="G17">
        <v>6489</v>
      </c>
      <c r="H17">
        <v>321474211</v>
      </c>
      <c r="I17">
        <v>13403</v>
      </c>
      <c r="J17">
        <v>9961</v>
      </c>
      <c r="K17">
        <v>6006</v>
      </c>
      <c r="L17">
        <v>3165</v>
      </c>
      <c r="M17">
        <v>4301</v>
      </c>
      <c r="N17">
        <v>-1468</v>
      </c>
      <c r="O17">
        <v>-1442</v>
      </c>
      <c r="P17">
        <f t="shared" si="1"/>
        <v>1391</v>
      </c>
      <c r="Q17">
        <v>0</v>
      </c>
      <c r="R17">
        <v>1</v>
      </c>
    </row>
    <row r="18" spans="1:18">
      <c r="A18" s="2" t="s">
        <v>34</v>
      </c>
      <c r="B18">
        <v>38704</v>
      </c>
      <c r="C18">
        <v>-13573</v>
      </c>
      <c r="D18">
        <f t="shared" si="0"/>
        <v>25131</v>
      </c>
      <c r="E18">
        <v>25102</v>
      </c>
      <c r="F18">
        <v>18289</v>
      </c>
      <c r="G18">
        <v>14323</v>
      </c>
      <c r="H18">
        <f>321691*1000</f>
        <v>321691000</v>
      </c>
      <c r="I18">
        <v>16798</v>
      </c>
      <c r="J18">
        <v>11077</v>
      </c>
      <c r="K18">
        <v>6129</v>
      </c>
      <c r="L18">
        <v>3370</v>
      </c>
      <c r="M18">
        <v>18241</v>
      </c>
      <c r="N18">
        <v>-4733</v>
      </c>
      <c r="O18">
        <v>-9583</v>
      </c>
      <c r="P18">
        <f t="shared" si="1"/>
        <v>3925</v>
      </c>
      <c r="Q18">
        <v>1</v>
      </c>
      <c r="R18">
        <v>0</v>
      </c>
    </row>
    <row r="19" spans="1:18">
      <c r="A19" s="2" t="s">
        <v>35</v>
      </c>
      <c r="B19">
        <v>24066</v>
      </c>
      <c r="C19">
        <v>-7149</v>
      </c>
      <c r="D19">
        <f t="shared" si="0"/>
        <v>16917</v>
      </c>
      <c r="E19">
        <v>16971</v>
      </c>
      <c r="F19">
        <v>11836</v>
      </c>
      <c r="G19">
        <v>9052</v>
      </c>
      <c r="H19">
        <f>322066*1000</f>
        <v>322066000</v>
      </c>
      <c r="I19">
        <v>18566</v>
      </c>
      <c r="J19">
        <v>13977</v>
      </c>
      <c r="K19">
        <v>7536</v>
      </c>
      <c r="L19">
        <v>3448</v>
      </c>
      <c r="M19">
        <v>11249</v>
      </c>
      <c r="N19">
        <v>-1893</v>
      </c>
      <c r="O19">
        <v>-8819</v>
      </c>
      <c r="P19">
        <f t="shared" si="1"/>
        <v>537</v>
      </c>
      <c r="Q19">
        <v>0</v>
      </c>
      <c r="R19">
        <v>1</v>
      </c>
    </row>
    <row r="20" spans="1:18">
      <c r="A20" s="2" t="s">
        <v>36</v>
      </c>
      <c r="B20">
        <v>48553</v>
      </c>
      <c r="C20">
        <v>-16587</v>
      </c>
      <c r="D20">
        <f t="shared" si="0"/>
        <v>31966</v>
      </c>
      <c r="E20">
        <v>32058</v>
      </c>
      <c r="F20">
        <v>22298</v>
      </c>
      <c r="G20">
        <v>17042</v>
      </c>
      <c r="H20">
        <v>321719426</v>
      </c>
      <c r="I20">
        <v>22238</v>
      </c>
      <c r="J20">
        <v>12175</v>
      </c>
      <c r="K20">
        <v>5843</v>
      </c>
      <c r="L20">
        <v>7978</v>
      </c>
      <c r="M20">
        <v>25500</v>
      </c>
      <c r="N20">
        <v>-5851</v>
      </c>
      <c r="O20">
        <v>-19868</v>
      </c>
      <c r="P20">
        <f t="shared" si="1"/>
        <v>-219</v>
      </c>
      <c r="Q20">
        <v>1</v>
      </c>
      <c r="R20">
        <v>0</v>
      </c>
    </row>
    <row r="21" spans="1:18">
      <c r="A21" s="2" t="s">
        <v>37</v>
      </c>
      <c r="B21">
        <v>25236</v>
      </c>
      <c r="C21">
        <v>-10787</v>
      </c>
      <c r="D21">
        <f t="shared" si="0"/>
        <v>14449</v>
      </c>
      <c r="E21">
        <v>14321</v>
      </c>
      <c r="F21">
        <v>9733</v>
      </c>
      <c r="G21">
        <v>7401</v>
      </c>
      <c r="H21">
        <v>321739718</v>
      </c>
      <c r="I21">
        <v>23578</v>
      </c>
      <c r="J21">
        <v>11126</v>
      </c>
      <c r="K21">
        <v>6900</v>
      </c>
      <c r="L21">
        <v>6711</v>
      </c>
      <c r="M21">
        <v>10247</v>
      </c>
      <c r="N21">
        <v>-1871</v>
      </c>
      <c r="O21">
        <v>-10617</v>
      </c>
      <c r="P21">
        <f t="shared" si="1"/>
        <v>-2241</v>
      </c>
      <c r="Q21">
        <v>0</v>
      </c>
      <c r="R21">
        <v>1</v>
      </c>
    </row>
    <row r="22" spans="1:18">
      <c r="A22" s="2" t="s">
        <v>38</v>
      </c>
      <c r="B22">
        <v>45446</v>
      </c>
      <c r="C22">
        <v>-22293</v>
      </c>
      <c r="D22">
        <f t="shared" si="0"/>
        <v>23153</v>
      </c>
      <c r="E22">
        <v>22850</v>
      </c>
      <c r="F22">
        <v>16100</v>
      </c>
      <c r="G22">
        <v>12212</v>
      </c>
      <c r="H22">
        <v>321753827</v>
      </c>
      <c r="I22">
        <v>26465</v>
      </c>
      <c r="J22">
        <v>10071</v>
      </c>
      <c r="K22">
        <v>11317</v>
      </c>
      <c r="L22">
        <v>5910</v>
      </c>
      <c r="M22">
        <v>18728</v>
      </c>
      <c r="N22">
        <v>-5418</v>
      </c>
      <c r="O22">
        <v>-16552</v>
      </c>
      <c r="P22">
        <f t="shared" si="1"/>
        <v>-3242</v>
      </c>
      <c r="Q22">
        <v>1</v>
      </c>
      <c r="R22">
        <v>0</v>
      </c>
    </row>
    <row r="23" spans="1:18">
      <c r="A23" s="2" t="s">
        <v>39</v>
      </c>
      <c r="B23">
        <v>26299</v>
      </c>
      <c r="C23">
        <v>-11960</v>
      </c>
      <c r="D23">
        <f t="shared" si="0"/>
        <v>14339</v>
      </c>
      <c r="E23">
        <v>14167</v>
      </c>
      <c r="F23">
        <v>10165</v>
      </c>
      <c r="G23">
        <v>7759</v>
      </c>
      <c r="H23">
        <v>321745418</v>
      </c>
      <c r="I23">
        <v>28911</v>
      </c>
      <c r="J23">
        <v>10500</v>
      </c>
      <c r="K23">
        <v>9483</v>
      </c>
      <c r="L23">
        <v>4590</v>
      </c>
      <c r="M23">
        <v>14256</v>
      </c>
      <c r="N23">
        <v>-2305</v>
      </c>
      <c r="O23">
        <v>-10956</v>
      </c>
      <c r="P23">
        <f t="shared" si="1"/>
        <v>995</v>
      </c>
      <c r="Q23">
        <v>0</v>
      </c>
      <c r="R23">
        <v>1</v>
      </c>
    </row>
    <row r="24" spans="1:18">
      <c r="A24" s="2" t="s">
        <v>40</v>
      </c>
      <c r="B24">
        <v>54461</v>
      </c>
      <c r="C24">
        <v>-26076</v>
      </c>
      <c r="D24">
        <f t="shared" si="0"/>
        <v>28385</v>
      </c>
      <c r="E24">
        <v>28060</v>
      </c>
      <c r="F24">
        <v>20300</v>
      </c>
      <c r="G24">
        <v>15446</v>
      </c>
      <c r="H24">
        <v>321595563</v>
      </c>
      <c r="I24">
        <v>32190</v>
      </c>
      <c r="J24">
        <v>12348</v>
      </c>
      <c r="K24">
        <v>11931</v>
      </c>
      <c r="L24">
        <v>5423</v>
      </c>
      <c r="M24">
        <v>23022</v>
      </c>
      <c r="N24">
        <v>-6428</v>
      </c>
      <c r="O24">
        <v>-17302</v>
      </c>
      <c r="P24">
        <f t="shared" si="1"/>
        <v>-708</v>
      </c>
      <c r="Q24">
        <v>1</v>
      </c>
      <c r="R24">
        <v>0</v>
      </c>
    </row>
    <row r="25" spans="1:18">
      <c r="A25" s="2" t="s">
        <v>41</v>
      </c>
      <c r="B25">
        <v>26429</v>
      </c>
      <c r="C25">
        <v>-14124</v>
      </c>
      <c r="D25">
        <f t="shared" si="0"/>
        <v>12305</v>
      </c>
      <c r="E25">
        <v>12157</v>
      </c>
      <c r="F25">
        <v>8573</v>
      </c>
      <c r="G25">
        <v>6511</v>
      </c>
      <c r="H25">
        <v>321377681</v>
      </c>
      <c r="I25">
        <v>34301</v>
      </c>
      <c r="J25">
        <v>11542</v>
      </c>
      <c r="K25">
        <v>12629</v>
      </c>
      <c r="L25">
        <v>5649</v>
      </c>
      <c r="M25">
        <v>12888</v>
      </c>
      <c r="N25">
        <v>-3253</v>
      </c>
      <c r="O25">
        <v>-7635</v>
      </c>
      <c r="P25">
        <f t="shared" si="1"/>
        <v>2000</v>
      </c>
      <c r="Q25">
        <v>0</v>
      </c>
      <c r="R25">
        <v>1</v>
      </c>
    </row>
    <row r="26" spans="1:18">
      <c r="A26" s="2" t="s">
        <v>42</v>
      </c>
      <c r="B26">
        <v>47597</v>
      </c>
      <c r="C26">
        <v>-28405</v>
      </c>
      <c r="D26">
        <f t="shared" si="0"/>
        <v>19192</v>
      </c>
      <c r="E26">
        <v>18752</v>
      </c>
      <c r="F26">
        <v>14148</v>
      </c>
      <c r="G26">
        <v>10724</v>
      </c>
      <c r="H26">
        <v>321242611</v>
      </c>
      <c r="I26">
        <v>37393</v>
      </c>
      <c r="J26">
        <v>13506</v>
      </c>
      <c r="K26">
        <v>14165</v>
      </c>
      <c r="L26">
        <v>9733</v>
      </c>
      <c r="M26">
        <v>17319</v>
      </c>
      <c r="N26">
        <v>-8404</v>
      </c>
      <c r="O26">
        <v>-8541</v>
      </c>
      <c r="P26">
        <f t="shared" si="1"/>
        <v>374</v>
      </c>
      <c r="Q26">
        <v>1</v>
      </c>
      <c r="R26">
        <v>0</v>
      </c>
    </row>
    <row r="27" spans="1:18">
      <c r="A27" s="2" t="s">
        <v>43</v>
      </c>
      <c r="B27">
        <v>20469</v>
      </c>
      <c r="C27">
        <v>-14699</v>
      </c>
      <c r="D27">
        <f t="shared" si="0"/>
        <v>5770</v>
      </c>
      <c r="E27">
        <v>5390</v>
      </c>
      <c r="F27">
        <v>3273</v>
      </c>
      <c r="G27">
        <v>2508</v>
      </c>
      <c r="H27">
        <v>320814017</v>
      </c>
      <c r="I27">
        <v>38251</v>
      </c>
      <c r="J27">
        <v>17961</v>
      </c>
      <c r="K27">
        <v>24035</v>
      </c>
      <c r="L27">
        <v>4724</v>
      </c>
      <c r="M27">
        <v>8272</v>
      </c>
      <c r="N27">
        <v>-3254</v>
      </c>
      <c r="O27">
        <v>106</v>
      </c>
      <c r="P27">
        <f t="shared" si="1"/>
        <v>5124</v>
      </c>
      <c r="Q27">
        <v>0</v>
      </c>
      <c r="R27">
        <v>1</v>
      </c>
    </row>
    <row r="28" spans="1:18">
      <c r="A28" s="2" t="s">
        <v>44</v>
      </c>
      <c r="B28">
        <v>36138</v>
      </c>
      <c r="C28">
        <v>-33494</v>
      </c>
      <c r="D28">
        <f t="shared" si="0"/>
        <v>2644</v>
      </c>
      <c r="E28">
        <v>2039</v>
      </c>
      <c r="F28">
        <v>627</v>
      </c>
      <c r="G28">
        <v>469</v>
      </c>
      <c r="H28">
        <v>320817364</v>
      </c>
      <c r="I28">
        <v>36642</v>
      </c>
      <c r="J28">
        <v>11869</v>
      </c>
      <c r="K28">
        <v>18397</v>
      </c>
      <c r="L28">
        <v>4947</v>
      </c>
      <c r="M28">
        <v>12669</v>
      </c>
      <c r="N28">
        <v>-6627</v>
      </c>
      <c r="O28">
        <v>-4689</v>
      </c>
      <c r="P28">
        <f t="shared" si="1"/>
        <v>1353</v>
      </c>
      <c r="Q28">
        <v>1</v>
      </c>
      <c r="R28">
        <v>0</v>
      </c>
    </row>
    <row r="29" spans="1:18">
      <c r="A29" s="2" t="s">
        <v>45</v>
      </c>
      <c r="B29">
        <v>17566</v>
      </c>
      <c r="C29">
        <v>-12411</v>
      </c>
      <c r="D29">
        <f t="shared" si="0"/>
        <v>5155</v>
      </c>
      <c r="E29">
        <v>4925</v>
      </c>
      <c r="F29">
        <v>3820</v>
      </c>
      <c r="G29">
        <v>2974</v>
      </c>
      <c r="H29">
        <v>320705715</v>
      </c>
      <c r="I29">
        <v>36600</v>
      </c>
      <c r="J29">
        <v>12345</v>
      </c>
      <c r="K29">
        <v>15291</v>
      </c>
      <c r="L29">
        <v>4540</v>
      </c>
      <c r="M29">
        <v>6728</v>
      </c>
      <c r="N29">
        <v>-1291</v>
      </c>
      <c r="O29">
        <v>-3885</v>
      </c>
      <c r="P29">
        <f t="shared" si="1"/>
        <v>1552</v>
      </c>
      <c r="Q29">
        <v>0</v>
      </c>
      <c r="R29">
        <v>1</v>
      </c>
    </row>
    <row r="30" spans="1:18">
      <c r="A30" s="2" t="s">
        <v>46</v>
      </c>
      <c r="B30">
        <v>40155</v>
      </c>
      <c r="C30">
        <v>-24881</v>
      </c>
      <c r="D30">
        <f t="shared" si="0"/>
        <v>15274</v>
      </c>
      <c r="E30">
        <v>15075</v>
      </c>
      <c r="F30">
        <v>11144</v>
      </c>
      <c r="G30">
        <v>8621</v>
      </c>
      <c r="H30">
        <v>321163523</v>
      </c>
      <c r="I30">
        <v>35752</v>
      </c>
      <c r="J30">
        <v>20522</v>
      </c>
      <c r="K30">
        <v>13929</v>
      </c>
      <c r="L30">
        <v>5811</v>
      </c>
      <c r="M30">
        <v>13538</v>
      </c>
      <c r="N30">
        <v>-2344</v>
      </c>
      <c r="O30">
        <v>-3885</v>
      </c>
      <c r="P30">
        <f t="shared" si="1"/>
        <v>7309</v>
      </c>
      <c r="Q30">
        <v>1</v>
      </c>
      <c r="R30">
        <v>0</v>
      </c>
    </row>
    <row r="31" spans="1:18">
      <c r="A31" s="2" t="s">
        <v>47</v>
      </c>
      <c r="B31">
        <v>21500</v>
      </c>
      <c r="C31">
        <v>-13761</v>
      </c>
      <c r="D31">
        <f t="shared" si="0"/>
        <v>7739</v>
      </c>
      <c r="E31">
        <v>7854</v>
      </c>
      <c r="F31">
        <v>5998</v>
      </c>
      <c r="G31">
        <v>4586</v>
      </c>
      <c r="H31">
        <v>321274112</v>
      </c>
      <c r="I31">
        <v>35893</v>
      </c>
      <c r="J31">
        <v>19514</v>
      </c>
      <c r="K31">
        <v>9413</v>
      </c>
      <c r="L31">
        <v>3670</v>
      </c>
      <c r="M31">
        <v>8522</v>
      </c>
      <c r="N31">
        <v>-1050</v>
      </c>
      <c r="O31">
        <v>-4561</v>
      </c>
      <c r="P31">
        <f t="shared" si="1"/>
        <v>2911</v>
      </c>
      <c r="Q31">
        <v>0</v>
      </c>
      <c r="R31">
        <v>1</v>
      </c>
    </row>
    <row r="32" spans="1:18">
      <c r="A32" s="2" t="s">
        <v>48</v>
      </c>
      <c r="B32">
        <v>46379</v>
      </c>
      <c r="C32">
        <v>-24989</v>
      </c>
      <c r="D32">
        <f t="shared" si="0"/>
        <v>21390</v>
      </c>
      <c r="E32">
        <v>21688</v>
      </c>
      <c r="F32">
        <v>16133</v>
      </c>
      <c r="G32">
        <v>12355</v>
      </c>
      <c r="H32">
        <v>321481081</v>
      </c>
      <c r="I32">
        <v>40587</v>
      </c>
      <c r="J32">
        <v>20644</v>
      </c>
      <c r="K32">
        <v>10720</v>
      </c>
      <c r="L32">
        <v>5151</v>
      </c>
      <c r="M32">
        <v>17010</v>
      </c>
      <c r="N32">
        <v>-3047</v>
      </c>
      <c r="O32">
        <v>-11304</v>
      </c>
      <c r="P32">
        <f t="shared" si="1"/>
        <v>2659</v>
      </c>
      <c r="Q32">
        <v>1</v>
      </c>
      <c r="R32">
        <v>0</v>
      </c>
    </row>
    <row r="33" spans="1:1">
      <c r="A33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2017-12-29T13:42:00Z</dcterms:created>
  <dcterms:modified xsi:type="dcterms:W3CDTF">2018-02-26T16:02:02Z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