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3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<sst xmlns="http://schemas.openxmlformats.org/spreadsheetml/2006/main" count="36">
  <si>
    <t>Date</t>
  </si>
  <si>
    <t>Revenue</t>
  </si>
  <si>
    <t>Cost of sales</t>
  </si>
  <si>
    <t>Gross profit</t>
  </si>
  <si>
    <t>Operating profit</t>
  </si>
  <si>
    <t>Net profit</t>
  </si>
  <si>
    <t>Headline earnings</t>
  </si>
  <si>
    <t>Shares in issue</t>
  </si>
  <si>
    <t>Non-current assets</t>
  </si>
  <si>
    <t>Current assets</t>
  </si>
  <si>
    <t>Non-current liabilities</t>
  </si>
  <si>
    <t>Current liabilities</t>
  </si>
  <si>
    <t>Cash from operations</t>
  </si>
  <si>
    <t>Cash from investing</t>
  </si>
  <si>
    <t>Cash from financing</t>
  </si>
  <si>
    <t>Change in cash</t>
  </si>
  <si>
    <t>Full year</t>
  </si>
  <si>
    <t>Half year</t>
  </si>
  <si>
    <t>20-05-2009</t>
  </si>
  <si>
    <t>10-11-2009</t>
  </si>
  <si>
    <t>14-05-2010</t>
  </si>
  <si>
    <t>06-11-2010</t>
  </si>
  <si>
    <t>14-05-2011</t>
  </si>
  <si>
    <t>05-11-2011</t>
  </si>
  <si>
    <t>19-05-2012</t>
  </si>
  <si>
    <t>10-11-2012</t>
  </si>
  <si>
    <t>18-05-2013</t>
  </si>
  <si>
    <t>09-11-2013</t>
  </si>
  <si>
    <t>17-05-2014</t>
  </si>
  <si>
    <t>08-11-2014</t>
  </si>
  <si>
    <t>16-05-2015</t>
  </si>
  <si>
    <t>07-11-2015</t>
  </si>
  <si>
    <t>14-05-2016</t>
  </si>
  <si>
    <t>12-11-2016</t>
  </si>
  <si>
    <t>13-05-2017</t>
  </si>
  <si>
    <t>11-11-2017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</si>
</sst>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-* #,##0_-;\-* #,##0_-;_-* &quot;-&quot;_-;_-@_-"/>
    <numFmt numFmtId="178" formatCode="_-&quot;£&quot;* #,##0_-;\-&quot;£&quot;* #,##0_-;_-&quot;£&quot;* &quot;-&quot;_-;_-@_-"/>
    <numFmt numFmtId="179" formatCode="_-* #,##0.00_-;\-* #,##0.00_-;_-* &quot;-&quot;??_-;_-@_-"/>
    <numFmt numFmtId="180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12" borderId="0" applyNumberFormat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" fillId="16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Alignment="1"/>
    <xf numFmtId="49" fontId="0" fillId="0" borderId="0" xfId="0" applyNumberFormat="1"/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9"/>
  <sheetViews>
    <sheetView tabSelected="1" workbookViewId="0">
      <selection activeCell="A2" sqref="A2"/>
    </sheetView>
  </sheetViews>
  <sheetFormatPr defaultColWidth="9" defaultRowHeight="15"/>
  <cols>
    <col min="1" max="1" width="11.447619047619"/>
    <col min="3" max="3" width="12.2190476190476" customWidth="1"/>
    <col min="4" max="4" width="11.447619047619" customWidth="1"/>
    <col min="5" max="5" width="15.2190476190476" customWidth="1"/>
    <col min="7" max="7" width="16.7809523809524" customWidth="1"/>
    <col min="8" max="8" width="13.7809523809524" customWidth="1"/>
    <col min="9" max="9" width="18" customWidth="1"/>
    <col min="10" max="10" width="13.6666666666667" customWidth="1"/>
    <col min="11" max="11" width="20.447619047619" customWidth="1"/>
    <col min="12" max="12" width="16" customWidth="1"/>
    <col min="13" max="13" width="20.447619047619" customWidth="1"/>
    <col min="14" max="14" width="18.552380952381" customWidth="1"/>
    <col min="15" max="15" width="18.7809523809524" customWidth="1"/>
    <col min="16" max="16" width="14.1142857142857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3">
        <v>55187.1</v>
      </c>
      <c r="C2" s="3">
        <v>-30421.6</v>
      </c>
      <c r="D2" s="3">
        <f t="shared" ref="D2:D19" si="0">B2+C2</f>
        <v>24765.5</v>
      </c>
      <c r="E2" s="3">
        <v>12004.6</v>
      </c>
      <c r="F2" s="3">
        <v>6191.9</v>
      </c>
      <c r="G2" s="3">
        <v>6089.3</v>
      </c>
      <c r="H2">
        <f>1487954*1000</f>
        <v>1487954000</v>
      </c>
      <c r="I2" s="3">
        <v>35224.5</v>
      </c>
      <c r="J2" s="3">
        <v>12134.9</v>
      </c>
      <c r="K2" s="3">
        <v>10430.3</v>
      </c>
      <c r="L2" s="3">
        <v>21831.3</v>
      </c>
      <c r="M2" s="3">
        <v>4183.3</v>
      </c>
      <c r="N2" s="3">
        <v>-12749.6</v>
      </c>
      <c r="O2" s="3">
        <v>8872.8</v>
      </c>
      <c r="P2" s="3">
        <f t="shared" ref="P2:P19" si="1">SUM(M2:O2)</f>
        <v>306.5</v>
      </c>
      <c r="Q2">
        <v>1</v>
      </c>
      <c r="R2">
        <v>0</v>
      </c>
    </row>
    <row r="3" spans="1:18">
      <c r="A3" s="2" t="s">
        <v>19</v>
      </c>
      <c r="B3" s="3">
        <v>28675</v>
      </c>
      <c r="C3" s="3">
        <v>-15588</v>
      </c>
      <c r="D3" s="3">
        <f t="shared" si="0"/>
        <v>13087</v>
      </c>
      <c r="E3" s="3">
        <v>3535</v>
      </c>
      <c r="F3" s="3">
        <v>59</v>
      </c>
      <c r="G3" s="3">
        <v>61</v>
      </c>
      <c r="H3">
        <v>1487954000</v>
      </c>
      <c r="I3" s="3">
        <v>28547</v>
      </c>
      <c r="J3" s="3">
        <v>12146</v>
      </c>
      <c r="K3" s="3">
        <v>13146</v>
      </c>
      <c r="L3" s="3">
        <v>14918</v>
      </c>
      <c r="M3" s="3">
        <v>6712</v>
      </c>
      <c r="N3" s="3">
        <v>-3795</v>
      </c>
      <c r="O3" s="3">
        <v>-3103</v>
      </c>
      <c r="P3" s="3">
        <f t="shared" si="1"/>
        <v>-186</v>
      </c>
      <c r="Q3">
        <v>0</v>
      </c>
      <c r="R3">
        <v>1</v>
      </c>
    </row>
    <row r="4" spans="1:18">
      <c r="A4" s="2" t="s">
        <v>20</v>
      </c>
      <c r="B4" s="3">
        <v>58535</v>
      </c>
      <c r="C4" s="3">
        <v>-26774</v>
      </c>
      <c r="D4" s="3">
        <f t="shared" si="0"/>
        <v>31761</v>
      </c>
      <c r="E4" s="3">
        <v>11238</v>
      </c>
      <c r="F4" s="3">
        <v>4200</v>
      </c>
      <c r="G4" s="3">
        <v>4196</v>
      </c>
      <c r="H4">
        <v>1486283980</v>
      </c>
      <c r="I4" s="3">
        <v>29131</v>
      </c>
      <c r="J4" s="3">
        <v>12560</v>
      </c>
      <c r="K4" s="3">
        <v>11590</v>
      </c>
      <c r="L4" s="3">
        <v>15465</v>
      </c>
      <c r="M4" s="3">
        <v>14947</v>
      </c>
      <c r="N4" s="3">
        <v>-6329</v>
      </c>
      <c r="O4" s="3">
        <v>-8548</v>
      </c>
      <c r="P4" s="3">
        <f t="shared" si="1"/>
        <v>70</v>
      </c>
      <c r="Q4">
        <v>1</v>
      </c>
      <c r="R4">
        <v>0</v>
      </c>
    </row>
    <row r="5" spans="1:18">
      <c r="A5" s="2" t="s">
        <v>21</v>
      </c>
      <c r="B5" s="3">
        <v>29516</v>
      </c>
      <c r="C5" s="3">
        <v>-13495</v>
      </c>
      <c r="D5" s="3">
        <f t="shared" si="0"/>
        <v>16021</v>
      </c>
      <c r="E5" s="3">
        <v>7061</v>
      </c>
      <c r="F5" s="3">
        <v>4269</v>
      </c>
      <c r="G5" s="3">
        <v>4416</v>
      </c>
      <c r="H5">
        <f>1473*1000000</f>
        <v>1473000000</v>
      </c>
      <c r="I5" s="3">
        <v>27769</v>
      </c>
      <c r="J5" s="3">
        <v>13330</v>
      </c>
      <c r="K5" s="3">
        <v>10262</v>
      </c>
      <c r="L5" s="3">
        <v>15842</v>
      </c>
      <c r="M5" s="3">
        <v>7185</v>
      </c>
      <c r="N5" s="3">
        <v>-2678</v>
      </c>
      <c r="O5" s="3">
        <v>-4444</v>
      </c>
      <c r="P5" s="3">
        <f t="shared" si="1"/>
        <v>63</v>
      </c>
      <c r="Q5">
        <v>0</v>
      </c>
      <c r="R5">
        <v>1</v>
      </c>
    </row>
    <row r="6" spans="1:18">
      <c r="A6" s="2" t="s">
        <v>22</v>
      </c>
      <c r="B6" s="3">
        <v>61197</v>
      </c>
      <c r="C6" s="3">
        <v>-27600</v>
      </c>
      <c r="D6" s="3">
        <f t="shared" si="0"/>
        <v>33597</v>
      </c>
      <c r="E6" s="3">
        <v>13696</v>
      </c>
      <c r="F6" s="3">
        <v>7979</v>
      </c>
      <c r="G6" s="3">
        <v>8245</v>
      </c>
      <c r="H6">
        <f>1471*1000000</f>
        <v>1471000000</v>
      </c>
      <c r="I6" s="3">
        <v>27982</v>
      </c>
      <c r="J6" s="3">
        <v>13453</v>
      </c>
      <c r="K6" s="3">
        <v>8743</v>
      </c>
      <c r="L6" s="3">
        <v>16512</v>
      </c>
      <c r="M6" s="3">
        <v>16403</v>
      </c>
      <c r="N6" s="3">
        <v>-6581</v>
      </c>
      <c r="O6" s="3">
        <v>-10119</v>
      </c>
      <c r="P6" s="3">
        <f t="shared" si="1"/>
        <v>-297</v>
      </c>
      <c r="Q6">
        <v>1</v>
      </c>
      <c r="R6">
        <v>0</v>
      </c>
    </row>
    <row r="7" spans="1:18">
      <c r="A7" s="2" t="s">
        <v>23</v>
      </c>
      <c r="B7" s="3">
        <v>31747</v>
      </c>
      <c r="C7" s="3">
        <v>-14275</v>
      </c>
      <c r="D7" s="3">
        <f t="shared" si="0"/>
        <v>17472</v>
      </c>
      <c r="E7" s="3">
        <v>7302</v>
      </c>
      <c r="F7" s="3">
        <v>4387</v>
      </c>
      <c r="G7" s="3">
        <v>4403</v>
      </c>
      <c r="H7">
        <f>1469*1000000</f>
        <v>1469000000</v>
      </c>
      <c r="I7" s="3">
        <v>28820</v>
      </c>
      <c r="J7" s="3">
        <v>15389</v>
      </c>
      <c r="K7" s="3">
        <v>7807</v>
      </c>
      <c r="L7" s="3">
        <v>19406</v>
      </c>
      <c r="M7" s="3">
        <f>7396</f>
        <v>7396</v>
      </c>
      <c r="N7" s="3">
        <v>-3284</v>
      </c>
      <c r="O7" s="3">
        <v>-3764</v>
      </c>
      <c r="P7" s="3">
        <f t="shared" si="1"/>
        <v>348</v>
      </c>
      <c r="Q7">
        <v>0</v>
      </c>
      <c r="R7">
        <v>1</v>
      </c>
    </row>
    <row r="8" spans="1:18">
      <c r="A8" s="2" t="s">
        <v>24</v>
      </c>
      <c r="B8" s="3">
        <v>66929</v>
      </c>
      <c r="C8" s="3">
        <v>-30265</v>
      </c>
      <c r="D8" s="3">
        <f t="shared" si="0"/>
        <v>36664</v>
      </c>
      <c r="E8" s="3">
        <v>16617</v>
      </c>
      <c r="F8" s="3">
        <v>10203</v>
      </c>
      <c r="G8" s="3">
        <v>10156</v>
      </c>
      <c r="H8">
        <f>1469*1000000</f>
        <v>1469000000</v>
      </c>
      <c r="I8" s="3">
        <v>30678</v>
      </c>
      <c r="J8" s="3">
        <f>17552</f>
        <v>17552</v>
      </c>
      <c r="K8" s="3">
        <v>10932</v>
      </c>
      <c r="L8" s="3">
        <v>18368</v>
      </c>
      <c r="M8" s="3">
        <v>19310</v>
      </c>
      <c r="N8" s="3">
        <v>-8002</v>
      </c>
      <c r="O8" s="3">
        <v>-8556</v>
      </c>
      <c r="P8" s="3">
        <f t="shared" si="1"/>
        <v>2752</v>
      </c>
      <c r="Q8">
        <v>1</v>
      </c>
      <c r="R8">
        <v>0</v>
      </c>
    </row>
    <row r="9" spans="1:18">
      <c r="A9" s="2" t="s">
        <v>25</v>
      </c>
      <c r="B9" s="3">
        <v>34426</v>
      </c>
      <c r="C9" s="3">
        <v>-15102</v>
      </c>
      <c r="D9" s="3">
        <f t="shared" si="0"/>
        <v>19324</v>
      </c>
      <c r="E9" s="3">
        <v>8970</v>
      </c>
      <c r="F9" s="3">
        <v>6117</v>
      </c>
      <c r="G9" s="3">
        <v>5996</v>
      </c>
      <c r="H9">
        <f>1469*1000000</f>
        <v>1469000000</v>
      </c>
      <c r="I9" s="3">
        <v>32456</v>
      </c>
      <c r="J9" s="3">
        <v>16874</v>
      </c>
      <c r="K9" s="3">
        <v>11249</v>
      </c>
      <c r="L9" s="3">
        <v>19262</v>
      </c>
      <c r="M9" s="3">
        <v>7452</v>
      </c>
      <c r="N9" s="3">
        <v>-3794</v>
      </c>
      <c r="O9" s="3">
        <v>-7333</v>
      </c>
      <c r="P9" s="3">
        <f t="shared" si="1"/>
        <v>-3675</v>
      </c>
      <c r="Q9">
        <v>0</v>
      </c>
      <c r="R9">
        <v>1</v>
      </c>
    </row>
    <row r="10" spans="1:18">
      <c r="A10" s="2" t="s">
        <v>26</v>
      </c>
      <c r="B10" s="3">
        <v>69917</v>
      </c>
      <c r="C10" s="3">
        <v>-30385</v>
      </c>
      <c r="D10" s="3">
        <f t="shared" si="0"/>
        <v>39532</v>
      </c>
      <c r="E10" s="3">
        <v>18897</v>
      </c>
      <c r="F10" s="3">
        <v>13224</v>
      </c>
      <c r="G10" s="3">
        <v>12991</v>
      </c>
      <c r="H10">
        <f t="shared" ref="H10:H15" si="2">1468*1000000</f>
        <v>1468000000</v>
      </c>
      <c r="I10" s="3">
        <v>34434</v>
      </c>
      <c r="J10" s="3">
        <v>21157</v>
      </c>
      <c r="K10" s="3">
        <v>9620</v>
      </c>
      <c r="L10" s="3">
        <v>24755</v>
      </c>
      <c r="M10" s="3">
        <v>19997</v>
      </c>
      <c r="N10" s="3">
        <v>-7154</v>
      </c>
      <c r="O10" s="3">
        <v>-10096</v>
      </c>
      <c r="P10" s="3">
        <f t="shared" si="1"/>
        <v>2747</v>
      </c>
      <c r="Q10">
        <v>1</v>
      </c>
      <c r="R10">
        <v>0</v>
      </c>
    </row>
    <row r="11" spans="1:18">
      <c r="A11" s="2" t="s">
        <v>27</v>
      </c>
      <c r="B11" s="3">
        <v>36688</v>
      </c>
      <c r="C11" s="3">
        <v>-15635</v>
      </c>
      <c r="D11" s="3">
        <f t="shared" si="0"/>
        <v>21053</v>
      </c>
      <c r="E11" s="3">
        <v>9998</v>
      </c>
      <c r="F11" s="3">
        <v>6631</v>
      </c>
      <c r="G11" s="3">
        <v>6487</v>
      </c>
      <c r="H11">
        <f t="shared" si="2"/>
        <v>1468000000</v>
      </c>
      <c r="I11" s="3">
        <v>35091</v>
      </c>
      <c r="J11" s="3">
        <v>22716</v>
      </c>
      <c r="K11" s="3">
        <v>14554</v>
      </c>
      <c r="L11" s="3">
        <v>21217</v>
      </c>
      <c r="M11" s="3">
        <v>8632</v>
      </c>
      <c r="N11" s="3">
        <v>-5048</v>
      </c>
      <c r="O11" s="3">
        <v>-7176</v>
      </c>
      <c r="P11" s="3">
        <f t="shared" si="1"/>
        <v>-3592</v>
      </c>
      <c r="Q11">
        <v>0</v>
      </c>
      <c r="R11">
        <v>1</v>
      </c>
    </row>
    <row r="12" spans="1:18">
      <c r="A12" s="2" t="s">
        <v>28</v>
      </c>
      <c r="B12" s="3">
        <v>75711</v>
      </c>
      <c r="C12" s="3">
        <v>-32866</v>
      </c>
      <c r="D12" s="3">
        <f t="shared" si="0"/>
        <v>42845</v>
      </c>
      <c r="E12" s="3">
        <v>20394</v>
      </c>
      <c r="F12" s="3">
        <v>13667</v>
      </c>
      <c r="G12" s="3">
        <v>13243</v>
      </c>
      <c r="H12">
        <f t="shared" si="2"/>
        <v>1468000000</v>
      </c>
      <c r="I12" s="3">
        <v>37954</v>
      </c>
      <c r="J12" s="3">
        <v>22787</v>
      </c>
      <c r="K12" s="3">
        <v>12010</v>
      </c>
      <c r="L12" s="3">
        <v>24988</v>
      </c>
      <c r="M12" s="3">
        <v>23603</v>
      </c>
      <c r="N12" s="3">
        <v>-9375</v>
      </c>
      <c r="O12" s="3">
        <v>-14719</v>
      </c>
      <c r="P12" s="3">
        <f t="shared" si="1"/>
        <v>-491</v>
      </c>
      <c r="Q12">
        <v>1</v>
      </c>
      <c r="R12">
        <v>0</v>
      </c>
    </row>
    <row r="13" spans="1:18">
      <c r="A13" s="2" t="s">
        <v>29</v>
      </c>
      <c r="B13" s="3">
        <v>37546</v>
      </c>
      <c r="C13" s="3">
        <v>-16105</v>
      </c>
      <c r="D13" s="3">
        <f t="shared" si="0"/>
        <v>21441</v>
      </c>
      <c r="E13" s="3">
        <v>9430</v>
      </c>
      <c r="F13" s="3">
        <v>6302</v>
      </c>
      <c r="G13" s="3">
        <v>6190</v>
      </c>
      <c r="H13">
        <f t="shared" si="2"/>
        <v>1468000000</v>
      </c>
      <c r="I13" s="3">
        <v>41542</v>
      </c>
      <c r="J13" s="3">
        <v>21373</v>
      </c>
      <c r="K13" s="3">
        <v>14506</v>
      </c>
      <c r="L13" s="3">
        <v>27103</v>
      </c>
      <c r="M13" s="3">
        <v>7404</v>
      </c>
      <c r="N13" s="3">
        <v>-7983</v>
      </c>
      <c r="O13" s="3">
        <v>-4260</v>
      </c>
      <c r="P13" s="3">
        <f t="shared" si="1"/>
        <v>-4839</v>
      </c>
      <c r="Q13">
        <v>0</v>
      </c>
      <c r="R13">
        <v>1</v>
      </c>
    </row>
    <row r="14" spans="1:18">
      <c r="A14" s="2" t="s">
        <v>30</v>
      </c>
      <c r="B14" s="3">
        <v>77333</v>
      </c>
      <c r="C14" s="3">
        <v>-33422</v>
      </c>
      <c r="D14" s="3">
        <f t="shared" si="0"/>
        <v>43911</v>
      </c>
      <c r="E14" s="3">
        <v>19235</v>
      </c>
      <c r="F14" s="3">
        <v>12510</v>
      </c>
      <c r="G14" s="3">
        <v>12672</v>
      </c>
      <c r="H14">
        <f t="shared" si="2"/>
        <v>1468000000</v>
      </c>
      <c r="I14" s="3">
        <v>45954</v>
      </c>
      <c r="J14" s="3">
        <v>25353</v>
      </c>
      <c r="K14" s="3">
        <v>23050</v>
      </c>
      <c r="L14" s="3">
        <v>26614</v>
      </c>
      <c r="M14" s="3">
        <v>21219</v>
      </c>
      <c r="N14" s="3">
        <v>-13131</v>
      </c>
      <c r="O14" s="3">
        <v>-5043</v>
      </c>
      <c r="P14" s="3">
        <f t="shared" si="1"/>
        <v>3045</v>
      </c>
      <c r="Q14">
        <v>1</v>
      </c>
      <c r="R14">
        <v>0</v>
      </c>
    </row>
    <row r="15" spans="1:18">
      <c r="A15" s="2" t="s">
        <v>31</v>
      </c>
      <c r="B15" s="3">
        <v>39956</v>
      </c>
      <c r="C15" s="3">
        <v>-16586</v>
      </c>
      <c r="D15" s="3">
        <f t="shared" si="0"/>
        <v>23370</v>
      </c>
      <c r="E15" s="3">
        <v>10169</v>
      </c>
      <c r="F15" s="3">
        <v>6446</v>
      </c>
      <c r="G15" s="3">
        <v>6464</v>
      </c>
      <c r="H15">
        <f t="shared" si="2"/>
        <v>1468000000</v>
      </c>
      <c r="I15" s="3">
        <v>48558</v>
      </c>
      <c r="J15" s="3">
        <v>26660</v>
      </c>
      <c r="K15" s="3">
        <v>26319</v>
      </c>
      <c r="L15" s="3">
        <v>26460</v>
      </c>
      <c r="M15" s="3">
        <v>8619</v>
      </c>
      <c r="N15" s="3">
        <v>-5475</v>
      </c>
      <c r="O15" s="3">
        <v>-5460</v>
      </c>
      <c r="P15" s="3">
        <f t="shared" si="1"/>
        <v>-2316</v>
      </c>
      <c r="Q15">
        <v>0</v>
      </c>
      <c r="R15">
        <v>1</v>
      </c>
    </row>
    <row r="16" spans="1:18">
      <c r="A16" s="2" t="s">
        <v>32</v>
      </c>
      <c r="B16" s="3">
        <v>80077</v>
      </c>
      <c r="C16" s="3">
        <v>-31594</v>
      </c>
      <c r="D16" s="3">
        <f t="shared" si="0"/>
        <v>48483</v>
      </c>
      <c r="E16" s="3">
        <v>21059</v>
      </c>
      <c r="F16" s="3">
        <v>12910</v>
      </c>
      <c r="G16" s="3">
        <v>12917</v>
      </c>
      <c r="H16">
        <f>1469*1000000</f>
        <v>1469000000</v>
      </c>
      <c r="I16" s="3">
        <v>51085</v>
      </c>
      <c r="J16" s="3">
        <v>27618</v>
      </c>
      <c r="K16" s="3">
        <v>29909</v>
      </c>
      <c r="L16" s="3">
        <v>25770</v>
      </c>
      <c r="M16" s="3">
        <v>24344</v>
      </c>
      <c r="N16" s="3">
        <v>-13680</v>
      </c>
      <c r="O16" s="3">
        <v>-11644</v>
      </c>
      <c r="P16" s="3">
        <f t="shared" si="1"/>
        <v>-980</v>
      </c>
      <c r="Q16">
        <v>1</v>
      </c>
      <c r="R16">
        <v>0</v>
      </c>
    </row>
    <row r="17" spans="1:18">
      <c r="A17" s="2" t="s">
        <v>33</v>
      </c>
      <c r="B17" s="3">
        <v>40151</v>
      </c>
      <c r="C17" s="3">
        <v>-15022</v>
      </c>
      <c r="D17" s="3">
        <f t="shared" si="0"/>
        <v>25129</v>
      </c>
      <c r="E17" s="3">
        <v>10717</v>
      </c>
      <c r="F17" s="3">
        <v>6275</v>
      </c>
      <c r="G17" s="3">
        <v>6442</v>
      </c>
      <c r="H17">
        <f>1468*1000000</f>
        <v>1468000000</v>
      </c>
      <c r="I17" s="3">
        <v>51080</v>
      </c>
      <c r="J17" s="3">
        <v>29579</v>
      </c>
      <c r="K17" s="3">
        <v>34120</v>
      </c>
      <c r="L17" s="3">
        <v>24594</v>
      </c>
      <c r="M17" s="3">
        <v>10827</v>
      </c>
      <c r="N17" s="3">
        <v>-6791</v>
      </c>
      <c r="O17" s="3">
        <v>-3130</v>
      </c>
      <c r="P17" s="3">
        <f t="shared" si="1"/>
        <v>906</v>
      </c>
      <c r="Q17">
        <v>0</v>
      </c>
      <c r="R17">
        <v>1</v>
      </c>
    </row>
    <row r="18" spans="1:18">
      <c r="A18" s="2" t="s">
        <v>34</v>
      </c>
      <c r="B18" s="3">
        <v>81278</v>
      </c>
      <c r="C18" s="3">
        <v>-30483</v>
      </c>
      <c r="D18" s="3">
        <f t="shared" si="0"/>
        <v>50795</v>
      </c>
      <c r="E18" s="3">
        <v>21750</v>
      </c>
      <c r="F18" s="3">
        <v>13126</v>
      </c>
      <c r="G18" s="3">
        <v>13418</v>
      </c>
      <c r="H18">
        <f>1469*1000000</f>
        <v>1469000000</v>
      </c>
      <c r="I18" s="3">
        <v>52127</v>
      </c>
      <c r="J18" s="3">
        <v>29011</v>
      </c>
      <c r="K18" s="3">
        <v>31423</v>
      </c>
      <c r="L18" s="3">
        <v>26719</v>
      </c>
      <c r="M18" s="3">
        <v>25740</v>
      </c>
      <c r="N18" s="3">
        <v>-12195</v>
      </c>
      <c r="O18" s="3">
        <v>-11909</v>
      </c>
      <c r="P18" s="3">
        <f t="shared" si="1"/>
        <v>1636</v>
      </c>
      <c r="Q18">
        <v>1</v>
      </c>
      <c r="R18">
        <v>0</v>
      </c>
    </row>
    <row r="19" spans="1:18">
      <c r="A19" s="2" t="s">
        <v>35</v>
      </c>
      <c r="B19" s="3">
        <v>41995</v>
      </c>
      <c r="C19" s="3">
        <v>-16465</v>
      </c>
      <c r="D19" s="3">
        <f t="shared" si="0"/>
        <v>25530</v>
      </c>
      <c r="E19" s="3">
        <v>10964</v>
      </c>
      <c r="F19" s="3">
        <v>6712</v>
      </c>
      <c r="G19" s="3">
        <v>6850</v>
      </c>
      <c r="H19">
        <f>1542*1000000</f>
        <v>1542000000</v>
      </c>
      <c r="I19" s="3">
        <v>100941</v>
      </c>
      <c r="J19" s="3">
        <v>33469</v>
      </c>
      <c r="K19" s="3">
        <v>27243</v>
      </c>
      <c r="L19" s="3">
        <v>31699</v>
      </c>
      <c r="M19" s="3">
        <v>9050</v>
      </c>
      <c r="N19" s="3">
        <v>-5825</v>
      </c>
      <c r="O19" s="3">
        <v>-5436</v>
      </c>
      <c r="P19" s="3">
        <f t="shared" si="1"/>
        <v>-2211</v>
      </c>
      <c r="Q19">
        <v>0</v>
      </c>
      <c r="R19">
        <v>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2017-12-31T05:03:00Z</dcterms:created>
  <dcterms:modified xsi:type="dcterms:W3CDTF">2018-01-11T19:10:36Z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