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<sst xmlns="http://schemas.openxmlformats.org/spreadsheetml/2006/main" count="30">
  <si>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Date</t>
  </si>
  <si>
    <t>Revenue</t>
  </si>
  <si>
    <t>Cost of sales</t>
  </si>
  <si>
    <t>Gross profit</t>
  </si>
  <si>
    <t>Operating profit</t>
  </si>
  <si>
    <t>Net profit</t>
  </si>
  <si>
    <t>Headline earnings</t>
  </si>
  <si>
    <t>Shares in issue</t>
  </si>
  <si>
    <t>Non-current assets</t>
  </si>
  <si>
    <t>Current assets</t>
  </si>
  <si>
    <t>Non-current liabilities</t>
  </si>
  <si>
    <t>Current liabilities</t>
  </si>
  <si>
    <t>Cash from operations</t>
  </si>
  <si>
    <t>Cash from investing</t>
  </si>
  <si>
    <t>Cash from financing</t>
  </si>
  <si>
    <t>Change in cash</t>
  </si>
  <si>
    <t>Full year</t>
  </si>
  <si>
    <t>Half year</t>
  </si>
  <si>
    <t>11-05-2012</t>
  </si>
  <si>
    <t>16-11-2012</t>
  </si>
  <si>
    <t>14-05-2013</t>
  </si>
  <si>
    <t>15-11-2013</t>
  </si>
  <si>
    <t>14-05-2014</t>
  </si>
  <si>
    <t>14-11-2014</t>
  </si>
  <si>
    <t>14-05-2015</t>
  </si>
  <si>
    <t>13-11-2015</t>
  </si>
  <si>
    <t>12-05-2016</t>
  </si>
  <si>
    <t>12-11-2016</t>
  </si>
  <si>
    <t>13-05-2017</t>
  </si>
  <si>
    <t>22-11-2017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</si>
</sst>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5"/>
  <sheetViews>
    <sheetView tabSelected="1" workbookViewId="0">
      <selection activeCell="A2" sqref="A2"/>
    </sheetView>
  </sheetViews>
  <sheetFormatPr defaultColWidth="9" defaultRowHeight="15"/>
  <cols>
    <col min="1" max="1" width="11.447619047619"/>
    <col min="3" max="3" width="12.2190476190476" customWidth="1"/>
    <col min="4" max="4" width="11.447619047619" customWidth="1"/>
    <col min="5" max="5" width="15.2190476190476" customWidth="1"/>
    <col min="6" max="6" width="9.66666666666667" customWidth="1"/>
    <col min="7" max="7" width="16.7809523809524" customWidth="1"/>
    <col min="8" max="8" width="13.7809523809524" customWidth="1"/>
    <col min="9" max="9" width="18" customWidth="1"/>
    <col min="10" max="10" width="13.6666666666667" customWidth="1"/>
    <col min="11" max="11" width="20.447619047619" customWidth="1"/>
    <col min="12" max="12" width="16" customWidth="1"/>
    <col min="13" max="13" width="20.447619047619" customWidth="1"/>
    <col min="14" max="14" width="18.552380952381" customWidth="1"/>
    <col min="15" max="15" width="18.7809523809524" customWidth="1"/>
    <col min="16" max="16" width="14.1142857142857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>
        <v>5271</v>
      </c>
      <c r="C2">
        <v>-4144</v>
      </c>
      <c r="D2">
        <f t="shared" ref="D2:D13" si="0">B2+C2</f>
        <v>1127</v>
      </c>
      <c r="E2">
        <v>1154</v>
      </c>
      <c r="F2">
        <v>806</v>
      </c>
      <c r="G2">
        <v>689</v>
      </c>
      <c r="H2">
        <f>1041057*1000</f>
        <v>1041057000</v>
      </c>
      <c r="I2">
        <v>7582</v>
      </c>
      <c r="J2">
        <v>1771</v>
      </c>
      <c r="K2">
        <v>2685</v>
      </c>
      <c r="L2">
        <v>2161</v>
      </c>
      <c r="M2">
        <v>628</v>
      </c>
      <c r="N2">
        <v>-909</v>
      </c>
      <c r="O2">
        <v>-193</v>
      </c>
      <c r="P2">
        <f t="shared" ref="P2:P13" si="1">SUM(M2:O2)</f>
        <v>-474</v>
      </c>
      <c r="Q2">
        <v>0</v>
      </c>
      <c r="R2">
        <v>1</v>
      </c>
    </row>
    <row r="3" spans="1:18">
      <c r="A3" s="2" t="s">
        <v>19</v>
      </c>
      <c r="B3">
        <v>10937</v>
      </c>
      <c r="C3">
        <f>-2888-3639-338-480-124-501</f>
        <v>-7970</v>
      </c>
      <c r="D3">
        <f t="shared" si="0"/>
        <v>2967</v>
      </c>
      <c r="E3">
        <v>2542</v>
      </c>
      <c r="F3">
        <v>1743</v>
      </c>
      <c r="G3">
        <v>1496</v>
      </c>
      <c r="H3">
        <f>1041*1000000</f>
        <v>1041000000</v>
      </c>
      <c r="I3">
        <v>7771</v>
      </c>
      <c r="J3">
        <v>1485</v>
      </c>
      <c r="K3">
        <v>2445</v>
      </c>
      <c r="L3">
        <v>1933</v>
      </c>
      <c r="M3">
        <v>2294</v>
      </c>
      <c r="N3">
        <v>-1268</v>
      </c>
      <c r="O3">
        <v>-1182</v>
      </c>
      <c r="P3">
        <f t="shared" si="1"/>
        <v>-156</v>
      </c>
      <c r="Q3">
        <v>1</v>
      </c>
      <c r="R3">
        <v>0</v>
      </c>
    </row>
    <row r="4" spans="1:18">
      <c r="A4" s="2" t="s">
        <v>20</v>
      </c>
      <c r="B4">
        <v>5638</v>
      </c>
      <c r="C4">
        <v>-4430</v>
      </c>
      <c r="D4">
        <f t="shared" si="0"/>
        <v>1208</v>
      </c>
      <c r="E4">
        <v>927</v>
      </c>
      <c r="F4">
        <v>931</v>
      </c>
      <c r="G4">
        <v>137</v>
      </c>
      <c r="H4">
        <v>1039000000</v>
      </c>
      <c r="I4">
        <v>7881</v>
      </c>
      <c r="J4">
        <v>1652</v>
      </c>
      <c r="K4">
        <v>2269</v>
      </c>
      <c r="L4">
        <v>2174</v>
      </c>
      <c r="M4">
        <v>854</v>
      </c>
      <c r="N4">
        <v>-183</v>
      </c>
      <c r="O4">
        <v>-1101</v>
      </c>
      <c r="P4">
        <f t="shared" si="1"/>
        <v>-430</v>
      </c>
      <c r="Q4">
        <v>0</v>
      </c>
      <c r="R4">
        <v>1</v>
      </c>
    </row>
    <row r="5" spans="1:18">
      <c r="A5" s="2" t="s">
        <v>21</v>
      </c>
      <c r="B5">
        <v>11843</v>
      </c>
      <c r="C5">
        <f>-3030-3924-377-512-122-532</f>
        <v>-8497</v>
      </c>
      <c r="D5">
        <f t="shared" si="0"/>
        <v>3346</v>
      </c>
      <c r="E5">
        <v>2948</v>
      </c>
      <c r="F5">
        <v>2065</v>
      </c>
      <c r="G5">
        <v>1761</v>
      </c>
      <c r="H5">
        <f>1037549*1000</f>
        <v>1037549000</v>
      </c>
      <c r="I5">
        <v>8343</v>
      </c>
      <c r="J5">
        <v>1627</v>
      </c>
      <c r="K5">
        <v>2150</v>
      </c>
      <c r="L5">
        <v>2213</v>
      </c>
      <c r="M5">
        <v>2610</v>
      </c>
      <c r="N5">
        <v>-772</v>
      </c>
      <c r="O5">
        <v>-2017</v>
      </c>
      <c r="P5">
        <f t="shared" si="1"/>
        <v>-179</v>
      </c>
      <c r="Q5">
        <v>1</v>
      </c>
      <c r="R5">
        <v>0</v>
      </c>
    </row>
    <row r="6" spans="1:18">
      <c r="A6" s="2" t="s">
        <v>22</v>
      </c>
      <c r="B6">
        <v>6211</v>
      </c>
      <c r="C6">
        <v>-4760</v>
      </c>
      <c r="D6">
        <f t="shared" si="0"/>
        <v>1451</v>
      </c>
      <c r="E6">
        <v>1972</v>
      </c>
      <c r="F6">
        <v>2009</v>
      </c>
      <c r="G6">
        <v>1850</v>
      </c>
      <c r="H6">
        <f>1037*1000000</f>
        <v>1037000000</v>
      </c>
      <c r="I6">
        <v>8212</v>
      </c>
      <c r="J6">
        <v>1916</v>
      </c>
      <c r="K6">
        <v>2547</v>
      </c>
      <c r="L6">
        <v>1931</v>
      </c>
      <c r="M6">
        <v>984</v>
      </c>
      <c r="N6">
        <v>997</v>
      </c>
      <c r="O6">
        <v>-2014</v>
      </c>
      <c r="P6">
        <f t="shared" si="1"/>
        <v>-33</v>
      </c>
      <c r="Q6">
        <v>0</v>
      </c>
      <c r="R6">
        <v>1</v>
      </c>
    </row>
    <row r="7" spans="1:18">
      <c r="A7" s="2" t="s">
        <v>23</v>
      </c>
      <c r="B7">
        <v>13046</v>
      </c>
      <c r="C7">
        <f>-3286-4394-174-425-545-135-591</f>
        <v>-9550</v>
      </c>
      <c r="D7">
        <f t="shared" si="0"/>
        <v>3496</v>
      </c>
      <c r="E7">
        <v>3973</v>
      </c>
      <c r="F7">
        <v>3118</v>
      </c>
      <c r="G7">
        <v>2774</v>
      </c>
      <c r="H7">
        <f>1037153*1000</f>
        <v>1037153000</v>
      </c>
      <c r="I7">
        <v>9700</v>
      </c>
      <c r="J7">
        <v>2113</v>
      </c>
      <c r="K7">
        <v>2909</v>
      </c>
      <c r="L7">
        <v>3004</v>
      </c>
      <c r="M7">
        <v>2536</v>
      </c>
      <c r="N7">
        <v>-98</v>
      </c>
      <c r="O7">
        <v>-2266</v>
      </c>
      <c r="P7">
        <f t="shared" si="1"/>
        <v>172</v>
      </c>
      <c r="Q7">
        <v>1</v>
      </c>
      <c r="R7">
        <v>0</v>
      </c>
    </row>
    <row r="8" spans="1:18">
      <c r="A8" s="2" t="s">
        <v>24</v>
      </c>
      <c r="B8">
        <v>7089</v>
      </c>
      <c r="C8">
        <v>-5479</v>
      </c>
      <c r="D8">
        <f t="shared" si="0"/>
        <v>1610</v>
      </c>
      <c r="E8">
        <v>1450</v>
      </c>
      <c r="F8">
        <v>1056</v>
      </c>
      <c r="G8">
        <v>832</v>
      </c>
      <c r="H8">
        <v>1042209750</v>
      </c>
      <c r="I8">
        <v>12218</v>
      </c>
      <c r="J8">
        <v>2344</v>
      </c>
      <c r="K8">
        <v>4387</v>
      </c>
      <c r="L8">
        <v>4281</v>
      </c>
      <c r="M8">
        <v>1115</v>
      </c>
      <c r="N8">
        <v>-2284</v>
      </c>
      <c r="O8">
        <v>677</v>
      </c>
      <c r="P8">
        <f t="shared" si="1"/>
        <v>-492</v>
      </c>
      <c r="Q8">
        <v>0</v>
      </c>
      <c r="R8">
        <v>1</v>
      </c>
    </row>
    <row r="9" spans="1:18">
      <c r="A9" s="2" t="s">
        <v>25</v>
      </c>
      <c r="B9">
        <v>14647</v>
      </c>
      <c r="C9">
        <f>-3651-4975-172-435-625-154-716</f>
        <v>-10728</v>
      </c>
      <c r="D9">
        <f t="shared" si="0"/>
        <v>3919</v>
      </c>
      <c r="E9">
        <v>2228</v>
      </c>
      <c r="F9">
        <v>2381</v>
      </c>
      <c r="G9">
        <v>1866</v>
      </c>
      <c r="H9">
        <f>1041213*1000</f>
        <v>1041213000</v>
      </c>
      <c r="I9">
        <v>13164</v>
      </c>
      <c r="J9">
        <v>2771</v>
      </c>
      <c r="K9">
        <v>5873</v>
      </c>
      <c r="L9">
        <v>3614</v>
      </c>
      <c r="M9">
        <v>2939</v>
      </c>
      <c r="N9">
        <v>-3218</v>
      </c>
      <c r="O9">
        <v>234</v>
      </c>
      <c r="P9">
        <f t="shared" si="1"/>
        <v>-45</v>
      </c>
      <c r="Q9">
        <v>1</v>
      </c>
      <c r="R9">
        <v>0</v>
      </c>
    </row>
    <row r="10" spans="1:18">
      <c r="A10" s="2" t="s">
        <v>26</v>
      </c>
      <c r="B10">
        <v>7860</v>
      </c>
      <c r="C10">
        <v>-6162</v>
      </c>
      <c r="D10">
        <f t="shared" si="0"/>
        <v>1698</v>
      </c>
      <c r="E10">
        <v>1133</v>
      </c>
      <c r="F10">
        <v>1253</v>
      </c>
      <c r="G10">
        <v>1078</v>
      </c>
      <c r="H10">
        <v>1048461433</v>
      </c>
      <c r="I10">
        <v>14571</v>
      </c>
      <c r="J10">
        <v>3054</v>
      </c>
      <c r="K10">
        <v>6708</v>
      </c>
      <c r="L10">
        <v>4118</v>
      </c>
      <c r="M10">
        <v>1227</v>
      </c>
      <c r="N10">
        <v>-1343</v>
      </c>
      <c r="O10">
        <v>-213</v>
      </c>
      <c r="P10">
        <f t="shared" si="1"/>
        <v>-329</v>
      </c>
      <c r="Q10">
        <v>0</v>
      </c>
      <c r="R10">
        <v>1</v>
      </c>
    </row>
    <row r="11" spans="1:18">
      <c r="A11" s="2" t="s">
        <v>27</v>
      </c>
      <c r="B11">
        <v>16567</v>
      </c>
      <c r="C11">
        <f>-4048-5598-197-53-710-181-966</f>
        <v>-11753</v>
      </c>
      <c r="D11">
        <f t="shared" si="0"/>
        <v>4814</v>
      </c>
      <c r="E11">
        <v>2864</v>
      </c>
      <c r="F11">
        <v>1948</v>
      </c>
      <c r="G11">
        <v>1616</v>
      </c>
      <c r="H11">
        <f>1046689*1000</f>
        <v>1046689000</v>
      </c>
      <c r="I11">
        <v>14395</v>
      </c>
      <c r="J11">
        <v>3102</v>
      </c>
      <c r="K11">
        <v>6111</v>
      </c>
      <c r="L11">
        <v>4588</v>
      </c>
      <c r="M11">
        <v>3055</v>
      </c>
      <c r="N11">
        <v>-2052</v>
      </c>
      <c r="O11">
        <v>-1677</v>
      </c>
      <c r="P11">
        <f t="shared" si="1"/>
        <v>-674</v>
      </c>
      <c r="Q11">
        <v>1</v>
      </c>
      <c r="R11">
        <v>0</v>
      </c>
    </row>
    <row r="12" spans="1:18">
      <c r="A12" s="2" t="s">
        <v>28</v>
      </c>
      <c r="B12">
        <v>9638</v>
      </c>
      <c r="C12">
        <v>-7848</v>
      </c>
      <c r="D12">
        <f t="shared" si="0"/>
        <v>1790</v>
      </c>
      <c r="E12">
        <v>634</v>
      </c>
      <c r="F12">
        <v>-341</v>
      </c>
      <c r="G12">
        <v>144</v>
      </c>
      <c r="H12">
        <f>1054*1000000</f>
        <v>1054000000</v>
      </c>
      <c r="I12">
        <v>28912</v>
      </c>
      <c r="J12">
        <v>5841</v>
      </c>
      <c r="K12">
        <v>9067</v>
      </c>
      <c r="L12">
        <v>20010</v>
      </c>
      <c r="M12">
        <v>1468</v>
      </c>
      <c r="N12">
        <v>-10905</v>
      </c>
      <c r="O12">
        <v>10546</v>
      </c>
      <c r="P12">
        <f t="shared" si="1"/>
        <v>1109</v>
      </c>
      <c r="Q12">
        <v>0</v>
      </c>
      <c r="R12">
        <v>1</v>
      </c>
    </row>
    <row r="13" spans="1:18">
      <c r="A13" s="2" t="s">
        <v>29</v>
      </c>
      <c r="B13">
        <v>20967</v>
      </c>
      <c r="C13">
        <f>-4645-6957-420-884-765-292-505-1498</f>
        <v>-15966</v>
      </c>
      <c r="D13">
        <f t="shared" si="0"/>
        <v>5001</v>
      </c>
      <c r="E13">
        <v>1934</v>
      </c>
      <c r="F13">
        <v>1259</v>
      </c>
      <c r="G13">
        <v>952</v>
      </c>
      <c r="H13">
        <f>1313784*1000</f>
        <v>1313784000</v>
      </c>
      <c r="I13">
        <v>31459</v>
      </c>
      <c r="J13">
        <v>5180</v>
      </c>
      <c r="K13">
        <v>9991</v>
      </c>
      <c r="L13">
        <v>11097</v>
      </c>
      <c r="M13">
        <v>3724</v>
      </c>
      <c r="N13">
        <v>-11885</v>
      </c>
      <c r="O13">
        <v>9298</v>
      </c>
      <c r="P13">
        <f t="shared" si="1"/>
        <v>1137</v>
      </c>
      <c r="Q13">
        <v>1</v>
      </c>
      <c r="R13">
        <v>0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2017-12-30T06:53:00Z</dcterms:created>
  <dcterms:modified xsi:type="dcterms:W3CDTF">2018-01-11T19:09:26Z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