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<sst xmlns="http://schemas.openxmlformats.org/spreadsheetml/2006/main" count="34">
  <si>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</si>
  <si>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</si>
  <si>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</si>
  <si>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</si>
  <si>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</si>
  <si>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</si>
  <si>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</si>
  <si>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</si>
  <si>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</si>
  <si>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</si>
  <si>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</si>
  <si>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</si>
  <si>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</si>
  <si>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</si>
  <si>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</si>
  <si>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</si>
  <si>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</si>
  <si>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</si>
  <si>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18-05-2010</t>
  </si>
  <si>
    <t>12-11-2010</t>
  </si>
  <si>
    <t>28-05-2011</t>
  </si>
  <si>
    <t>11-11-2011</t>
  </si>
  <si>
    <t>11-05-2012</t>
  </si>
  <si>
    <t>09-11-2012</t>
  </si>
  <si>
    <t>17-05-2013</t>
  </si>
  <si>
    <t>13-11-2013</t>
  </si>
  <si>
    <t>20-05-2014</t>
  </si>
  <si>
    <t>12-11-2014</t>
  </si>
  <si>
    <t>19-05-2015</t>
  </si>
  <si>
    <t>11-11-2015</t>
  </si>
  <si>
    <t>18-05-2016</t>
  </si>
  <si>
    <t>11-11-2016</t>
  </si>
  <si>
    <t>24-05-2017</t>
  </si>
  <si>
    <t>15-11-2017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</si>
</sst>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6"/>
  <sheetViews>
    <sheetView tabSelected="1" workbookViewId="0">
      <selection activeCell="G22" sqref="G22:G37"/>
    </sheetView>
  </sheetViews>
  <sheetFormatPr defaultColWidth="9" defaultRowHeight="15"/>
  <cols>
    <col min="1" max="1" width="11.1142857142857" customWidth="1"/>
    <col min="2" max="2" width="8.66666666666667" customWidth="1"/>
    <col min="3" max="3" width="12.2190476190476" customWidth="1"/>
    <col min="4" max="4" width="11.447619047619" customWidth="1"/>
    <col min="5" max="5" width="15.2190476190476" customWidth="1"/>
    <col min="6" max="6" width="9.66666666666667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f>755*9.3615</f>
        <v>7067.9325</v>
      </c>
      <c r="C2" s="3">
        <f>-63*9.3615</f>
        <v>-589.7745</v>
      </c>
      <c r="D2" s="3">
        <f t="shared" ref="D2:D17" si="0">B2+C2</f>
        <v>6478.158</v>
      </c>
      <c r="E2" s="3">
        <f>692*9.3615</f>
        <v>6478.158</v>
      </c>
      <c r="F2" s="3">
        <v>6478.158</v>
      </c>
      <c r="G2" s="3">
        <f>691*9.3615</f>
        <v>6468.7965</v>
      </c>
      <c r="H2" s="3">
        <v>19594128.6</v>
      </c>
      <c r="I2" s="3">
        <f>2251*9.3615</f>
        <v>21072.7365</v>
      </c>
      <c r="J2" s="3">
        <f>343*9.3615</f>
        <v>3210.9945</v>
      </c>
      <c r="K2" s="3">
        <v>0</v>
      </c>
      <c r="L2" s="3">
        <f>55*9.3615</f>
        <v>514.8825</v>
      </c>
      <c r="M2" s="3">
        <f>(-71-100+5-9)*9.3615</f>
        <v>-1638.2625</v>
      </c>
      <c r="N2" s="3">
        <f>(86+1)*9.3615</f>
        <v>814.4505</v>
      </c>
      <c r="O2" s="3">
        <v>0</v>
      </c>
      <c r="P2" s="3">
        <f t="shared" ref="P2:P17" si="1">SUM(M2:O2)</f>
        <v>-823.812</v>
      </c>
      <c r="Q2">
        <v>1</v>
      </c>
      <c r="R2">
        <v>0</v>
      </c>
    </row>
    <row r="3" spans="1:18">
      <c r="A3" s="2" t="s">
        <v>19</v>
      </c>
      <c r="B3" s="3">
        <f>253*9.4646</f>
        <v>2394.5438</v>
      </c>
      <c r="C3" s="3">
        <f>-51*9.4646</f>
        <v>-482.6946</v>
      </c>
      <c r="D3" s="3">
        <f t="shared" si="0"/>
        <v>1911.8492</v>
      </c>
      <c r="E3" s="3">
        <f>202*9.4646</f>
        <v>1911.8492</v>
      </c>
      <c r="F3" s="3">
        <f>202*9.4646</f>
        <v>1911.8492</v>
      </c>
      <c r="G3" s="3">
        <f>201*9.4646</f>
        <v>1902.3846</v>
      </c>
      <c r="H3" s="3">
        <v>19594128.6</v>
      </c>
      <c r="I3" s="3">
        <f>2471*9.4646</f>
        <v>23387.0266</v>
      </c>
      <c r="J3" s="3">
        <f>371*9.4646</f>
        <v>3511.3666</v>
      </c>
      <c r="K3" s="3">
        <f>11*9.4646</f>
        <v>104.1106</v>
      </c>
      <c r="L3" s="3">
        <f>89*9.4646</f>
        <v>842.3494</v>
      </c>
      <c r="M3" s="3">
        <f>(-74-70+5-16)*9.4646</f>
        <v>-1467.013</v>
      </c>
      <c r="N3" s="3">
        <f>103*9.4646</f>
        <v>974.8538</v>
      </c>
      <c r="O3" s="3">
        <v>0</v>
      </c>
      <c r="P3" s="3">
        <f t="shared" si="1"/>
        <v>-492.1592</v>
      </c>
      <c r="Q3">
        <v>0</v>
      </c>
      <c r="R3">
        <v>1</v>
      </c>
    </row>
    <row r="4" spans="1:18">
      <c r="A4" s="2" t="s">
        <v>20</v>
      </c>
      <c r="B4" s="3">
        <f>328*9.9078</f>
        <v>3249.7584</v>
      </c>
      <c r="C4" s="3">
        <f>-76*9.9078</f>
        <v>-752.9928</v>
      </c>
      <c r="D4" s="3">
        <f t="shared" si="0"/>
        <v>2496.7656</v>
      </c>
      <c r="E4" s="3">
        <f>248*9.9078</f>
        <v>2457.1344</v>
      </c>
      <c r="F4" s="3">
        <f>248*9.9078</f>
        <v>2457.1344</v>
      </c>
      <c r="G4" s="3">
        <f>249*9.9078</f>
        <v>2467.0422</v>
      </c>
      <c r="H4" s="3">
        <v>19594128.6</v>
      </c>
      <c r="I4" s="3">
        <f>2721*9.9078</f>
        <v>26959.1238</v>
      </c>
      <c r="J4" s="3">
        <f>237*9.9078</f>
        <v>2348.1486</v>
      </c>
      <c r="K4" s="3">
        <f>68*9.9078</f>
        <v>673.7304</v>
      </c>
      <c r="L4" s="3">
        <f>102*9.9078</f>
        <v>1010.5956</v>
      </c>
      <c r="M4" s="3">
        <f>(-266+17+18-28)*9.9078</f>
        <v>-2566.1202</v>
      </c>
      <c r="N4" s="3">
        <f>(103+1)*9.9078</f>
        <v>1030.4112</v>
      </c>
      <c r="O4" s="3">
        <v>0</v>
      </c>
      <c r="P4" s="3">
        <f t="shared" si="1"/>
        <v>-1535.709</v>
      </c>
      <c r="Q4">
        <v>1</v>
      </c>
      <c r="R4">
        <v>0</v>
      </c>
    </row>
    <row r="5" spans="1:18">
      <c r="A5" s="2" t="s">
        <v>21</v>
      </c>
      <c r="B5" s="3">
        <f>424*10.8546</f>
        <v>4602.3504</v>
      </c>
      <c r="C5" s="3">
        <f>-21*10.8546</f>
        <v>-227.9466</v>
      </c>
      <c r="D5" s="3">
        <f t="shared" si="0"/>
        <v>4374.4038</v>
      </c>
      <c r="E5" s="3">
        <f>395*10.8546</f>
        <v>4287.567</v>
      </c>
      <c r="F5" s="3">
        <f>395*10.8546</f>
        <v>4287.567</v>
      </c>
      <c r="G5" s="3">
        <f>393*10.8546</f>
        <v>4265.8578</v>
      </c>
      <c r="H5" s="3">
        <v>19594128.6</v>
      </c>
      <c r="I5" s="3">
        <f>3124*10.8546</f>
        <v>33909.7704</v>
      </c>
      <c r="J5" s="3">
        <f>167*10.8546</f>
        <v>1812.7182</v>
      </c>
      <c r="K5" s="3">
        <f>84*10.8546</f>
        <v>911.7864</v>
      </c>
      <c r="L5" s="3">
        <f>2*10.8546</f>
        <v>21.7092</v>
      </c>
      <c r="M5" s="3">
        <f>(-116+101+12-2-1-86-18)*10.8546</f>
        <v>-1194.006</v>
      </c>
      <c r="N5" s="3">
        <f>114*10.8546</f>
        <v>1237.4244</v>
      </c>
      <c r="O5" s="3">
        <v>0</v>
      </c>
      <c r="P5" s="3">
        <f t="shared" si="1"/>
        <v>43.4184</v>
      </c>
      <c r="Q5">
        <v>0</v>
      </c>
      <c r="R5">
        <v>1</v>
      </c>
    </row>
    <row r="6" spans="1:18">
      <c r="A6" s="2" t="s">
        <v>22</v>
      </c>
      <c r="B6" s="3">
        <f>968*10.458</f>
        <v>10123.344</v>
      </c>
      <c r="C6" s="3">
        <f>-77*10.458</f>
        <v>-805.266</v>
      </c>
      <c r="D6" s="3">
        <f t="shared" si="0"/>
        <v>9318.078</v>
      </c>
      <c r="E6" s="3">
        <f>872*10.458</f>
        <v>9119.376</v>
      </c>
      <c r="F6" s="3">
        <f>872*10.458</f>
        <v>9119.376</v>
      </c>
      <c r="G6" s="3">
        <f>865*10.458</f>
        <v>9046.17</v>
      </c>
      <c r="H6" s="3">
        <v>19594128.6</v>
      </c>
      <c r="I6" s="3">
        <f>3840*10.458</f>
        <v>40158.72</v>
      </c>
      <c r="J6" s="3">
        <f>370*10.458</f>
        <v>3869.46</v>
      </c>
      <c r="K6" s="3">
        <f>473*10.458</f>
        <v>4946.634</v>
      </c>
      <c r="L6" s="3">
        <f>76*10.458</f>
        <v>794.808</v>
      </c>
      <c r="M6" s="3">
        <f>(-256+64+19-3-4-86-32)*10.458</f>
        <v>-3116.484</v>
      </c>
      <c r="N6" s="3">
        <f>(115+7)*10.458</f>
        <v>1275.876</v>
      </c>
      <c r="O6" s="3">
        <v>0</v>
      </c>
      <c r="P6" s="3">
        <f t="shared" si="1"/>
        <v>-1840.608</v>
      </c>
      <c r="Q6">
        <v>1</v>
      </c>
      <c r="R6">
        <v>0</v>
      </c>
    </row>
    <row r="7" spans="1:18">
      <c r="A7" s="2" t="s">
        <v>23</v>
      </c>
      <c r="B7" s="3">
        <f>332*11.077</f>
        <v>3677.564</v>
      </c>
      <c r="C7" s="3">
        <f>-33*11.077</f>
        <v>-365.541</v>
      </c>
      <c r="D7" s="3">
        <f t="shared" si="0"/>
        <v>3312.023</v>
      </c>
      <c r="E7" s="3">
        <f>292*11.077</f>
        <v>3234.484</v>
      </c>
      <c r="F7" s="3">
        <f>292*11.077</f>
        <v>3234.484</v>
      </c>
      <c r="G7" s="3">
        <f>290*11.077</f>
        <v>3212.33</v>
      </c>
      <c r="H7" s="3">
        <v>19594128.6</v>
      </c>
      <c r="I7" s="3">
        <f>4134*11.077</f>
        <v>45792.318</v>
      </c>
      <c r="J7" s="3">
        <f>358*11.077</f>
        <v>3965.566</v>
      </c>
      <c r="K7" s="3">
        <f>496*11.077</f>
        <v>5494.192</v>
      </c>
      <c r="L7" s="3">
        <f>48*11.077</f>
        <v>531.696</v>
      </c>
      <c r="M7" s="3">
        <f>(-101-38+16-6-38-26)*11.077</f>
        <v>-2137.861</v>
      </c>
      <c r="N7" s="3">
        <f>138*11.077</f>
        <v>1528.626</v>
      </c>
      <c r="O7" s="3">
        <f>-18*11.077</f>
        <v>-199.386</v>
      </c>
      <c r="P7" s="3">
        <f t="shared" si="1"/>
        <v>-808.621</v>
      </c>
      <c r="Q7">
        <v>0</v>
      </c>
      <c r="R7">
        <v>1</v>
      </c>
    </row>
    <row r="8" spans="1:18">
      <c r="A8" s="2" t="s">
        <v>24</v>
      </c>
      <c r="B8" s="3">
        <f>470*12.074</f>
        <v>5674.78</v>
      </c>
      <c r="C8" s="3">
        <f>-86*12.074</f>
        <v>-1038.364</v>
      </c>
      <c r="D8" s="3">
        <f t="shared" si="0"/>
        <v>4636.416</v>
      </c>
      <c r="E8" s="3">
        <f>380*12.074</f>
        <v>4588.12</v>
      </c>
      <c r="F8" s="3">
        <f>380*12.074</f>
        <v>4588.12</v>
      </c>
      <c r="G8" s="3">
        <f>375*12.074</f>
        <v>4527.75</v>
      </c>
      <c r="H8" s="3">
        <v>19594128.6</v>
      </c>
      <c r="I8" s="3">
        <f>4230*12.074</f>
        <v>51073.02</v>
      </c>
      <c r="J8" s="3">
        <f>349*12.074</f>
        <v>4213.826</v>
      </c>
      <c r="K8" s="3">
        <f>471*12.074</f>
        <v>5686.854</v>
      </c>
      <c r="L8" s="3">
        <f>72*12.074</f>
        <v>869.328</v>
      </c>
      <c r="M8" s="3">
        <f>(-327+57+271-38-12-39-10)*12.074</f>
        <v>-1183.252</v>
      </c>
      <c r="N8" s="3">
        <f>(139+6)*12.074</f>
        <v>1750.73</v>
      </c>
      <c r="O8" s="3">
        <f>-28*12.074</f>
        <v>-338.072</v>
      </c>
      <c r="P8" s="3">
        <f t="shared" si="1"/>
        <v>229.406</v>
      </c>
      <c r="Q8">
        <v>1</v>
      </c>
      <c r="R8">
        <v>0</v>
      </c>
    </row>
    <row r="9" spans="1:18">
      <c r="A9" s="2" t="s">
        <v>25</v>
      </c>
      <c r="B9" s="3">
        <f>34*13.8623</f>
        <v>471.3182</v>
      </c>
      <c r="C9" s="3">
        <f>-27*13.8623</f>
        <v>-374.2821</v>
      </c>
      <c r="D9" s="3">
        <f t="shared" si="0"/>
        <v>97.0361</v>
      </c>
      <c r="E9" s="3">
        <f>2*13.8623</f>
        <v>27.7246</v>
      </c>
      <c r="F9" s="3">
        <f>2*13.8623</f>
        <v>27.7246</v>
      </c>
      <c r="G9" s="3">
        <f>1*13.8623</f>
        <v>13.8623</v>
      </c>
      <c r="H9" s="3">
        <v>19594128.6</v>
      </c>
      <c r="I9" s="3">
        <f>4281*13.8623</f>
        <v>59344.5063</v>
      </c>
      <c r="J9" s="3">
        <f>249*13.8623</f>
        <v>3451.7127</v>
      </c>
      <c r="K9" s="3">
        <f>453*13.8623</f>
        <v>6279.6219</v>
      </c>
      <c r="L9" s="3">
        <f>39*13.8623</f>
        <v>540.6297</v>
      </c>
      <c r="M9" s="3">
        <f>(-390+62+232-6-32-20)*13.8623</f>
        <v>-2134.7942</v>
      </c>
      <c r="N9" s="3">
        <f>128*13.8623</f>
        <v>1774.3744</v>
      </c>
      <c r="O9" s="3">
        <f>-5*13.8623</f>
        <v>-69.3115</v>
      </c>
      <c r="P9" s="3">
        <f t="shared" si="1"/>
        <v>-429.7313</v>
      </c>
      <c r="Q9">
        <v>0</v>
      </c>
      <c r="R9">
        <v>1</v>
      </c>
    </row>
    <row r="10" spans="1:18">
      <c r="A10" s="2" t="s">
        <v>26</v>
      </c>
      <c r="B10" s="3">
        <f>94*14.3196</f>
        <v>1346.0424</v>
      </c>
      <c r="C10" s="3">
        <f>-2*14.3196</f>
        <v>-28.6392</v>
      </c>
      <c r="D10" s="3">
        <f t="shared" si="0"/>
        <v>1317.4032</v>
      </c>
      <c r="E10" s="3">
        <f>92*14.3196</f>
        <v>1317.4032</v>
      </c>
      <c r="F10" s="3">
        <f>92*14.3196</f>
        <v>1317.4032</v>
      </c>
      <c r="G10" s="3">
        <f>92*14.3196</f>
        <v>1317.4032</v>
      </c>
      <c r="H10" s="3">
        <v>19594128.6</v>
      </c>
      <c r="I10" s="3">
        <f>4123*14.3196</f>
        <v>59039.7108</v>
      </c>
      <c r="J10" s="3">
        <v>0</v>
      </c>
      <c r="K10" s="3">
        <f>8*14.3196</f>
        <v>114.5568</v>
      </c>
      <c r="L10" s="3">
        <v>0</v>
      </c>
      <c r="M10" s="3">
        <f>-2*14.3196</f>
        <v>-28.6392</v>
      </c>
      <c r="N10" s="3">
        <v>0</v>
      </c>
      <c r="O10" s="3">
        <f>2*14.3196</f>
        <v>28.6392</v>
      </c>
      <c r="P10" s="3">
        <f t="shared" si="1"/>
        <v>0</v>
      </c>
      <c r="Q10">
        <f>1</f>
        <v>1</v>
      </c>
      <c r="R10">
        <v>0</v>
      </c>
    </row>
    <row r="11" spans="1:18">
      <c r="A11" s="2" t="s">
        <v>27</v>
      </c>
      <c r="B11" s="3">
        <f>459*13.9259</f>
        <v>6391.9881</v>
      </c>
      <c r="C11" s="3">
        <f>-2*13.9259</f>
        <v>-27.8518</v>
      </c>
      <c r="D11" s="3">
        <f t="shared" si="0"/>
        <v>6364.1363</v>
      </c>
      <c r="E11" s="3">
        <f>457*13.9259</f>
        <v>6364.1363</v>
      </c>
      <c r="F11" s="3">
        <f>457*13.9259</f>
        <v>6364.1363</v>
      </c>
      <c r="G11" s="3">
        <f>457*13.9259</f>
        <v>6364.1363</v>
      </c>
      <c r="H11" s="3">
        <v>19594128.6</v>
      </c>
      <c r="I11" s="3">
        <f>4542*13.9259</f>
        <v>63251.4378</v>
      </c>
      <c r="J11" s="3">
        <f>1*13.9259</f>
        <v>13.9259</v>
      </c>
      <c r="K11" s="3">
        <v>0</v>
      </c>
      <c r="L11" s="3">
        <f>1*13.9259</f>
        <v>13.9259</v>
      </c>
      <c r="M11" s="3">
        <f>38*13.9259</f>
        <v>529.1842</v>
      </c>
      <c r="N11" s="3">
        <v>0</v>
      </c>
      <c r="O11" s="3">
        <f>-37*13.9259</f>
        <v>-515.2583</v>
      </c>
      <c r="P11" s="3">
        <f t="shared" si="1"/>
        <v>13.9259000000001</v>
      </c>
      <c r="Q11">
        <v>0</v>
      </c>
      <c r="R11">
        <v>1</v>
      </c>
    </row>
    <row r="12" spans="1:18">
      <c r="A12" s="2" t="s">
        <v>28</v>
      </c>
      <c r="B12" s="3">
        <f>995*13.279</f>
        <v>13212.605</v>
      </c>
      <c r="C12" s="3">
        <f>-3*13.279</f>
        <v>-39.837</v>
      </c>
      <c r="D12" s="3">
        <f t="shared" si="0"/>
        <v>13172.768</v>
      </c>
      <c r="E12" s="3">
        <f>992*13.279</f>
        <v>13172.768</v>
      </c>
      <c r="F12" s="3">
        <f>992*13.279</f>
        <v>13172.768</v>
      </c>
      <c r="G12" s="3">
        <f>992*13.279</f>
        <v>13172.768</v>
      </c>
      <c r="H12" s="3">
        <v>19594128.6</v>
      </c>
      <c r="I12" s="3">
        <f>5078*13.279</f>
        <v>67430.762</v>
      </c>
      <c r="J12" s="3">
        <v>0</v>
      </c>
      <c r="K12" s="3">
        <v>0</v>
      </c>
      <c r="L12" s="3">
        <f>1*13.279</f>
        <v>13.279</v>
      </c>
      <c r="M12" s="3">
        <f>37*13.279</f>
        <v>491.323</v>
      </c>
      <c r="N12" s="3">
        <v>0</v>
      </c>
      <c r="O12" s="3">
        <f>-37*13.279</f>
        <v>-491.323</v>
      </c>
      <c r="P12" s="3">
        <f t="shared" si="1"/>
        <v>0</v>
      </c>
      <c r="Q12">
        <v>1</v>
      </c>
      <c r="R12">
        <v>0</v>
      </c>
    </row>
    <row r="13" spans="1:18">
      <c r="A13" s="2" t="s">
        <v>29</v>
      </c>
      <c r="B13" s="3">
        <f>39*15.2054</f>
        <v>593.0106</v>
      </c>
      <c r="C13" s="3">
        <f>-1*15.2054</f>
        <v>-15.2054</v>
      </c>
      <c r="D13" s="3">
        <f t="shared" si="0"/>
        <v>577.8052</v>
      </c>
      <c r="E13" s="3">
        <f>38*15.2054</f>
        <v>577.8052</v>
      </c>
      <c r="F13" s="3">
        <f>38*15.2054</f>
        <v>577.8052</v>
      </c>
      <c r="G13" s="3">
        <f>38*15.2054</f>
        <v>577.8052</v>
      </c>
      <c r="H13" s="3">
        <v>19594128.6</v>
      </c>
      <c r="I13" s="3">
        <f>5083*15.2054</f>
        <v>77289.0482</v>
      </c>
      <c r="J13" s="3">
        <f>1*15.2054</f>
        <v>15.2054</v>
      </c>
      <c r="K13" s="3">
        <v>0</v>
      </c>
      <c r="L13" s="3">
        <v>0</v>
      </c>
      <c r="M13" s="3">
        <f>33*15.2054</f>
        <v>501.7782</v>
      </c>
      <c r="N13" s="3">
        <v>0</v>
      </c>
      <c r="O13" s="3">
        <f>-32*15.2054</f>
        <v>-486.5728</v>
      </c>
      <c r="P13" s="3">
        <f t="shared" si="1"/>
        <v>15.2054</v>
      </c>
      <c r="Q13">
        <v>0</v>
      </c>
      <c r="R13">
        <v>1</v>
      </c>
    </row>
    <row r="14" spans="1:18">
      <c r="A14" s="2" t="s">
        <v>30</v>
      </c>
      <c r="B14" s="3">
        <f>177*17.7987</f>
        <v>3150.3699</v>
      </c>
      <c r="C14" s="3">
        <f>-2*17.7987</f>
        <v>-35.5974</v>
      </c>
      <c r="D14" s="3">
        <f t="shared" si="0"/>
        <v>3114.7725</v>
      </c>
      <c r="E14" s="3">
        <f>175*17.7987</f>
        <v>3114.7725</v>
      </c>
      <c r="F14" s="3">
        <f>175*17.7987</f>
        <v>3114.7725</v>
      </c>
      <c r="G14" s="3">
        <f>175*17.7987</f>
        <v>3114.7725</v>
      </c>
      <c r="H14" s="3">
        <v>19594128.6</v>
      </c>
      <c r="I14" s="3">
        <f>5221*17.7987</f>
        <v>92927.0127</v>
      </c>
      <c r="J14" s="3">
        <f>1*17.7987</f>
        <v>17.7987</v>
      </c>
      <c r="K14" s="3">
        <v>0</v>
      </c>
      <c r="L14" s="3">
        <f>1*17.7987</f>
        <v>17.7987</v>
      </c>
      <c r="M14" s="3">
        <f>32*17.7987</f>
        <v>569.5584</v>
      </c>
      <c r="N14" s="3">
        <v>0</v>
      </c>
      <c r="O14" s="3">
        <f>-31*17.7987</f>
        <v>-551.7597</v>
      </c>
      <c r="P14" s="3">
        <f t="shared" si="1"/>
        <v>17.7987000000001</v>
      </c>
      <c r="Q14">
        <v>1</v>
      </c>
      <c r="R14">
        <v>0</v>
      </c>
    </row>
    <row r="15" spans="1:18">
      <c r="A15" s="2" t="s">
        <v>31</v>
      </c>
      <c r="B15" s="3">
        <f>322*15.6152</f>
        <v>5028.0944</v>
      </c>
      <c r="C15" s="3">
        <f>-1*15.6152</f>
        <v>-15.6152</v>
      </c>
      <c r="D15" s="3">
        <f t="shared" si="0"/>
        <v>5012.4792</v>
      </c>
      <c r="E15" s="3">
        <f>321*15.6152</f>
        <v>5012.4792</v>
      </c>
      <c r="F15" s="3">
        <f>321*15.6152</f>
        <v>5012.4792</v>
      </c>
      <c r="G15" s="3">
        <f>321*15.6152</f>
        <v>5012.4792</v>
      </c>
      <c r="H15" s="3">
        <v>19594128.6</v>
      </c>
      <c r="I15" s="3">
        <f>5511*15.6152</f>
        <v>86055.3672</v>
      </c>
      <c r="J15" s="3">
        <v>0</v>
      </c>
      <c r="K15" s="3">
        <v>0</v>
      </c>
      <c r="L15" s="3">
        <f>1*15.6152</f>
        <v>15.6152</v>
      </c>
      <c r="M15" s="3">
        <f>31*15.6152</f>
        <v>484.0712</v>
      </c>
      <c r="N15" s="3">
        <v>0</v>
      </c>
      <c r="O15" s="3">
        <f>-32*15.6152</f>
        <v>-499.6864</v>
      </c>
      <c r="P15" s="3">
        <f t="shared" si="1"/>
        <v>-15.6152</v>
      </c>
      <c r="Q15">
        <v>0</v>
      </c>
      <c r="R15">
        <v>1</v>
      </c>
    </row>
    <row r="16" spans="1:18">
      <c r="A16" s="2" t="s">
        <v>32</v>
      </c>
      <c r="B16" s="3">
        <f>815*14.494</f>
        <v>11812.61</v>
      </c>
      <c r="C16" s="3">
        <f>-2*14.494</f>
        <v>-28.988</v>
      </c>
      <c r="D16" s="3">
        <f t="shared" si="0"/>
        <v>11783.622</v>
      </c>
      <c r="E16" s="3">
        <f>813*14.494</f>
        <v>11783.622</v>
      </c>
      <c r="F16" s="3">
        <f>813*14.494</f>
        <v>11783.622</v>
      </c>
      <c r="G16" s="3">
        <f>813*14.494</f>
        <v>11783.622</v>
      </c>
      <c r="H16" s="3">
        <v>19594128.6</v>
      </c>
      <c r="I16" s="3">
        <f>6004*14.494</f>
        <v>87021.976</v>
      </c>
      <c r="J16" s="3">
        <v>0</v>
      </c>
      <c r="K16" s="3">
        <v>0</v>
      </c>
      <c r="L16" s="3">
        <f>2*14.494</f>
        <v>28.988</v>
      </c>
      <c r="M16" s="3">
        <f>31*14.494</f>
        <v>449.314</v>
      </c>
      <c r="N16" s="3">
        <v>0</v>
      </c>
      <c r="O16" s="3">
        <f>-32*14.494</f>
        <v>-463.808</v>
      </c>
      <c r="P16" s="3">
        <f t="shared" si="1"/>
        <v>-14.494</v>
      </c>
      <c r="Q16">
        <v>1</v>
      </c>
      <c r="R16">
        <v>0</v>
      </c>
    </row>
    <row r="17" spans="1:18">
      <c r="A17" s="2" t="s">
        <v>33</v>
      </c>
      <c r="B17" s="3">
        <f>35*16.9668</f>
        <v>593.838</v>
      </c>
      <c r="C17" s="3">
        <f>-605*16.9668</f>
        <v>-10264.914</v>
      </c>
      <c r="D17" s="3">
        <f t="shared" si="0"/>
        <v>-9671.076</v>
      </c>
      <c r="E17" s="3">
        <f>-572*16.9668</f>
        <v>-9705.0096</v>
      </c>
      <c r="F17" s="3">
        <f>-572*16.9668</f>
        <v>-9705.0096</v>
      </c>
      <c r="G17" s="3">
        <f>-572*16.9668</f>
        <v>-9705.0096</v>
      </c>
      <c r="H17" s="3">
        <v>19594128.6</v>
      </c>
      <c r="I17" s="3">
        <f>5399*16.9668</f>
        <v>91603.7532</v>
      </c>
      <c r="J17" s="3">
        <v>0</v>
      </c>
      <c r="K17" s="3">
        <v>0</v>
      </c>
      <c r="L17" s="3">
        <f>1*16.9668</f>
        <v>16.9668</v>
      </c>
      <c r="M17" s="3">
        <f>33*16.9668</f>
        <v>559.9044</v>
      </c>
      <c r="N17" s="3">
        <v>0</v>
      </c>
      <c r="O17" s="3">
        <f>-33*16.9668</f>
        <v>-559.9044</v>
      </c>
      <c r="P17" s="3">
        <f t="shared" si="1"/>
        <v>0</v>
      </c>
      <c r="Q17">
        <v>0</v>
      </c>
      <c r="R17">
        <v>1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2018-01-01T15:50:00Z</dcterms:created>
  <dcterms:modified xsi:type="dcterms:W3CDTF">2018-02-07T18:33:36Z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