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540" windowHeight="90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<sst xmlns="http://schemas.openxmlformats.org/spreadsheetml/2006/main" count="52">
  <si>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</si>
  <si>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</si>
  <si>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</si>
  <si>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</si>
  <si>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</si>
  <si>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</si>
  <si>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</si>
  <si>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</si>
  <si>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</si>
  <si>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</si>
  <si>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</si>
  <si>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</si>
  <si>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</si>
  <si>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</si>
  <si>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</si>
  <si>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</si>
  <si>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</si>
  <si>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</si>
  <si>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21-08-2001</t>
  </si>
  <si>
    <t>25-02-2002</t>
  </si>
  <si>
    <t>25-08-2002</t>
  </si>
  <si>
    <t>18-02-2003</t>
  </si>
  <si>
    <t>20-08-2003</t>
  </si>
  <si>
    <t>17-02-2004</t>
  </si>
  <si>
    <t>24-08-2004</t>
  </si>
  <si>
    <t>22-02-2005</t>
  </si>
  <si>
    <t>24-08-2005</t>
  </si>
  <si>
    <t>22-02-2006</t>
  </si>
  <si>
    <t>23-08-2006</t>
  </si>
  <si>
    <t>20-02-2007</t>
  </si>
  <si>
    <t>29-08-2007</t>
  </si>
  <si>
    <t>19-02-2008</t>
  </si>
  <si>
    <t>02-09-2008</t>
  </si>
  <si>
    <t>18-02-2009</t>
  </si>
  <si>
    <t>25-08-2009</t>
  </si>
  <si>
    <t>23-02-2010</t>
  </si>
  <si>
    <t>24-08-2010</t>
  </si>
  <si>
    <t>22-02-2011</t>
  </si>
  <si>
    <t>23-08-2011</t>
  </si>
  <si>
    <t>21-02-2012</t>
  </si>
  <si>
    <t>21-08-2012</t>
  </si>
  <si>
    <t>19-02-2013</t>
  </si>
  <si>
    <t>20-08-2013</t>
  </si>
  <si>
    <t>25-02-2014</t>
  </si>
  <si>
    <t>19-08-2014</t>
  </si>
  <si>
    <t>24-02-2015</t>
  </si>
  <si>
    <t>18-08-2015</t>
  </si>
  <si>
    <t>23-02-2016</t>
  </si>
  <si>
    <t>23-08-2016</t>
  </si>
  <si>
    <t>21-02-2017</t>
  </si>
  <si>
    <t>22-08-2017</t>
  </si>
  <si>
    <t>27-02-2018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</si>
</sst>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-* #,##0_-;\-* #,##0_-;_-* &quot;-&quot;_-;_-@_-"/>
    <numFmt numFmtId="178" formatCode="_-&quot;£&quot;* #,##0_-;\-&quot;£&quot;* #,##0_-;_-&quot;£&quot;* &quot;-&quot;_-;_-@_-"/>
    <numFmt numFmtId="179" formatCode="_-* #,##0.00_-;\-* #,##0.00_-;_-* &quot;-&quot;??_-;_-@_-"/>
    <numFmt numFmtId="180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14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15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5"/>
  <sheetViews>
    <sheetView tabSelected="1" topLeftCell="N10" workbookViewId="0">
      <selection activeCell="Q36" sqref="Q36"/>
    </sheetView>
  </sheetViews>
  <sheetFormatPr defaultColWidth="9" defaultRowHeight="15"/>
  <cols>
    <col min="1" max="1" width="11.1142857142857" customWidth="1"/>
    <col min="2" max="2" width="10.7809523809524"/>
    <col min="3" max="3" width="12.2190476190476" customWidth="1"/>
    <col min="4" max="4" width="11.447619047619" customWidth="1"/>
    <col min="5" max="5" width="15.2190476190476" customWidth="1"/>
    <col min="6" max="6" width="9.66666666666667"/>
    <col min="7" max="7" width="16.7809523809524" customWidth="1"/>
    <col min="8" max="8" width="17" customWidth="1"/>
    <col min="9" max="9" width="18" customWidth="1"/>
    <col min="10" max="10" width="13.6666666666667" customWidth="1"/>
    <col min="11" max="11" width="20.447619047619" customWidth="1"/>
    <col min="12" max="12" width="16" customWidth="1"/>
    <col min="13" max="13" width="20.447619047619" customWidth="1"/>
    <col min="14" max="14" width="18.552380952381" customWidth="1"/>
    <col min="15" max="15" width="18.7809523809524" customWidth="1"/>
    <col min="16" max="16" width="14.1142857142857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>
        <v>19956.729</v>
      </c>
      <c r="C2" s="3">
        <f>-(B2-D2)</f>
        <v>-19541.883</v>
      </c>
      <c r="D2" s="3">
        <v>414.846</v>
      </c>
      <c r="E2" s="3">
        <v>340.188</v>
      </c>
      <c r="F2" s="3">
        <v>243.968</v>
      </c>
      <c r="G2" s="3">
        <v>240.772</v>
      </c>
      <c r="H2" s="3">
        <f>543479*1000</f>
        <v>543479000</v>
      </c>
      <c r="I2" s="3">
        <v>1534.273</v>
      </c>
      <c r="J2" s="3">
        <v>4535.797</v>
      </c>
      <c r="K2" s="3">
        <v>320.298</v>
      </c>
      <c r="L2" s="3">
        <v>4285.492</v>
      </c>
      <c r="M2" s="3">
        <v>1041.426</v>
      </c>
      <c r="N2" s="3">
        <v>-461.484</v>
      </c>
      <c r="O2" s="3">
        <v>-46.521</v>
      </c>
      <c r="P2" s="3">
        <f t="shared" ref="P2:P34" si="0">SUM(M2:O2)</f>
        <v>533.421</v>
      </c>
      <c r="Q2">
        <v>1</v>
      </c>
      <c r="R2">
        <v>0</v>
      </c>
    </row>
    <row r="3" spans="1:18">
      <c r="A3" s="4" t="s">
        <v>19</v>
      </c>
      <c r="B3" s="3">
        <v>10981.52</v>
      </c>
      <c r="C3" s="3">
        <f>-(B3-D3)</f>
        <v>-10731.185</v>
      </c>
      <c r="D3" s="3">
        <v>250.335</v>
      </c>
      <c r="E3" s="3">
        <v>291.937</v>
      </c>
      <c r="F3" s="3">
        <v>218.446</v>
      </c>
      <c r="G3" s="3">
        <v>212.133</v>
      </c>
      <c r="H3" s="3">
        <f>525620*1000</f>
        <v>525620000</v>
      </c>
      <c r="I3" s="3">
        <v>1614.665</v>
      </c>
      <c r="J3" s="3">
        <v>4981.071</v>
      </c>
      <c r="K3" s="3">
        <v>316.736</v>
      </c>
      <c r="L3" s="3">
        <v>4908.506</v>
      </c>
      <c r="M3" s="3">
        <v>698.19</v>
      </c>
      <c r="N3" s="3">
        <v>-283.253</v>
      </c>
      <c r="O3" s="3">
        <v>-470.747</v>
      </c>
      <c r="P3" s="3">
        <f t="shared" si="0"/>
        <v>-55.8099999999999</v>
      </c>
      <c r="Q3">
        <v>0</v>
      </c>
      <c r="R3">
        <v>1</v>
      </c>
    </row>
    <row r="4" spans="1:18">
      <c r="A4" s="4" t="s">
        <v>20</v>
      </c>
      <c r="B4" s="3">
        <v>22109.797</v>
      </c>
      <c r="C4" s="3">
        <f>-(B4-D4)</f>
        <v>-21587.64</v>
      </c>
      <c r="D4" s="3">
        <v>522.157</v>
      </c>
      <c r="E4" s="3">
        <v>561.444</v>
      </c>
      <c r="F4" s="3">
        <v>548.04</v>
      </c>
      <c r="G4" s="3">
        <v>404.893</v>
      </c>
      <c r="H4" s="3">
        <f>519042*1000</f>
        <v>519042000</v>
      </c>
      <c r="I4" s="3">
        <v>1746.673</v>
      </c>
      <c r="J4" s="3">
        <v>4469.22</v>
      </c>
      <c r="K4" s="3">
        <v>236.832</v>
      </c>
      <c r="L4" s="3">
        <v>4488.889</v>
      </c>
      <c r="M4" s="3">
        <v>836.703</v>
      </c>
      <c r="N4" s="3">
        <v>-622.855</v>
      </c>
      <c r="O4" s="3">
        <v>-470.747</v>
      </c>
      <c r="P4" s="3">
        <f t="shared" si="0"/>
        <v>-256.899</v>
      </c>
      <c r="Q4">
        <v>1</v>
      </c>
      <c r="R4">
        <v>0</v>
      </c>
    </row>
    <row r="5" spans="1:18">
      <c r="A5" s="2" t="s">
        <v>21</v>
      </c>
      <c r="B5" s="3">
        <v>12694.044</v>
      </c>
      <c r="C5" s="3">
        <v>-12628.571</v>
      </c>
      <c r="D5" s="3">
        <v>523.157</v>
      </c>
      <c r="E5" s="3">
        <v>269.369</v>
      </c>
      <c r="F5" s="3">
        <v>187.031</v>
      </c>
      <c r="G5" s="3">
        <v>183.906</v>
      </c>
      <c r="H5" s="3">
        <f>51112*1000</f>
        <v>51112000</v>
      </c>
      <c r="I5" s="3">
        <v>1854.496</v>
      </c>
      <c r="J5" s="3">
        <v>5589.679</v>
      </c>
      <c r="K5" s="3">
        <v>227.29</v>
      </c>
      <c r="L5" s="3">
        <v>5621.31</v>
      </c>
      <c r="M5" s="3">
        <v>682.803</v>
      </c>
      <c r="N5" s="3">
        <v>-317.545</v>
      </c>
      <c r="O5" s="3">
        <v>0</v>
      </c>
      <c r="P5" s="3">
        <f t="shared" si="0"/>
        <v>365.258</v>
      </c>
      <c r="Q5">
        <v>0</v>
      </c>
      <c r="R5">
        <v>1</v>
      </c>
    </row>
    <row r="6" spans="1:18">
      <c r="A6" s="2" t="s">
        <v>22</v>
      </c>
      <c r="B6" s="3">
        <v>24971.333</v>
      </c>
      <c r="C6" s="3">
        <f t="shared" ref="C6:C34" si="1">-(B6-D6)</f>
        <v>-21234.973</v>
      </c>
      <c r="D6" s="3">
        <v>3736.36</v>
      </c>
      <c r="E6" s="3">
        <v>603.305</v>
      </c>
      <c r="F6" s="3">
        <v>422.379</v>
      </c>
      <c r="G6" s="3">
        <v>420.062</v>
      </c>
      <c r="H6" s="3">
        <f>508752*1000</f>
        <v>508752000</v>
      </c>
      <c r="I6" s="3">
        <v>1962.795</v>
      </c>
      <c r="J6" s="3">
        <v>4882.721</v>
      </c>
      <c r="K6" s="3">
        <v>227.728</v>
      </c>
      <c r="L6" s="3">
        <v>4850.231</v>
      </c>
      <c r="M6" s="3">
        <v>794.011</v>
      </c>
      <c r="N6" s="3">
        <v>-631.951</v>
      </c>
      <c r="O6" s="3">
        <v>10.596</v>
      </c>
      <c r="P6" s="3">
        <f t="shared" si="0"/>
        <v>172.656</v>
      </c>
      <c r="Q6">
        <v>1</v>
      </c>
      <c r="R6">
        <v>0</v>
      </c>
    </row>
    <row r="7" spans="1:18">
      <c r="A7" s="2" t="s">
        <v>23</v>
      </c>
      <c r="B7" s="3">
        <v>13435.834</v>
      </c>
      <c r="C7" s="3">
        <f t="shared" si="1"/>
        <v>-15315.299</v>
      </c>
      <c r="D7" s="3">
        <v>-1879.465</v>
      </c>
      <c r="E7" s="3">
        <v>315.676</v>
      </c>
      <c r="F7" s="3">
        <v>280.901</v>
      </c>
      <c r="G7" s="3">
        <v>275.864</v>
      </c>
      <c r="H7" s="3">
        <f>518209*1000</f>
        <v>518209000</v>
      </c>
      <c r="I7" s="3">
        <v>2193.726</v>
      </c>
      <c r="J7" s="3">
        <v>6707.309</v>
      </c>
      <c r="K7" s="3">
        <v>222.144</v>
      </c>
      <c r="L7" s="3">
        <v>6714.853</v>
      </c>
      <c r="M7" s="3">
        <v>1240.903</v>
      </c>
      <c r="N7" s="3">
        <v>-379.322</v>
      </c>
      <c r="O7" s="3">
        <v>-2.523</v>
      </c>
      <c r="P7" s="3">
        <f t="shared" si="0"/>
        <v>859.058</v>
      </c>
      <c r="Q7">
        <v>0</v>
      </c>
      <c r="R7">
        <v>1</v>
      </c>
    </row>
    <row r="8" spans="1:18">
      <c r="A8" s="2" t="s">
        <v>24</v>
      </c>
      <c r="B8" s="3">
        <v>27171.644</v>
      </c>
      <c r="C8" s="3">
        <f t="shared" si="1"/>
        <v>-23107.765</v>
      </c>
      <c r="D8" s="3">
        <v>4063.879</v>
      </c>
      <c r="E8" s="3">
        <v>702.169</v>
      </c>
      <c r="F8" s="3">
        <v>568.485</v>
      </c>
      <c r="G8" s="3">
        <v>556.811</v>
      </c>
      <c r="H8" s="3">
        <f>517007*1000</f>
        <v>517007000</v>
      </c>
      <c r="I8" s="3">
        <v>2452.285</v>
      </c>
      <c r="J8" s="3">
        <v>5479.081</v>
      </c>
      <c r="K8" s="3">
        <v>218.325</v>
      </c>
      <c r="L8" s="3">
        <v>5546.819</v>
      </c>
      <c r="M8" s="3">
        <v>1123.171</v>
      </c>
      <c r="N8" s="3">
        <v>-736.243</v>
      </c>
      <c r="O8" s="3">
        <v>-3.08</v>
      </c>
      <c r="P8" s="3">
        <f t="shared" si="0"/>
        <v>383.848</v>
      </c>
      <c r="Q8">
        <v>1</v>
      </c>
      <c r="R8">
        <v>0</v>
      </c>
    </row>
    <row r="9" spans="1:18">
      <c r="A9" s="2" t="s">
        <v>25</v>
      </c>
      <c r="B9" s="3">
        <v>15529.378</v>
      </c>
      <c r="C9" s="3">
        <f t="shared" si="1"/>
        <v>-13351.34</v>
      </c>
      <c r="D9" s="3">
        <v>2178.038</v>
      </c>
      <c r="E9" s="3">
        <v>466.241</v>
      </c>
      <c r="F9" s="3">
        <v>331.793</v>
      </c>
      <c r="G9" s="3">
        <v>324.028</v>
      </c>
      <c r="H9" s="3">
        <f>520914*1000</f>
        <v>520914000</v>
      </c>
      <c r="I9" s="3">
        <v>2663.667</v>
      </c>
      <c r="J9" s="3">
        <v>5941.566</v>
      </c>
      <c r="K9" s="3">
        <v>217.887</v>
      </c>
      <c r="L9" s="3">
        <v>5985.668</v>
      </c>
      <c r="M9" s="3">
        <v>-604.284</v>
      </c>
      <c r="N9" s="3">
        <v>-348.154</v>
      </c>
      <c r="O9" s="3">
        <v>599.836</v>
      </c>
      <c r="P9" s="3">
        <f t="shared" si="0"/>
        <v>-352.602</v>
      </c>
      <c r="Q9">
        <v>0</v>
      </c>
      <c r="R9">
        <v>1</v>
      </c>
    </row>
    <row r="10" spans="1:18">
      <c r="A10" s="2" t="s">
        <v>26</v>
      </c>
      <c r="B10" s="3">
        <v>30328.476</v>
      </c>
      <c r="C10" s="3">
        <f t="shared" si="1"/>
        <v>-24337.985</v>
      </c>
      <c r="D10" s="3">
        <v>5990.491</v>
      </c>
      <c r="E10" s="3">
        <v>912.175</v>
      </c>
      <c r="F10" s="3">
        <v>574.964</v>
      </c>
      <c r="G10" s="3">
        <v>567.855</v>
      </c>
      <c r="H10" s="3">
        <f>521644*1000</f>
        <v>521644000</v>
      </c>
      <c r="I10" s="3">
        <v>2775.164</v>
      </c>
      <c r="J10" s="3">
        <v>5778.466</v>
      </c>
      <c r="K10" s="3">
        <v>733.269</v>
      </c>
      <c r="L10" s="3">
        <v>5666.86</v>
      </c>
      <c r="M10" s="3">
        <v>76.613</v>
      </c>
      <c r="N10" s="3">
        <v>-810.961</v>
      </c>
      <c r="O10" s="3">
        <v>0.428</v>
      </c>
      <c r="P10" s="3">
        <f t="shared" si="0"/>
        <v>-733.92</v>
      </c>
      <c r="Q10">
        <v>1</v>
      </c>
      <c r="R10">
        <v>0</v>
      </c>
    </row>
    <row r="11" spans="1:18">
      <c r="A11" s="2" t="s">
        <v>27</v>
      </c>
      <c r="B11" s="3">
        <v>16925.862</v>
      </c>
      <c r="C11" s="3">
        <f t="shared" si="1"/>
        <v>-13724.948</v>
      </c>
      <c r="D11" s="3">
        <v>3200.914</v>
      </c>
      <c r="E11" s="3">
        <v>540.378</v>
      </c>
      <c r="F11" s="3">
        <v>357.572</v>
      </c>
      <c r="G11" s="3">
        <v>344.953</v>
      </c>
      <c r="H11" s="3">
        <f>525277*1000</f>
        <v>525277000</v>
      </c>
      <c r="I11" s="3">
        <v>3189.377</v>
      </c>
      <c r="J11" s="3">
        <v>6589.41</v>
      </c>
      <c r="K11" s="3">
        <v>754.472</v>
      </c>
      <c r="L11" s="3">
        <v>6520.482</v>
      </c>
      <c r="M11" s="3">
        <v>674.64</v>
      </c>
      <c r="N11" s="3">
        <v>-650.973</v>
      </c>
      <c r="O11" s="3">
        <v>0</v>
      </c>
      <c r="P11" s="3">
        <f t="shared" si="0"/>
        <v>23.667</v>
      </c>
      <c r="Q11">
        <v>0</v>
      </c>
      <c r="R11">
        <v>1</v>
      </c>
    </row>
    <row r="12" spans="1:18">
      <c r="A12" s="2" t="s">
        <v>28</v>
      </c>
      <c r="B12" s="3">
        <v>33511.287</v>
      </c>
      <c r="C12" s="3">
        <f t="shared" si="1"/>
        <v>-26715.806</v>
      </c>
      <c r="D12" s="3">
        <v>6795.481</v>
      </c>
      <c r="E12" s="3">
        <v>1427.926</v>
      </c>
      <c r="F12" s="3">
        <v>916.335</v>
      </c>
      <c r="G12" s="3">
        <v>896.482</v>
      </c>
      <c r="H12" s="3">
        <f>526998*1000</f>
        <v>526998000</v>
      </c>
      <c r="I12" s="3">
        <v>3759.229</v>
      </c>
      <c r="J12" s="3">
        <v>6183.163</v>
      </c>
      <c r="K12" s="3">
        <v>731.86</v>
      </c>
      <c r="L12" s="3">
        <v>6127.664</v>
      </c>
      <c r="M12" s="3">
        <v>1338.688</v>
      </c>
      <c r="N12" s="3">
        <v>-1097.877</v>
      </c>
      <c r="O12" s="3">
        <v>0.406</v>
      </c>
      <c r="P12" s="3">
        <f t="shared" si="0"/>
        <v>241.217</v>
      </c>
      <c r="Q12">
        <v>1</v>
      </c>
      <c r="R12">
        <v>0</v>
      </c>
    </row>
    <row r="13" spans="1:18">
      <c r="A13" s="2" t="s">
        <v>29</v>
      </c>
      <c r="B13" s="3">
        <v>19105.298</v>
      </c>
      <c r="C13" s="3">
        <f t="shared" si="1"/>
        <v>-15265.063</v>
      </c>
      <c r="D13" s="3">
        <v>3840.235</v>
      </c>
      <c r="E13" s="3">
        <v>758.612</v>
      </c>
      <c r="F13" s="3">
        <v>462.526</v>
      </c>
      <c r="G13" s="3">
        <v>462.526</v>
      </c>
      <c r="H13" s="3">
        <f>526384*1000</f>
        <v>526384000</v>
      </c>
      <c r="I13" s="3">
        <v>4062.604</v>
      </c>
      <c r="J13" s="3">
        <v>7886.336</v>
      </c>
      <c r="K13" s="3">
        <v>720.769</v>
      </c>
      <c r="L13" s="3">
        <v>8012.617</v>
      </c>
      <c r="M13" s="3">
        <v>1623.829</v>
      </c>
      <c r="N13" s="3">
        <v>-579.455</v>
      </c>
      <c r="O13" s="3">
        <v>0.303</v>
      </c>
      <c r="P13" s="3">
        <f t="shared" si="0"/>
        <v>1044.677</v>
      </c>
      <c r="Q13">
        <v>0</v>
      </c>
      <c r="R13">
        <v>1</v>
      </c>
    </row>
    <row r="14" spans="1:18">
      <c r="A14" s="2" t="s">
        <v>30</v>
      </c>
      <c r="B14" s="3">
        <v>38949.845</v>
      </c>
      <c r="C14" s="3">
        <f t="shared" si="1"/>
        <v>-30952.417</v>
      </c>
      <c r="D14" s="3">
        <v>7997.428</v>
      </c>
      <c r="E14" s="3">
        <v>1682.352</v>
      </c>
      <c r="F14" s="3">
        <v>1085.528</v>
      </c>
      <c r="G14" s="3">
        <v>1085.528</v>
      </c>
      <c r="H14" s="3">
        <f>527709*1000</f>
        <v>527709000</v>
      </c>
      <c r="I14" s="3">
        <v>4403.668</v>
      </c>
      <c r="J14" s="3">
        <v>7476.005</v>
      </c>
      <c r="K14" s="3">
        <v>724.188</v>
      </c>
      <c r="L14" s="3">
        <v>7466.714</v>
      </c>
      <c r="M14" s="3">
        <v>2557.068</v>
      </c>
      <c r="N14" s="3">
        <v>-1109.298</v>
      </c>
      <c r="O14" s="3">
        <v>0.099</v>
      </c>
      <c r="P14" s="3">
        <f t="shared" si="0"/>
        <v>1447.869</v>
      </c>
      <c r="Q14">
        <v>1</v>
      </c>
      <c r="R14">
        <v>0</v>
      </c>
    </row>
    <row r="15" spans="1:18">
      <c r="A15" s="2" t="s">
        <v>31</v>
      </c>
      <c r="B15" s="3">
        <v>23259.616</v>
      </c>
      <c r="C15" s="3">
        <f t="shared" si="1"/>
        <v>-18602.366</v>
      </c>
      <c r="D15" s="3">
        <v>4657.25</v>
      </c>
      <c r="E15" s="3">
        <v>1022.127</v>
      </c>
      <c r="F15" s="3">
        <v>1085.142</v>
      </c>
      <c r="G15" s="3">
        <v>683.29</v>
      </c>
      <c r="H15" s="3">
        <f>527804*1000</f>
        <v>527804000</v>
      </c>
      <c r="I15" s="3">
        <v>4724.238</v>
      </c>
      <c r="J15" s="3">
        <v>9299.36</v>
      </c>
      <c r="K15" s="3">
        <v>753.145</v>
      </c>
      <c r="L15" s="3">
        <v>9288.3</v>
      </c>
      <c r="M15" s="3">
        <v>1077.313</v>
      </c>
      <c r="N15" s="3">
        <v>-443.1</v>
      </c>
      <c r="O15" s="3">
        <v>0</v>
      </c>
      <c r="P15" s="3">
        <f t="shared" si="0"/>
        <v>634.213</v>
      </c>
      <c r="Q15">
        <v>0</v>
      </c>
      <c r="R15">
        <v>1</v>
      </c>
    </row>
    <row r="16" spans="1:18">
      <c r="A16" s="2" t="s">
        <v>32</v>
      </c>
      <c r="B16" s="3">
        <v>47651.548</v>
      </c>
      <c r="C16" s="3">
        <f t="shared" si="1"/>
        <v>-38161.987</v>
      </c>
      <c r="D16" s="3">
        <v>9489.561</v>
      </c>
      <c r="E16" s="3">
        <v>2336.493</v>
      </c>
      <c r="F16" s="3">
        <v>2461.259</v>
      </c>
      <c r="G16" s="3">
        <v>1585.689</v>
      </c>
      <c r="H16" s="3">
        <f>526455*1000</f>
        <v>526455000</v>
      </c>
      <c r="I16" s="3">
        <v>5120.964</v>
      </c>
      <c r="J16" s="3">
        <v>9733.319</v>
      </c>
      <c r="K16" s="3">
        <v>841.031</v>
      </c>
      <c r="L16" s="3">
        <v>9194.414</v>
      </c>
      <c r="M16" s="3">
        <v>2235.343</v>
      </c>
      <c r="N16" s="3">
        <v>-1167.589</v>
      </c>
      <c r="O16" s="3">
        <v>20.497</v>
      </c>
      <c r="P16" s="3">
        <f t="shared" si="0"/>
        <v>1088.251</v>
      </c>
      <c r="Q16">
        <v>1</v>
      </c>
      <c r="R16">
        <v>0</v>
      </c>
    </row>
    <row r="17" spans="1:18">
      <c r="A17" s="2" t="s">
        <v>33</v>
      </c>
      <c r="B17" s="3">
        <v>29603.953</v>
      </c>
      <c r="C17" s="3">
        <f t="shared" si="1"/>
        <v>-23847.251</v>
      </c>
      <c r="D17" s="3">
        <v>5756.702</v>
      </c>
      <c r="E17" s="3">
        <v>1425.392</v>
      </c>
      <c r="F17" s="3">
        <v>1504.258</v>
      </c>
      <c r="G17" s="3">
        <v>962.023</v>
      </c>
      <c r="H17" s="3">
        <f>525106*1000</f>
        <v>525106000</v>
      </c>
      <c r="I17" s="3">
        <v>5905.919</v>
      </c>
      <c r="J17" s="3">
        <v>12874.31</v>
      </c>
      <c r="K17" s="3">
        <v>989.391</v>
      </c>
      <c r="L17" s="3">
        <v>12754.301</v>
      </c>
      <c r="M17" s="3">
        <v>1894.891</v>
      </c>
      <c r="N17" s="3">
        <v>-1019.288</v>
      </c>
      <c r="O17" s="3">
        <v>0.999</v>
      </c>
      <c r="P17" s="3">
        <f t="shared" si="0"/>
        <v>876.602</v>
      </c>
      <c r="Q17">
        <v>0</v>
      </c>
      <c r="R17">
        <v>1</v>
      </c>
    </row>
    <row r="18" spans="1:18">
      <c r="A18" s="2" t="s">
        <v>34</v>
      </c>
      <c r="B18" s="3">
        <v>59318.559</v>
      </c>
      <c r="C18" s="3">
        <f t="shared" si="1"/>
        <v>-47878.232</v>
      </c>
      <c r="D18" s="3">
        <v>11440.327</v>
      </c>
      <c r="E18" s="3">
        <v>2912.692</v>
      </c>
      <c r="F18" s="3">
        <v>3018.116</v>
      </c>
      <c r="G18" s="3">
        <v>2018.638</v>
      </c>
      <c r="H18" s="3">
        <f>517250*1000</f>
        <v>517250000</v>
      </c>
      <c r="I18" s="3">
        <v>6048.645</v>
      </c>
      <c r="J18" s="3">
        <v>10690.843</v>
      </c>
      <c r="K18" s="3">
        <v>766.217</v>
      </c>
      <c r="L18" s="3">
        <v>10943.976</v>
      </c>
      <c r="M18" s="3">
        <v>1825.818</v>
      </c>
      <c r="N18" s="3">
        <v>-1737.303</v>
      </c>
      <c r="O18" s="3">
        <v>-333.108</v>
      </c>
      <c r="P18" s="3">
        <f t="shared" si="0"/>
        <v>-244.593</v>
      </c>
      <c r="Q18">
        <v>1</v>
      </c>
      <c r="R18">
        <v>0</v>
      </c>
    </row>
    <row r="19" spans="1:18">
      <c r="A19" s="2" t="s">
        <v>35</v>
      </c>
      <c r="B19" s="3">
        <v>33138.535</v>
      </c>
      <c r="C19" s="3">
        <f t="shared" si="1"/>
        <v>-26757.553</v>
      </c>
      <c r="D19" s="3">
        <v>6380.982</v>
      </c>
      <c r="E19" s="3">
        <v>1620.456</v>
      </c>
      <c r="F19" s="3">
        <v>1638.75</v>
      </c>
      <c r="G19" s="3">
        <v>1068.107</v>
      </c>
      <c r="H19" s="3">
        <f>509091*1000</f>
        <v>509091000</v>
      </c>
      <c r="I19" s="3">
        <v>6889.877</v>
      </c>
      <c r="J19" s="3">
        <v>12607.292</v>
      </c>
      <c r="K19" s="3">
        <v>925.944</v>
      </c>
      <c r="L19" s="3">
        <v>13417.182</v>
      </c>
      <c r="M19" s="3">
        <v>2191.358</v>
      </c>
      <c r="N19" s="3">
        <v>-1472.951</v>
      </c>
      <c r="O19" s="3">
        <v>-238.965</v>
      </c>
      <c r="P19" s="3">
        <f t="shared" si="0"/>
        <v>479.442</v>
      </c>
      <c r="Q19">
        <v>0</v>
      </c>
      <c r="R19">
        <v>1</v>
      </c>
    </row>
    <row r="20" spans="1:18">
      <c r="A20" s="2" t="s">
        <v>36</v>
      </c>
      <c r="B20" s="3">
        <v>67402.44</v>
      </c>
      <c r="C20" s="3">
        <f t="shared" si="1"/>
        <v>-54147.848</v>
      </c>
      <c r="D20" s="3">
        <v>13254.592</v>
      </c>
      <c r="E20" s="3">
        <v>3387.037</v>
      </c>
      <c r="F20" s="3">
        <v>3399.088</v>
      </c>
      <c r="G20" s="3">
        <v>2287.296</v>
      </c>
      <c r="H20" s="3">
        <f>507775*1000</f>
        <v>507775000</v>
      </c>
      <c r="I20" s="3">
        <v>7548.892</v>
      </c>
      <c r="J20" s="3">
        <v>10416.433</v>
      </c>
      <c r="K20" s="3">
        <v>1034.025</v>
      </c>
      <c r="L20" s="3">
        <v>10985.656</v>
      </c>
      <c r="M20" s="3">
        <v>1509.742</v>
      </c>
      <c r="N20" s="3">
        <v>-2680.113</v>
      </c>
      <c r="O20" s="3">
        <v>-237.928</v>
      </c>
      <c r="P20" s="3">
        <f t="shared" si="0"/>
        <v>-1408.299</v>
      </c>
      <c r="Q20">
        <v>1</v>
      </c>
      <c r="R20">
        <v>0</v>
      </c>
    </row>
    <row r="21" spans="1:18">
      <c r="A21" s="2" t="s">
        <v>37</v>
      </c>
      <c r="B21" s="3">
        <v>36259.13</v>
      </c>
      <c r="C21" s="3">
        <f t="shared" si="1"/>
        <v>-29076.055</v>
      </c>
      <c r="D21" s="3">
        <v>7183.075</v>
      </c>
      <c r="E21" s="3">
        <v>1827.534</v>
      </c>
      <c r="F21" s="3">
        <v>1809.934</v>
      </c>
      <c r="G21" s="3">
        <v>1197.85</v>
      </c>
      <c r="H21" s="3">
        <f>506113*1000</f>
        <v>506113000</v>
      </c>
      <c r="I21" s="3">
        <v>8596.101</v>
      </c>
      <c r="J21" s="3">
        <v>12298.821</v>
      </c>
      <c r="K21" s="3">
        <v>950.538</v>
      </c>
      <c r="L21" s="3">
        <v>13817.803</v>
      </c>
      <c r="M21" s="3">
        <v>-508.431</v>
      </c>
      <c r="N21" s="3">
        <v>-1768.005</v>
      </c>
      <c r="O21" s="3">
        <v>4.431</v>
      </c>
      <c r="P21" s="3">
        <f t="shared" si="0"/>
        <v>-2272.005</v>
      </c>
      <c r="Q21">
        <v>0</v>
      </c>
      <c r="R21">
        <v>1</v>
      </c>
    </row>
    <row r="22" spans="1:18">
      <c r="A22" s="2" t="s">
        <v>38</v>
      </c>
      <c r="B22" s="3">
        <v>72297.777</v>
      </c>
      <c r="C22" s="3">
        <f t="shared" si="1"/>
        <v>-57624.408</v>
      </c>
      <c r="D22" s="3">
        <v>14673.369</v>
      </c>
      <c r="E22" s="3">
        <v>3907.718</v>
      </c>
      <c r="F22" s="3">
        <v>3876.368</v>
      </c>
      <c r="G22" s="3">
        <v>2529.542</v>
      </c>
      <c r="H22" s="3">
        <f>506133*1000</f>
        <v>506133000</v>
      </c>
      <c r="I22" s="3">
        <v>9287.521</v>
      </c>
      <c r="J22" s="3">
        <v>11357.577</v>
      </c>
      <c r="K22" s="3">
        <v>1109.996</v>
      </c>
      <c r="L22" s="3">
        <v>12450.311</v>
      </c>
      <c r="M22" s="3">
        <v>1543.645</v>
      </c>
      <c r="N22" s="3">
        <v>-2937.011</v>
      </c>
      <c r="O22" s="3">
        <v>9.329</v>
      </c>
      <c r="P22" s="3">
        <f t="shared" si="0"/>
        <v>-1384.037</v>
      </c>
      <c r="Q22">
        <v>1</v>
      </c>
      <c r="R22">
        <v>0</v>
      </c>
    </row>
    <row r="23" spans="1:18">
      <c r="A23" s="2" t="s">
        <v>39</v>
      </c>
      <c r="B23" s="3">
        <v>41053.561</v>
      </c>
      <c r="C23" s="3">
        <f t="shared" si="1"/>
        <v>-32857.42</v>
      </c>
      <c r="D23" s="3">
        <v>8196.141</v>
      </c>
      <c r="E23" s="3">
        <v>2188.529</v>
      </c>
      <c r="F23" s="3">
        <v>2161.369</v>
      </c>
      <c r="G23" s="3">
        <v>1432.092</v>
      </c>
      <c r="H23" s="3">
        <f>506133*1000</f>
        <v>506133000</v>
      </c>
      <c r="I23" s="3">
        <v>10676.014</v>
      </c>
      <c r="J23" s="3">
        <v>14032.962</v>
      </c>
      <c r="K23" s="3">
        <v>1041.425</v>
      </c>
      <c r="L23" s="3">
        <v>15702.154</v>
      </c>
      <c r="M23" s="3">
        <v>1441.695</v>
      </c>
      <c r="N23" s="3">
        <v>-1825.173</v>
      </c>
      <c r="O23" s="3">
        <v>4.622</v>
      </c>
      <c r="P23" s="3">
        <f t="shared" si="0"/>
        <v>-378.856</v>
      </c>
      <c r="Q23">
        <v>0</v>
      </c>
      <c r="R23">
        <v>1</v>
      </c>
    </row>
    <row r="24" spans="1:18">
      <c r="A24" s="2" t="s">
        <v>40</v>
      </c>
      <c r="B24" s="3">
        <v>82730.587</v>
      </c>
      <c r="C24" s="3">
        <f t="shared" si="1"/>
        <v>-65752.642</v>
      </c>
      <c r="D24" s="3">
        <v>16977.945</v>
      </c>
      <c r="E24" s="3">
        <v>4563.104</v>
      </c>
      <c r="F24" s="3">
        <v>4481.707</v>
      </c>
      <c r="G24" s="3">
        <v>3042.818</v>
      </c>
      <c r="H24" s="3">
        <f>513019*1000</f>
        <v>513019000</v>
      </c>
      <c r="I24" s="3">
        <v>11094.665</v>
      </c>
      <c r="J24" s="3">
        <v>19418.86</v>
      </c>
      <c r="K24" s="3">
        <v>5039.658</v>
      </c>
      <c r="L24" s="3">
        <v>13058.143</v>
      </c>
      <c r="M24" s="3">
        <v>6555.282</v>
      </c>
      <c r="N24" s="3">
        <v>-3110.892</v>
      </c>
      <c r="O24" s="3">
        <v>7767.685</v>
      </c>
      <c r="P24" s="3">
        <f t="shared" si="0"/>
        <v>11212.075</v>
      </c>
      <c r="Q24">
        <v>1</v>
      </c>
      <c r="R24">
        <v>0</v>
      </c>
    </row>
    <row r="25" spans="1:18">
      <c r="A25" s="2" t="s">
        <v>41</v>
      </c>
      <c r="B25" s="3">
        <v>46723.158</v>
      </c>
      <c r="C25" s="3">
        <f t="shared" si="1"/>
        <v>-37128.539</v>
      </c>
      <c r="D25" s="3">
        <v>9594.619</v>
      </c>
      <c r="E25" s="3">
        <v>2477.528</v>
      </c>
      <c r="F25" s="3">
        <v>2412.735</v>
      </c>
      <c r="G25" s="3">
        <v>1706.239</v>
      </c>
      <c r="H25" s="3">
        <f>535143*1000</f>
        <v>535143000</v>
      </c>
      <c r="I25" s="3">
        <v>12364.837</v>
      </c>
      <c r="J25" s="3">
        <v>21852.094</v>
      </c>
      <c r="K25" s="3">
        <v>4842.381</v>
      </c>
      <c r="L25" s="3">
        <v>16229.038</v>
      </c>
      <c r="M25" s="3">
        <v>3067.122</v>
      </c>
      <c r="N25" s="3">
        <v>-2000.933</v>
      </c>
      <c r="O25" s="3">
        <v>6.086</v>
      </c>
      <c r="P25" s="3">
        <f t="shared" si="0"/>
        <v>1072.275</v>
      </c>
      <c r="Q25">
        <v>0</v>
      </c>
      <c r="R25">
        <v>1</v>
      </c>
    </row>
    <row r="26" spans="1:18">
      <c r="A26" s="2" t="s">
        <v>42</v>
      </c>
      <c r="B26" s="3">
        <v>92747.314</v>
      </c>
      <c r="C26" s="3">
        <f t="shared" si="1"/>
        <v>-73316.296</v>
      </c>
      <c r="D26" s="3">
        <v>19431.018</v>
      </c>
      <c r="E26" s="3">
        <v>5359.036</v>
      </c>
      <c r="F26" s="3">
        <v>5193.853</v>
      </c>
      <c r="G26" s="3">
        <v>3615.308</v>
      </c>
      <c r="H26" s="3">
        <f>535143*1000</f>
        <v>535143000</v>
      </c>
      <c r="I26" s="3">
        <v>13331.298</v>
      </c>
      <c r="J26" s="3">
        <v>20100.902</v>
      </c>
      <c r="K26" s="3">
        <v>4851.889</v>
      </c>
      <c r="L26" s="3">
        <v>13385.112</v>
      </c>
      <c r="M26" s="3">
        <v>4477.509</v>
      </c>
      <c r="N26" s="3">
        <v>-3038.893</v>
      </c>
      <c r="O26" s="3">
        <v>13.052</v>
      </c>
      <c r="P26" s="3">
        <f t="shared" si="0"/>
        <v>1451.668</v>
      </c>
      <c r="Q26">
        <v>1</v>
      </c>
      <c r="R26">
        <v>0</v>
      </c>
    </row>
    <row r="27" spans="1:18">
      <c r="A27" s="2" t="s">
        <v>43</v>
      </c>
      <c r="B27" s="3">
        <v>51089.765</v>
      </c>
      <c r="C27" s="3">
        <f t="shared" si="1"/>
        <v>-40675.09</v>
      </c>
      <c r="D27" s="3">
        <v>10414.675</v>
      </c>
      <c r="E27" s="3">
        <v>2691.525</v>
      </c>
      <c r="F27" s="3">
        <v>2598.356</v>
      </c>
      <c r="G27" s="3">
        <v>1827.671</v>
      </c>
      <c r="H27" s="3">
        <f>535143*1000</f>
        <v>535143000</v>
      </c>
      <c r="I27" s="3">
        <v>14506.87</v>
      </c>
      <c r="J27" s="3">
        <v>25402.805</v>
      </c>
      <c r="K27" s="3">
        <v>5022.385</v>
      </c>
      <c r="L27" s="3">
        <v>18922.603</v>
      </c>
      <c r="M27" s="3">
        <v>4685.975</v>
      </c>
      <c r="N27" s="3">
        <v>-1946.017</v>
      </c>
      <c r="O27" s="3">
        <v>0.045</v>
      </c>
      <c r="P27" s="3">
        <f t="shared" si="0"/>
        <v>2740.003</v>
      </c>
      <c r="Q27">
        <v>0</v>
      </c>
      <c r="R27">
        <v>1</v>
      </c>
    </row>
    <row r="28" spans="1:18">
      <c r="A28" s="2" t="s">
        <v>44</v>
      </c>
      <c r="B28" s="3">
        <v>102204</v>
      </c>
      <c r="C28" s="3">
        <f t="shared" si="1"/>
        <v>-80936</v>
      </c>
      <c r="D28" s="3">
        <v>21268</v>
      </c>
      <c r="E28" s="3">
        <v>5708</v>
      </c>
      <c r="F28" s="3">
        <v>5467</v>
      </c>
      <c r="G28" s="3">
        <v>3740</v>
      </c>
      <c r="H28" s="3">
        <f>535*1000000</f>
        <v>535000000</v>
      </c>
      <c r="I28" s="3">
        <v>15730</v>
      </c>
      <c r="J28" s="3">
        <v>24643</v>
      </c>
      <c r="K28" s="3">
        <v>5531</v>
      </c>
      <c r="L28" s="3">
        <v>17719</v>
      </c>
      <c r="M28" s="3">
        <v>5720</v>
      </c>
      <c r="N28" s="3">
        <v>-4165</v>
      </c>
      <c r="O28" s="3">
        <v>453</v>
      </c>
      <c r="P28" s="3">
        <f t="shared" si="0"/>
        <v>2008</v>
      </c>
      <c r="Q28">
        <v>1</v>
      </c>
      <c r="R28">
        <v>0</v>
      </c>
    </row>
    <row r="29" spans="1:18">
      <c r="A29" s="2" t="s">
        <v>45</v>
      </c>
      <c r="B29" s="3">
        <v>57469</v>
      </c>
      <c r="C29" s="3">
        <f t="shared" si="1"/>
        <v>-45736</v>
      </c>
      <c r="D29" s="3">
        <v>11733</v>
      </c>
      <c r="E29" s="3">
        <v>2933</v>
      </c>
      <c r="F29" s="3">
        <v>2853</v>
      </c>
      <c r="G29" s="3">
        <v>1989</v>
      </c>
      <c r="H29" s="3">
        <v>534658748</v>
      </c>
      <c r="I29" s="3">
        <v>17105</v>
      </c>
      <c r="J29" s="3">
        <v>29007</v>
      </c>
      <c r="K29" s="3">
        <v>5455</v>
      </c>
      <c r="L29" s="3">
        <v>22447</v>
      </c>
      <c r="M29" s="3">
        <v>2992</v>
      </c>
      <c r="N29" s="3">
        <v>-2508</v>
      </c>
      <c r="O29" s="3">
        <v>-51</v>
      </c>
      <c r="P29" s="3">
        <f t="shared" si="0"/>
        <v>433</v>
      </c>
      <c r="Q29">
        <v>0</v>
      </c>
      <c r="R29">
        <v>1</v>
      </c>
    </row>
    <row r="30" spans="1:18">
      <c r="A30" s="2" t="s">
        <v>46</v>
      </c>
      <c r="B30" s="3">
        <v>113694</v>
      </c>
      <c r="C30" s="3">
        <f t="shared" si="1"/>
        <v>-90180</v>
      </c>
      <c r="D30" s="3">
        <v>23514</v>
      </c>
      <c r="E30" s="3">
        <v>6183</v>
      </c>
      <c r="F30" s="3">
        <v>5982</v>
      </c>
      <c r="G30" s="3">
        <v>4134</v>
      </c>
      <c r="H30" s="3">
        <v>534650257</v>
      </c>
      <c r="I30" s="3">
        <v>18035</v>
      </c>
      <c r="J30" s="3">
        <v>25872</v>
      </c>
      <c r="K30" s="3">
        <v>5660</v>
      </c>
      <c r="L30" s="3">
        <v>19100</v>
      </c>
      <c r="M30" s="3">
        <v>3756</v>
      </c>
      <c r="N30" s="3">
        <v>-4670</v>
      </c>
      <c r="O30" s="3">
        <v>-52</v>
      </c>
      <c r="P30" s="3">
        <f t="shared" si="0"/>
        <v>-966</v>
      </c>
      <c r="Q30">
        <v>1</v>
      </c>
      <c r="R30">
        <v>0</v>
      </c>
    </row>
    <row r="31" spans="1:18">
      <c r="A31" s="2" t="s">
        <v>47</v>
      </c>
      <c r="B31" s="3">
        <v>62519</v>
      </c>
      <c r="C31" s="3">
        <f t="shared" si="1"/>
        <v>-49565</v>
      </c>
      <c r="D31" s="3">
        <v>12954</v>
      </c>
      <c r="E31" s="3">
        <v>3381</v>
      </c>
      <c r="F31" s="3">
        <v>3220</v>
      </c>
      <c r="G31" s="3">
        <v>2227</v>
      </c>
      <c r="H31" s="3">
        <v>534582487</v>
      </c>
      <c r="I31" s="3">
        <v>19924</v>
      </c>
      <c r="J31" s="3">
        <v>31629</v>
      </c>
      <c r="K31" s="3">
        <v>5756</v>
      </c>
      <c r="L31" s="3">
        <v>24987</v>
      </c>
      <c r="M31" s="3">
        <v>3336</v>
      </c>
      <c r="N31" s="3">
        <v>-2461</v>
      </c>
      <c r="O31" s="3">
        <v>-20</v>
      </c>
      <c r="P31" s="3">
        <f t="shared" si="0"/>
        <v>855</v>
      </c>
      <c r="Q31">
        <v>0</v>
      </c>
      <c r="R31">
        <v>1</v>
      </c>
    </row>
    <row r="32" spans="1:18">
      <c r="A32" s="2" t="s">
        <v>48</v>
      </c>
      <c r="B32" s="3">
        <v>130028</v>
      </c>
      <c r="C32" s="3">
        <f t="shared" si="1"/>
        <v>-102792</v>
      </c>
      <c r="D32" s="3">
        <v>27236</v>
      </c>
      <c r="E32" s="3">
        <v>7221</v>
      </c>
      <c r="F32" s="3">
        <v>6845</v>
      </c>
      <c r="G32" s="3">
        <v>4847</v>
      </c>
      <c r="H32" s="3">
        <v>534625777</v>
      </c>
      <c r="I32" s="3">
        <v>20086</v>
      </c>
      <c r="J32" s="3">
        <v>28164</v>
      </c>
      <c r="K32" s="3">
        <v>1494</v>
      </c>
      <c r="L32" s="3">
        <v>25370</v>
      </c>
      <c r="M32" s="3">
        <v>1443</v>
      </c>
      <c r="N32" s="3">
        <v>-4733</v>
      </c>
      <c r="O32" s="3">
        <v>10</v>
      </c>
      <c r="P32" s="3">
        <f t="shared" si="0"/>
        <v>-3280</v>
      </c>
      <c r="Q32">
        <v>1</v>
      </c>
      <c r="R32">
        <v>0</v>
      </c>
    </row>
    <row r="33" spans="1:18">
      <c r="A33" s="2" t="s">
        <v>49</v>
      </c>
      <c r="B33" s="3">
        <v>71297</v>
      </c>
      <c r="C33" s="3">
        <f t="shared" si="1"/>
        <v>-54591</v>
      </c>
      <c r="D33" s="3">
        <v>16706</v>
      </c>
      <c r="E33" s="3">
        <v>3662</v>
      </c>
      <c r="F33" s="3">
        <v>3509</v>
      </c>
      <c r="G33" s="3">
        <v>2441</v>
      </c>
      <c r="H33" s="3">
        <v>536034959</v>
      </c>
      <c r="I33" s="3">
        <v>21899</v>
      </c>
      <c r="J33" s="3">
        <v>32609</v>
      </c>
      <c r="K33" s="3">
        <v>1485</v>
      </c>
      <c r="L33" s="3">
        <v>31506</v>
      </c>
      <c r="M33" s="3">
        <v>4221</v>
      </c>
      <c r="N33" s="3">
        <v>-3477</v>
      </c>
      <c r="O33" s="3">
        <v>1731</v>
      </c>
      <c r="P33" s="3">
        <f t="shared" si="0"/>
        <v>2475</v>
      </c>
      <c r="Q33">
        <v>0</v>
      </c>
      <c r="R33">
        <v>1</v>
      </c>
    </row>
    <row r="34" spans="1:18">
      <c r="A34" s="2" t="s">
        <v>50</v>
      </c>
      <c r="B34" s="3">
        <v>141000</v>
      </c>
      <c r="C34" s="3">
        <f t="shared" si="1"/>
        <v>-107174</v>
      </c>
      <c r="D34" s="3">
        <v>33826</v>
      </c>
      <c r="E34" s="3">
        <v>7725</v>
      </c>
      <c r="F34" s="3">
        <v>7615</v>
      </c>
      <c r="G34" s="3">
        <v>5435</v>
      </c>
      <c r="H34" s="3">
        <v>563855285</v>
      </c>
      <c r="I34" s="3">
        <v>24572</v>
      </c>
      <c r="J34" s="3">
        <v>31032</v>
      </c>
      <c r="K34" s="3">
        <v>1492</v>
      </c>
      <c r="L34" s="3">
        <v>26482</v>
      </c>
      <c r="M34" s="3">
        <v>3339</v>
      </c>
      <c r="N34" s="3">
        <v>-6985</v>
      </c>
      <c r="O34" s="3">
        <v>2826</v>
      </c>
      <c r="P34" s="3">
        <f t="shared" si="0"/>
        <v>-820</v>
      </c>
      <c r="Q34">
        <v>1</v>
      </c>
      <c r="R34">
        <v>0</v>
      </c>
    </row>
    <row r="35" spans="1:18">
      <c r="A35" t="s">
        <v>51</v>
      </c>
      <c r="B35">
        <v>75823</v>
      </c>
      <c r="C35">
        <v>-57772</v>
      </c>
      <c r="D35" s="3">
        <v>33827</v>
      </c>
      <c r="E35">
        <f>4074</f>
        <v>4074</v>
      </c>
      <c r="F35">
        <v>2920</v>
      </c>
      <c r="G35">
        <v>2358</v>
      </c>
      <c r="H35">
        <f>559011*1000</f>
        <v>559011000</v>
      </c>
      <c r="I35">
        <v>37351</v>
      </c>
      <c r="J35">
        <v>25935</v>
      </c>
      <c r="K35">
        <v>2801</v>
      </c>
      <c r="L35">
        <v>34103</v>
      </c>
      <c r="M35">
        <v>3978</v>
      </c>
      <c r="N35">
        <v>-4327</v>
      </c>
      <c r="O35">
        <v>894</v>
      </c>
      <c r="P35" s="3">
        <f>SUM(M35:O35)</f>
        <v>545</v>
      </c>
      <c r="Q35">
        <v>0</v>
      </c>
      <c r="R35">
        <v>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2017-12-31T08:30:00Z</dcterms:created>
  <dcterms:modified xsi:type="dcterms:W3CDTF">2018-03-12T15:36:45Z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