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<sst xmlns="http://schemas.openxmlformats.org/spreadsheetml/2006/main" count="50">
  <si>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</si>
  <si>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</si>
  <si>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</si>
  <si>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</si>
  <si>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</si>
  <si>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</si>
  <si>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</si>
  <si>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</si>
  <si>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</si>
  <si>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</si>
  <si>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</si>
  <si>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</si>
  <si>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</si>
  <si>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</si>
  <si>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</si>
  <si>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</si>
  <si>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</si>
  <si>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</si>
  <si>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22-11-2001</t>
  </si>
  <si>
    <t>17-05-2002</t>
  </si>
  <si>
    <t>21-11-2002</t>
  </si>
  <si>
    <t>16-05-2003</t>
  </si>
  <si>
    <t>20-11-2003</t>
  </si>
  <si>
    <t>14-05-2004</t>
  </si>
  <si>
    <t>19-11-2004</t>
  </si>
  <si>
    <t>25-11-2005</t>
  </si>
  <si>
    <t>18-05-2006</t>
  </si>
  <si>
    <t>15-11-2006</t>
  </si>
  <si>
    <t>25-05-2007</t>
  </si>
  <si>
    <t>20-11-2007</t>
  </si>
  <si>
    <t>20-05-2008</t>
  </si>
  <si>
    <t>25-11-2008</t>
  </si>
  <si>
    <t>19-05-2009</t>
  </si>
  <si>
    <t>24-11-2009</t>
  </si>
  <si>
    <t>19-05-2010</t>
  </si>
  <si>
    <t>24-11-2010</t>
  </si>
  <si>
    <t>28-05-2011</t>
  </si>
  <si>
    <t>23-11-2011</t>
  </si>
  <si>
    <t>21-05-2012</t>
  </si>
  <si>
    <t>21-11-2012</t>
  </si>
  <si>
    <t>30-05-2013</t>
  </si>
  <si>
    <t>20-11-2013</t>
  </si>
  <si>
    <t>21-05-2014</t>
  </si>
  <si>
    <t>19-11-2014</t>
  </si>
  <si>
    <t>20-05-2015</t>
  </si>
  <si>
    <t>20-11-2015</t>
  </si>
  <si>
    <t>24-05-2016</t>
  </si>
  <si>
    <t>24-11-2016</t>
  </si>
  <si>
    <t>26-05-2017</t>
  </si>
  <si>
    <t>28-11-2017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</si>
</sst>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5"/>
  <sheetViews>
    <sheetView tabSelected="1" workbookViewId="0">
      <selection activeCell="A2" sqref="A2"/>
    </sheetView>
  </sheetViews>
  <sheetFormatPr defaultColWidth="8.8" defaultRowHeight="15.75"/>
  <cols>
    <col min="1" max="1" width="10.8" customWidth="1"/>
    <col min="2" max="2" width="7.8" customWidth="1"/>
    <col min="3" max="3" width="10.9" customWidth="1"/>
    <col min="4" max="4" width="10.1" customWidth="1"/>
    <col min="5" max="5" width="13.6" customWidth="1"/>
    <col min="6" max="6" width="12.8"/>
    <col min="7" max="7" width="14.9" customWidth="1"/>
    <col min="8" max="8" width="12.3" customWidth="1"/>
    <col min="9" max="9" width="16.1" customWidth="1"/>
    <col min="10" max="10" width="12.2" customWidth="1"/>
    <col min="11" max="11" width="18.2" customWidth="1"/>
    <col min="12" max="12" width="14.3" customWidth="1"/>
    <col min="13" max="13" width="18.2" customWidth="1"/>
    <col min="14" max="14" width="16.5" customWidth="1"/>
    <col min="15" max="15" width="16.7" customWidth="1"/>
    <col min="16" max="16" width="12.6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>
        <v>16840.5</v>
      </c>
      <c r="C2" s="4">
        <f t="shared" ref="C2:C22" si="0">-(B2-D2)</f>
        <v>-15143</v>
      </c>
      <c r="D2" s="4">
        <v>1697.5</v>
      </c>
      <c r="E2" s="4">
        <v>1330.7</v>
      </c>
      <c r="F2" s="4">
        <v>1019.2</v>
      </c>
      <c r="G2" s="4">
        <v>988.3</v>
      </c>
      <c r="H2" s="1">
        <f>165758*1000</f>
        <v>165758000</v>
      </c>
      <c r="I2" s="4">
        <v>3570.9</v>
      </c>
      <c r="J2" s="4">
        <v>6083</v>
      </c>
      <c r="K2" s="4">
        <v>2855.7</v>
      </c>
      <c r="L2" s="4">
        <v>5017.5</v>
      </c>
      <c r="M2" s="4">
        <v>776.3</v>
      </c>
      <c r="N2" s="4">
        <v>31.1</v>
      </c>
      <c r="O2" s="4">
        <v>-125.7</v>
      </c>
      <c r="P2" s="4">
        <f t="shared" ref="P2:P33" si="1">SUM(M2:O2)</f>
        <v>681.7</v>
      </c>
      <c r="Q2" s="1">
        <f>1</f>
        <v>1</v>
      </c>
      <c r="R2" s="1">
        <v>0</v>
      </c>
    </row>
    <row r="3" spans="1:18">
      <c r="A3" s="3" t="s">
        <v>19</v>
      </c>
      <c r="B3" s="4">
        <v>9793.2</v>
      </c>
      <c r="C3" s="4">
        <f t="shared" si="0"/>
        <v>-8941.3</v>
      </c>
      <c r="D3" s="4">
        <v>851.9</v>
      </c>
      <c r="E3" s="4">
        <v>714.2</v>
      </c>
      <c r="F3" s="4">
        <v>747.9</v>
      </c>
      <c r="G3" s="4">
        <v>553.7</v>
      </c>
      <c r="H3" s="1">
        <f>166176*1000</f>
        <v>166176000</v>
      </c>
      <c r="I3" s="4">
        <v>4194.4</v>
      </c>
      <c r="J3" s="4">
        <v>5939.2</v>
      </c>
      <c r="K3" s="4">
        <v>3134.6</v>
      </c>
      <c r="L3" s="4">
        <v>4793.6</v>
      </c>
      <c r="M3" s="4">
        <v>80.8</v>
      </c>
      <c r="N3" s="4">
        <v>-60</v>
      </c>
      <c r="O3" s="4">
        <v>-633.7</v>
      </c>
      <c r="P3" s="4">
        <f t="shared" si="1"/>
        <v>-612.9</v>
      </c>
      <c r="Q3" s="1">
        <v>0</v>
      </c>
      <c r="R3" s="1">
        <v>1</v>
      </c>
    </row>
    <row r="4" spans="1:18">
      <c r="A4" s="3" t="s">
        <v>20</v>
      </c>
      <c r="B4" s="4">
        <v>20181.9</v>
      </c>
      <c r="C4" s="4">
        <f t="shared" si="0"/>
        <v>-18149.2</v>
      </c>
      <c r="D4" s="4">
        <v>2032.7</v>
      </c>
      <c r="E4" s="4">
        <v>2066.6</v>
      </c>
      <c r="F4" s="4">
        <v>1232.6</v>
      </c>
      <c r="G4" s="4">
        <v>1360.1</v>
      </c>
      <c r="H4" s="1">
        <f>166331*1000</f>
        <v>166331000</v>
      </c>
      <c r="I4" s="4">
        <v>4109.9</v>
      </c>
      <c r="J4" s="4">
        <v>6408.9</v>
      </c>
      <c r="K4" s="4">
        <v>3009.3</v>
      </c>
      <c r="L4" s="4">
        <v>4659.7</v>
      </c>
      <c r="M4" s="4">
        <v>920.4</v>
      </c>
      <c r="N4" s="4">
        <v>-332.7</v>
      </c>
      <c r="O4" s="4">
        <v>-915.6</v>
      </c>
      <c r="P4" s="4">
        <f t="shared" si="1"/>
        <v>-327.9</v>
      </c>
      <c r="Q4" s="1">
        <v>1</v>
      </c>
      <c r="R4" s="1">
        <v>0</v>
      </c>
    </row>
    <row r="5" spans="1:18">
      <c r="A5" s="3" t="s">
        <v>21</v>
      </c>
      <c r="B5" s="4">
        <v>11346</v>
      </c>
      <c r="C5" s="4">
        <f t="shared" si="0"/>
        <v>-10540</v>
      </c>
      <c r="D5" s="4">
        <v>806</v>
      </c>
      <c r="E5" s="4">
        <v>717.7</v>
      </c>
      <c r="F5" s="4">
        <v>455.3</v>
      </c>
      <c r="G5" s="4">
        <v>502</v>
      </c>
      <c r="H5" s="1">
        <f>167013*1000</f>
        <v>167013000</v>
      </c>
      <c r="I5" s="4">
        <v>4561.2</v>
      </c>
      <c r="J5" s="4">
        <v>6242.9</v>
      </c>
      <c r="K5" s="4">
        <v>3085.5</v>
      </c>
      <c r="L5" s="4">
        <v>4597</v>
      </c>
      <c r="M5" s="4">
        <v>-277.6</v>
      </c>
      <c r="N5" s="4">
        <v>-588.7</v>
      </c>
      <c r="O5" s="4">
        <v>-122.8</v>
      </c>
      <c r="P5" s="4">
        <f t="shared" si="1"/>
        <v>-989.1</v>
      </c>
      <c r="Q5" s="1">
        <v>0</v>
      </c>
      <c r="R5" s="1">
        <v>1</v>
      </c>
    </row>
    <row r="6" spans="1:18">
      <c r="A6" s="3" t="s">
        <v>22</v>
      </c>
      <c r="B6" s="4">
        <v>23039.1</v>
      </c>
      <c r="C6" s="4">
        <f t="shared" si="0"/>
        <v>-21120.9</v>
      </c>
      <c r="D6" s="4">
        <v>1918.2</v>
      </c>
      <c r="E6" s="4">
        <v>1725.3</v>
      </c>
      <c r="F6" s="4">
        <v>1192.5</v>
      </c>
      <c r="G6" s="4">
        <v>1257.8</v>
      </c>
      <c r="H6" s="1">
        <f>167106*1000</f>
        <v>167106000</v>
      </c>
      <c r="I6" s="4">
        <v>4544.4</v>
      </c>
      <c r="J6" s="4">
        <v>6652.3</v>
      </c>
      <c r="K6" s="4">
        <v>3004.8</v>
      </c>
      <c r="L6" s="4">
        <v>4722.9</v>
      </c>
      <c r="M6" s="4">
        <v>673.2</v>
      </c>
      <c r="N6" s="4">
        <v>-1186.9</v>
      </c>
      <c r="O6" s="4">
        <v>-69.1</v>
      </c>
      <c r="P6" s="4">
        <f t="shared" si="1"/>
        <v>-582.8</v>
      </c>
      <c r="Q6" s="1">
        <v>1</v>
      </c>
      <c r="R6" s="1">
        <v>0</v>
      </c>
    </row>
    <row r="7" spans="1:18">
      <c r="A7" s="3" t="s">
        <v>23</v>
      </c>
      <c r="B7" s="4">
        <v>12719.4</v>
      </c>
      <c r="C7" s="4">
        <f t="shared" si="0"/>
        <v>-11588.8</v>
      </c>
      <c r="D7" s="4">
        <v>1130.6</v>
      </c>
      <c r="E7" s="4">
        <v>1020.4</v>
      </c>
      <c r="F7" s="4">
        <v>886.5</v>
      </c>
      <c r="G7" s="4">
        <v>557.9</v>
      </c>
      <c r="H7" s="1">
        <f>167861*1000</f>
        <v>167861000</v>
      </c>
      <c r="I7" s="4">
        <v>4836.3</v>
      </c>
      <c r="J7" s="4">
        <v>7114.3</v>
      </c>
      <c r="K7" s="4">
        <v>3218.3</v>
      </c>
      <c r="L7" s="4">
        <v>5036.3</v>
      </c>
      <c r="M7" s="4">
        <v>443.7</v>
      </c>
      <c r="N7" s="4">
        <v>-536.3</v>
      </c>
      <c r="O7" s="4">
        <v>123.8</v>
      </c>
      <c r="P7" s="4">
        <f t="shared" si="1"/>
        <v>31.2</v>
      </c>
      <c r="Q7" s="1">
        <v>0</v>
      </c>
      <c r="R7" s="1">
        <v>1</v>
      </c>
    </row>
    <row r="8" spans="1:18">
      <c r="A8" s="3" t="s">
        <v>24</v>
      </c>
      <c r="B8" s="4">
        <v>25421.5</v>
      </c>
      <c r="C8" s="4">
        <f t="shared" si="0"/>
        <v>-23051.9</v>
      </c>
      <c r="D8" s="4">
        <v>2369.6</v>
      </c>
      <c r="E8" s="4">
        <v>2330.2</v>
      </c>
      <c r="F8" s="4">
        <v>2034.1</v>
      </c>
      <c r="G8" s="4">
        <v>1396.1</v>
      </c>
      <c r="H8" s="1">
        <f>167567*1000</f>
        <v>167567000</v>
      </c>
      <c r="I8" s="4">
        <v>5000.7</v>
      </c>
      <c r="J8" s="4">
        <v>7256.7</v>
      </c>
      <c r="K8" s="4">
        <v>2185.2</v>
      </c>
      <c r="L8" s="4">
        <v>5887.8</v>
      </c>
      <c r="M8" s="4">
        <v>1535.5</v>
      </c>
      <c r="N8" s="4">
        <v>-863.5</v>
      </c>
      <c r="O8" s="4">
        <v>-434.7</v>
      </c>
      <c r="P8" s="4">
        <f t="shared" si="1"/>
        <v>237.3</v>
      </c>
      <c r="Q8" s="1">
        <v>1</v>
      </c>
      <c r="R8" s="1">
        <v>0</v>
      </c>
    </row>
    <row r="9" spans="1:18">
      <c r="A9" s="3" t="s">
        <v>25</v>
      </c>
      <c r="B9" s="4">
        <v>15373.5</v>
      </c>
      <c r="C9" s="4">
        <f t="shared" si="0"/>
        <v>-13052.4</v>
      </c>
      <c r="D9" s="4">
        <v>2321.1</v>
      </c>
      <c r="E9" s="4">
        <v>2208</v>
      </c>
      <c r="F9" s="4">
        <v>2147.6</v>
      </c>
      <c r="G9" s="4">
        <v>1565.3</v>
      </c>
      <c r="H9" s="1">
        <f>164195*1000</f>
        <v>164195000</v>
      </c>
      <c r="I9" s="4">
        <v>3430.3</v>
      </c>
      <c r="J9" s="4">
        <v>5743.2</v>
      </c>
      <c r="K9" s="4">
        <v>1677.5</v>
      </c>
      <c r="L9" s="4">
        <v>4121.9</v>
      </c>
      <c r="M9" s="4">
        <v>1138.9</v>
      </c>
      <c r="N9" s="4">
        <v>760.2</v>
      </c>
      <c r="O9" s="4">
        <v>-1980.2</v>
      </c>
      <c r="P9" s="4">
        <f t="shared" si="1"/>
        <v>-81.0999999999999</v>
      </c>
      <c r="Q9" s="1">
        <v>1</v>
      </c>
      <c r="R9" s="1">
        <v>0</v>
      </c>
    </row>
    <row r="10" spans="1:18">
      <c r="A10" s="3" t="s">
        <v>26</v>
      </c>
      <c r="B10" s="4">
        <v>8094.1</v>
      </c>
      <c r="C10" s="4">
        <f t="shared" si="0"/>
        <v>-6888.1</v>
      </c>
      <c r="D10" s="4">
        <v>1206</v>
      </c>
      <c r="E10" s="4">
        <v>1495.7</v>
      </c>
      <c r="F10" s="4">
        <v>1162.8</v>
      </c>
      <c r="G10" s="4">
        <v>1164.4</v>
      </c>
      <c r="H10" s="1">
        <f>170356*1000</f>
        <v>170356000</v>
      </c>
      <c r="I10" s="4">
        <v>3096.3</v>
      </c>
      <c r="J10" s="4">
        <v>5697.5</v>
      </c>
      <c r="K10" s="4">
        <v>1713.1</v>
      </c>
      <c r="L10" s="4">
        <v>3344.4</v>
      </c>
      <c r="M10" s="4">
        <v>136.9</v>
      </c>
      <c r="N10" s="4">
        <v>111.1</v>
      </c>
      <c r="O10" s="4">
        <v>-25.2</v>
      </c>
      <c r="P10" s="4">
        <f t="shared" si="1"/>
        <v>222.8</v>
      </c>
      <c r="Q10" s="1">
        <v>0</v>
      </c>
      <c r="R10" s="1">
        <v>1</v>
      </c>
    </row>
    <row r="11" spans="1:18">
      <c r="A11" s="3" t="s">
        <v>27</v>
      </c>
      <c r="B11" s="4">
        <v>16705.8</v>
      </c>
      <c r="C11" s="4">
        <f t="shared" si="0"/>
        <v>-14040.1</v>
      </c>
      <c r="D11" s="4">
        <v>2665.7</v>
      </c>
      <c r="E11" s="4">
        <v>3131.6</v>
      </c>
      <c r="F11" s="4">
        <v>2322.9</v>
      </c>
      <c r="G11" s="4">
        <v>2303.4</v>
      </c>
      <c r="H11" s="1">
        <f>171072*1000</f>
        <v>171072000</v>
      </c>
      <c r="I11" s="4">
        <v>4401.7</v>
      </c>
      <c r="J11" s="4">
        <v>5867.4</v>
      </c>
      <c r="K11" s="4">
        <v>1604.6</v>
      </c>
      <c r="L11" s="4">
        <v>4017.4</v>
      </c>
      <c r="M11" s="4">
        <v>919.4</v>
      </c>
      <c r="N11" s="4">
        <v>-1302.5</v>
      </c>
      <c r="O11" s="4">
        <v>-286.8</v>
      </c>
      <c r="P11" s="4">
        <f t="shared" si="1"/>
        <v>-669.9</v>
      </c>
      <c r="Q11" s="1">
        <v>1</v>
      </c>
      <c r="R11" s="1">
        <v>0</v>
      </c>
    </row>
    <row r="12" spans="1:18">
      <c r="A12" s="3" t="s">
        <v>28</v>
      </c>
      <c r="B12" s="4">
        <v>9518.4</v>
      </c>
      <c r="C12" s="4">
        <f t="shared" si="0"/>
        <v>-7940.3</v>
      </c>
      <c r="D12" s="4">
        <v>1578.1</v>
      </c>
      <c r="E12" s="4">
        <v>1516.4</v>
      </c>
      <c r="F12" s="4">
        <v>981.4</v>
      </c>
      <c r="G12" s="4">
        <v>981.1</v>
      </c>
      <c r="H12" s="1">
        <f>172090*1000</f>
        <v>172090000</v>
      </c>
      <c r="I12" s="4">
        <v>4965.4</v>
      </c>
      <c r="J12" s="4">
        <v>6617.3</v>
      </c>
      <c r="K12" s="4">
        <v>1488.4</v>
      </c>
      <c r="L12" s="4">
        <v>5182.7</v>
      </c>
      <c r="M12" s="4">
        <v>102.3</v>
      </c>
      <c r="N12" s="4">
        <v>-860.9</v>
      </c>
      <c r="O12" s="4">
        <v>-50.1</v>
      </c>
      <c r="P12" s="4">
        <f t="shared" si="1"/>
        <v>-808.7</v>
      </c>
      <c r="Q12" s="1">
        <v>0</v>
      </c>
      <c r="R12" s="1">
        <v>1</v>
      </c>
    </row>
    <row r="13" spans="1:18">
      <c r="A13" s="3" t="s">
        <v>29</v>
      </c>
      <c r="B13" s="4">
        <v>16476.5</v>
      </c>
      <c r="C13" s="4">
        <f t="shared" si="0"/>
        <v>-14230.8</v>
      </c>
      <c r="D13" s="4">
        <v>2245.7</v>
      </c>
      <c r="E13" s="4">
        <v>2449.3</v>
      </c>
      <c r="F13" s="4">
        <v>1726.5</v>
      </c>
      <c r="G13" s="4">
        <v>2242.8</v>
      </c>
      <c r="H13" s="1">
        <f>172347*1000</f>
        <v>172347000</v>
      </c>
      <c r="I13" s="4">
        <v>4528.4</v>
      </c>
      <c r="J13" s="4">
        <v>5767.2</v>
      </c>
      <c r="K13" s="4">
        <v>1041</v>
      </c>
      <c r="L13" s="4">
        <v>3589.6</v>
      </c>
      <c r="M13" s="4">
        <v>905.7</v>
      </c>
      <c r="N13" s="4">
        <v>-783.8</v>
      </c>
      <c r="O13" s="4">
        <v>-141.5</v>
      </c>
      <c r="P13" s="4">
        <f t="shared" si="1"/>
        <v>-19.5999999999999</v>
      </c>
      <c r="Q13" s="1">
        <v>1</v>
      </c>
      <c r="R13" s="1">
        <v>0</v>
      </c>
    </row>
    <row r="14" spans="1:18">
      <c r="A14" s="3" t="s">
        <v>30</v>
      </c>
      <c r="B14" s="4">
        <v>9511.2</v>
      </c>
      <c r="C14" s="4">
        <f t="shared" si="0"/>
        <v>-8232.9</v>
      </c>
      <c r="D14" s="4">
        <v>1278.3</v>
      </c>
      <c r="E14" s="4">
        <v>1175.3</v>
      </c>
      <c r="F14" s="4">
        <v>837.9</v>
      </c>
      <c r="G14" s="4">
        <v>1090.7</v>
      </c>
      <c r="H14" s="1">
        <f>172423*1000</f>
        <v>172423000</v>
      </c>
      <c r="I14" s="4">
        <v>4551.7</v>
      </c>
      <c r="J14" s="4">
        <v>6426.2</v>
      </c>
      <c r="K14" s="4">
        <v>778.2</v>
      </c>
      <c r="L14" s="4">
        <v>4399.9</v>
      </c>
      <c r="M14" s="4">
        <v>195.6</v>
      </c>
      <c r="N14" s="4">
        <v>-422.1</v>
      </c>
      <c r="O14" s="4">
        <v>51.2</v>
      </c>
      <c r="P14" s="4">
        <f t="shared" si="1"/>
        <v>-175.3</v>
      </c>
      <c r="Q14" s="1">
        <v>0</v>
      </c>
      <c r="R14" s="1">
        <v>1</v>
      </c>
    </row>
    <row r="15" spans="1:18">
      <c r="A15" s="3" t="s">
        <v>31</v>
      </c>
      <c r="B15" s="4">
        <v>20125.9</v>
      </c>
      <c r="C15" s="4">
        <f t="shared" si="0"/>
        <v>-17498</v>
      </c>
      <c r="D15" s="4">
        <v>2627.9</v>
      </c>
      <c r="E15" s="4">
        <v>2641.1</v>
      </c>
      <c r="F15" s="4">
        <v>1834.3</v>
      </c>
      <c r="G15" s="4">
        <v>2273.7</v>
      </c>
      <c r="H15" s="1">
        <f>173043*1000</f>
        <v>173043000</v>
      </c>
      <c r="I15" s="4">
        <v>5651</v>
      </c>
      <c r="J15" s="4">
        <v>7025.9</v>
      </c>
      <c r="K15" s="4">
        <v>1141.9</v>
      </c>
      <c r="L15" s="4">
        <v>5316</v>
      </c>
      <c r="M15" s="4">
        <v>238.9</v>
      </c>
      <c r="N15" s="4">
        <v>-811.4</v>
      </c>
      <c r="O15" s="4">
        <v>-854.1</v>
      </c>
      <c r="P15" s="4">
        <f t="shared" si="1"/>
        <v>-1426.6</v>
      </c>
      <c r="Q15" s="1">
        <v>1</v>
      </c>
      <c r="R15" s="1">
        <v>0</v>
      </c>
    </row>
    <row r="16" spans="1:18">
      <c r="A16" s="3" t="s">
        <v>32</v>
      </c>
      <c r="B16" s="4">
        <v>11276.3</v>
      </c>
      <c r="C16" s="4">
        <f t="shared" si="0"/>
        <v>-9674.5</v>
      </c>
      <c r="D16" s="4">
        <v>1601.8</v>
      </c>
      <c r="E16" s="4">
        <v>1551.2</v>
      </c>
      <c r="F16" s="4">
        <v>987.7</v>
      </c>
      <c r="G16" s="4">
        <v>990.1</v>
      </c>
      <c r="H16" s="1">
        <f>173243*1000</f>
        <v>173243000</v>
      </c>
      <c r="I16" s="4">
        <v>5482</v>
      </c>
      <c r="J16" s="4">
        <v>6420.1</v>
      </c>
      <c r="K16" s="4">
        <v>1068.7</v>
      </c>
      <c r="L16" s="4">
        <v>5115.7</v>
      </c>
      <c r="M16" s="4">
        <v>-345.1</v>
      </c>
      <c r="N16" s="4">
        <v>-308.7</v>
      </c>
      <c r="O16" s="4">
        <v>79.8</v>
      </c>
      <c r="P16" s="4">
        <f t="shared" si="1"/>
        <v>-574</v>
      </c>
      <c r="Q16" s="1">
        <v>0</v>
      </c>
      <c r="R16" s="1">
        <v>1</v>
      </c>
    </row>
    <row r="17" spans="1:18">
      <c r="A17" s="3" t="s">
        <v>33</v>
      </c>
      <c r="B17" s="4">
        <v>20642.5</v>
      </c>
      <c r="C17" s="4">
        <f t="shared" si="0"/>
        <v>-17509.1</v>
      </c>
      <c r="D17" s="4">
        <v>3133.4</v>
      </c>
      <c r="E17" s="4">
        <v>3477.3</v>
      </c>
      <c r="F17" s="4">
        <v>2479</v>
      </c>
      <c r="G17" s="4">
        <v>2485.5</v>
      </c>
      <c r="H17" s="1">
        <f>173560*1000</f>
        <v>173560000</v>
      </c>
      <c r="I17" s="4">
        <v>5439.8</v>
      </c>
      <c r="J17" s="4">
        <v>6247.5</v>
      </c>
      <c r="K17" s="4">
        <v>965.3</v>
      </c>
      <c r="L17" s="4">
        <v>3437.3</v>
      </c>
      <c r="M17" s="4">
        <v>581.7</v>
      </c>
      <c r="N17" s="4">
        <v>172.3</v>
      </c>
      <c r="O17" s="4">
        <v>100.3</v>
      </c>
      <c r="P17" s="4">
        <f t="shared" si="1"/>
        <v>854.3</v>
      </c>
      <c r="Q17" s="1">
        <v>1</v>
      </c>
      <c r="R17" s="1">
        <v>0</v>
      </c>
    </row>
    <row r="18" spans="1:18">
      <c r="A18" s="3" t="s">
        <v>34</v>
      </c>
      <c r="B18" s="4">
        <v>10313.3</v>
      </c>
      <c r="C18" s="4">
        <f t="shared" si="0"/>
        <v>-8718.9</v>
      </c>
      <c r="D18" s="4">
        <v>1594.4</v>
      </c>
      <c r="E18" s="4">
        <v>1407.1</v>
      </c>
      <c r="F18" s="4">
        <v>1036.4</v>
      </c>
      <c r="G18" s="4">
        <v>1046.3</v>
      </c>
      <c r="H18" s="1">
        <f>190043*1000</f>
        <v>190043000</v>
      </c>
      <c r="I18" s="4">
        <v>6253</v>
      </c>
      <c r="J18" s="4">
        <v>6168.2</v>
      </c>
      <c r="K18" s="4">
        <v>954.9</v>
      </c>
      <c r="L18" s="4">
        <v>3608</v>
      </c>
      <c r="M18" s="4">
        <v>390.4</v>
      </c>
      <c r="N18" s="4">
        <v>-923</v>
      </c>
      <c r="O18" s="4">
        <v>-6.1</v>
      </c>
      <c r="P18" s="4">
        <f t="shared" si="1"/>
        <v>-538.7</v>
      </c>
      <c r="Q18" s="1">
        <v>0</v>
      </c>
      <c r="R18" s="1">
        <v>1</v>
      </c>
    </row>
    <row r="19" spans="1:18">
      <c r="A19" s="3" t="s">
        <v>35</v>
      </c>
      <c r="B19" s="4">
        <v>19554.7</v>
      </c>
      <c r="C19" s="4">
        <f t="shared" si="0"/>
        <v>-16539.6</v>
      </c>
      <c r="D19" s="4">
        <v>3015.1</v>
      </c>
      <c r="E19" s="4">
        <v>2827.5</v>
      </c>
      <c r="F19" s="4">
        <v>2175.5</v>
      </c>
      <c r="G19" s="4">
        <v>2192.3</v>
      </c>
      <c r="H19" s="1">
        <f>190200*1000</f>
        <v>190200000</v>
      </c>
      <c r="I19" s="4">
        <v>6288.6</v>
      </c>
      <c r="J19" s="4">
        <v>6695.3</v>
      </c>
      <c r="K19" s="4">
        <v>878</v>
      </c>
      <c r="L19" s="4">
        <v>3504.5</v>
      </c>
      <c r="M19" s="4">
        <v>1446</v>
      </c>
      <c r="N19" s="4">
        <v>-1100.4</v>
      </c>
      <c r="O19" s="4">
        <v>1.2</v>
      </c>
      <c r="P19" s="4">
        <f t="shared" si="1"/>
        <v>346.8</v>
      </c>
      <c r="Q19" s="1">
        <v>1</v>
      </c>
      <c r="R19" s="1">
        <v>0</v>
      </c>
    </row>
    <row r="20" spans="1:18">
      <c r="A20" s="3" t="s">
        <v>36</v>
      </c>
      <c r="B20" s="4">
        <v>10450.3</v>
      </c>
      <c r="C20" s="4">
        <f t="shared" si="0"/>
        <v>-8898.9</v>
      </c>
      <c r="D20" s="4">
        <v>1551.4</v>
      </c>
      <c r="E20" s="4">
        <v>1551.4</v>
      </c>
      <c r="F20" s="4">
        <v>1176.5</v>
      </c>
      <c r="G20" s="4">
        <v>1186.2</v>
      </c>
      <c r="H20" s="1">
        <f t="shared" ref="H20:H22" si="2">190355*1000</f>
        <v>190355000</v>
      </c>
      <c r="I20" s="4">
        <v>6394</v>
      </c>
      <c r="J20" s="4">
        <v>7081</v>
      </c>
      <c r="K20" s="4">
        <v>876.4</v>
      </c>
      <c r="L20" s="4">
        <v>3613.1</v>
      </c>
      <c r="M20" s="4">
        <v>454.6</v>
      </c>
      <c r="N20" s="4">
        <v>-338.2</v>
      </c>
      <c r="O20" s="4">
        <v>-21.5</v>
      </c>
      <c r="P20" s="4">
        <f t="shared" si="1"/>
        <v>94.9</v>
      </c>
      <c r="Q20" s="1">
        <v>0</v>
      </c>
      <c r="R20" s="1">
        <v>1</v>
      </c>
    </row>
    <row r="21" spans="1:18">
      <c r="A21" s="3" t="s">
        <v>37</v>
      </c>
      <c r="B21" s="4">
        <v>20479</v>
      </c>
      <c r="C21" s="4">
        <f t="shared" si="0"/>
        <v>-17234</v>
      </c>
      <c r="D21" s="4">
        <v>3245</v>
      </c>
      <c r="E21" s="4">
        <v>3372</v>
      </c>
      <c r="F21" s="4">
        <v>2578</v>
      </c>
      <c r="G21" s="4">
        <v>2584</v>
      </c>
      <c r="H21" s="1">
        <f t="shared" si="2"/>
        <v>190355000</v>
      </c>
      <c r="I21" s="4">
        <v>9503</v>
      </c>
      <c r="J21" s="4">
        <v>6693</v>
      </c>
      <c r="K21" s="4">
        <v>1214</v>
      </c>
      <c r="L21" s="4">
        <v>4736</v>
      </c>
      <c r="M21" s="4">
        <v>1435</v>
      </c>
      <c r="N21" s="4">
        <v>-2915</v>
      </c>
      <c r="O21" s="4">
        <v>-96</v>
      </c>
      <c r="P21" s="4">
        <f t="shared" si="1"/>
        <v>-1576</v>
      </c>
      <c r="Q21" s="1">
        <v>1</v>
      </c>
      <c r="R21" s="1">
        <v>0</v>
      </c>
    </row>
    <row r="22" spans="1:18">
      <c r="A22" s="3" t="s">
        <v>38</v>
      </c>
      <c r="B22" s="4">
        <v>11591</v>
      </c>
      <c r="C22" s="4">
        <f t="shared" si="0"/>
        <v>-9901.9</v>
      </c>
      <c r="D22" s="4">
        <v>1689.1</v>
      </c>
      <c r="E22" s="4">
        <v>1805.1</v>
      </c>
      <c r="F22" s="4">
        <v>1295.9</v>
      </c>
      <c r="G22" s="4">
        <v>1208.3</v>
      </c>
      <c r="H22" s="1">
        <f t="shared" si="2"/>
        <v>190355000</v>
      </c>
      <c r="I22" s="4">
        <v>9856.6</v>
      </c>
      <c r="J22" s="4">
        <v>7569.5</v>
      </c>
      <c r="K22" s="4">
        <v>1094.6</v>
      </c>
      <c r="L22" s="4">
        <v>5747.8</v>
      </c>
      <c r="M22" s="4">
        <v>-112.1</v>
      </c>
      <c r="N22" s="4">
        <v>-614.5</v>
      </c>
      <c r="O22" s="4">
        <v>-196.7</v>
      </c>
      <c r="P22" s="4">
        <f t="shared" si="1"/>
        <v>-923.3</v>
      </c>
      <c r="Q22" s="1">
        <v>0</v>
      </c>
      <c r="R22" s="1">
        <v>1</v>
      </c>
    </row>
    <row r="23" spans="1:18">
      <c r="A23" s="3" t="s">
        <v>39</v>
      </c>
      <c r="B23" s="4">
        <v>22677</v>
      </c>
      <c r="C23" s="4">
        <v>-14465.9</v>
      </c>
      <c r="D23" s="4">
        <f t="shared" ref="D23:D33" si="3">B23+C23</f>
        <v>8211.1</v>
      </c>
      <c r="E23" s="4">
        <v>3474.3</v>
      </c>
      <c r="F23" s="4">
        <v>2747.8</v>
      </c>
      <c r="G23" s="4">
        <v>2718.2</v>
      </c>
      <c r="H23" s="1">
        <v>191196038</v>
      </c>
      <c r="I23" s="4">
        <v>10069.9</v>
      </c>
      <c r="J23" s="4">
        <v>7783.5</v>
      </c>
      <c r="K23" s="4">
        <v>935.8</v>
      </c>
      <c r="L23" s="4">
        <v>5222.1</v>
      </c>
      <c r="M23" s="4">
        <v>1314</v>
      </c>
      <c r="N23" s="4">
        <v>-732.4</v>
      </c>
      <c r="O23" s="4">
        <v>-296.8</v>
      </c>
      <c r="P23" s="4">
        <f t="shared" si="1"/>
        <v>284.8</v>
      </c>
      <c r="Q23" s="1">
        <v>1</v>
      </c>
      <c r="R23" s="1">
        <v>0</v>
      </c>
    </row>
    <row r="24" spans="1:18">
      <c r="A24" s="3" t="s">
        <v>40</v>
      </c>
      <c r="B24" s="4">
        <v>13984</v>
      </c>
      <c r="C24" s="4">
        <v>-9583</v>
      </c>
      <c r="D24" s="4">
        <f t="shared" si="3"/>
        <v>4401</v>
      </c>
      <c r="E24" s="4">
        <v>1681</v>
      </c>
      <c r="F24" s="4">
        <v>1311</v>
      </c>
      <c r="G24" s="4">
        <v>1315</v>
      </c>
      <c r="H24" s="1">
        <v>191517468</v>
      </c>
      <c r="I24" s="4">
        <v>13908</v>
      </c>
      <c r="J24" s="4">
        <v>10005</v>
      </c>
      <c r="K24" s="4">
        <v>2511</v>
      </c>
      <c r="L24" s="4">
        <v>8479</v>
      </c>
      <c r="M24" s="4">
        <v>283</v>
      </c>
      <c r="N24" s="4">
        <v>-2145</v>
      </c>
      <c r="O24" s="4">
        <v>954</v>
      </c>
      <c r="P24" s="4">
        <f t="shared" si="1"/>
        <v>-908</v>
      </c>
      <c r="Q24" s="1">
        <v>0</v>
      </c>
      <c r="R24" s="1">
        <v>1</v>
      </c>
    </row>
    <row r="25" spans="1:18">
      <c r="A25" s="3" t="s">
        <v>41</v>
      </c>
      <c r="B25" s="4">
        <v>27003.5</v>
      </c>
      <c r="C25" s="4">
        <v>-18565.7</v>
      </c>
      <c r="D25" s="4">
        <f t="shared" si="3"/>
        <v>8437.8</v>
      </c>
      <c r="E25" s="4">
        <v>3072.4</v>
      </c>
      <c r="F25" s="4">
        <v>2547.6</v>
      </c>
      <c r="G25" s="4">
        <v>2569.2</v>
      </c>
      <c r="H25" s="1">
        <v>191550468</v>
      </c>
      <c r="I25" s="4">
        <v>14474.8</v>
      </c>
      <c r="J25" s="4">
        <v>9464</v>
      </c>
      <c r="K25" s="4">
        <v>2284.1</v>
      </c>
      <c r="L25" s="4">
        <v>8330.3</v>
      </c>
      <c r="M25" s="4">
        <v>1453.2</v>
      </c>
      <c r="N25" s="4">
        <v>-3281.8</v>
      </c>
      <c r="O25" s="4">
        <v>425.5</v>
      </c>
      <c r="P25" s="4">
        <f t="shared" si="1"/>
        <v>-1403.1</v>
      </c>
      <c r="Q25" s="1">
        <v>1</v>
      </c>
      <c r="R25" s="1">
        <v>0</v>
      </c>
    </row>
    <row r="26" spans="1:18">
      <c r="A26" s="3" t="s">
        <v>42</v>
      </c>
      <c r="B26" s="4">
        <v>14926.9</v>
      </c>
      <c r="C26" s="4">
        <v>-10319.3</v>
      </c>
      <c r="D26" s="4">
        <f t="shared" si="3"/>
        <v>4607.6</v>
      </c>
      <c r="E26" s="4">
        <v>1714.3</v>
      </c>
      <c r="F26" s="4">
        <v>568</v>
      </c>
      <c r="G26" s="4">
        <v>631.9</v>
      </c>
      <c r="H26" s="1">
        <v>191896268</v>
      </c>
      <c r="I26" s="4">
        <v>13852.4</v>
      </c>
      <c r="J26" s="4">
        <v>10070.7</v>
      </c>
      <c r="K26" s="4">
        <v>2048.6</v>
      </c>
      <c r="L26" s="4">
        <v>8745.8</v>
      </c>
      <c r="M26" s="4">
        <v>235.6</v>
      </c>
      <c r="N26" s="4">
        <v>74.8</v>
      </c>
      <c r="O26" s="4">
        <v>-586</v>
      </c>
      <c r="P26" s="4">
        <f t="shared" si="1"/>
        <v>-275.6</v>
      </c>
      <c r="Q26" s="1">
        <v>0</v>
      </c>
      <c r="R26" s="1">
        <v>1</v>
      </c>
    </row>
    <row r="27" spans="1:18">
      <c r="A27" s="3" t="s">
        <v>43</v>
      </c>
      <c r="B27" s="4">
        <v>30072</v>
      </c>
      <c r="C27" s="4">
        <v>-20540.2</v>
      </c>
      <c r="D27" s="4">
        <f t="shared" si="3"/>
        <v>9531.8</v>
      </c>
      <c r="E27" s="4">
        <v>3556</v>
      </c>
      <c r="F27" s="4">
        <v>1904.8</v>
      </c>
      <c r="G27" s="4">
        <v>2020.2</v>
      </c>
      <c r="H27" s="1">
        <v>191948268</v>
      </c>
      <c r="I27" s="4">
        <v>14123.7</v>
      </c>
      <c r="J27" s="4">
        <v>10728.3</v>
      </c>
      <c r="K27" s="4">
        <v>1532.9</v>
      </c>
      <c r="L27" s="4">
        <v>9371.9</v>
      </c>
      <c r="M27" s="4">
        <v>1639.7</v>
      </c>
      <c r="N27" s="4">
        <v>-414.8</v>
      </c>
      <c r="O27" s="4">
        <v>-1108.5</v>
      </c>
      <c r="P27" s="4">
        <f t="shared" si="1"/>
        <v>116.4</v>
      </c>
      <c r="Q27" s="1">
        <v>1</v>
      </c>
      <c r="R27" s="1">
        <v>0</v>
      </c>
    </row>
    <row r="28" spans="1:18">
      <c r="A28" s="3" t="s">
        <v>44</v>
      </c>
      <c r="B28" s="4">
        <v>15907.6</v>
      </c>
      <c r="C28" s="4">
        <v>-10961.3</v>
      </c>
      <c r="D28" s="4">
        <f t="shared" si="3"/>
        <v>4946.3</v>
      </c>
      <c r="E28" s="4">
        <v>1632.3</v>
      </c>
      <c r="F28" s="4">
        <v>1189.5</v>
      </c>
      <c r="G28" s="4">
        <v>1339.4</v>
      </c>
      <c r="H28" s="1">
        <v>192069868</v>
      </c>
      <c r="I28" s="4">
        <v>13874.2</v>
      </c>
      <c r="J28" s="4">
        <v>11053</v>
      </c>
      <c r="K28" s="4">
        <v>1313.3</v>
      </c>
      <c r="L28" s="4">
        <v>9469.2</v>
      </c>
      <c r="M28" s="4">
        <v>-277</v>
      </c>
      <c r="N28" s="4">
        <v>-139.2</v>
      </c>
      <c r="O28" s="4">
        <v>-551</v>
      </c>
      <c r="P28" s="4">
        <f t="shared" si="1"/>
        <v>-967.2</v>
      </c>
      <c r="Q28" s="1">
        <v>0</v>
      </c>
      <c r="R28" s="1">
        <v>1</v>
      </c>
    </row>
    <row r="29" spans="1:18">
      <c r="A29" s="3" t="s">
        <v>45</v>
      </c>
      <c r="B29" s="4">
        <v>31557.6</v>
      </c>
      <c r="C29" s="4">
        <v>-21611.4</v>
      </c>
      <c r="D29" s="4">
        <f t="shared" si="3"/>
        <v>9946.2</v>
      </c>
      <c r="E29" s="4">
        <v>3653.7</v>
      </c>
      <c r="F29" s="4">
        <v>942</v>
      </c>
      <c r="G29" s="4">
        <v>1727.1</v>
      </c>
      <c r="H29" s="1">
        <v>192069868</v>
      </c>
      <c r="I29" s="4">
        <v>13237</v>
      </c>
      <c r="J29" s="4">
        <v>11617.3</v>
      </c>
      <c r="K29" s="4">
        <v>2059.2</v>
      </c>
      <c r="L29" s="4">
        <v>9017.5</v>
      </c>
      <c r="M29" s="4">
        <v>732.8</v>
      </c>
      <c r="N29" s="4">
        <v>-1055.9</v>
      </c>
      <c r="O29" s="4">
        <v>76</v>
      </c>
      <c r="P29" s="4">
        <f t="shared" si="1"/>
        <v>-247.1</v>
      </c>
      <c r="Q29" s="1">
        <v>1</v>
      </c>
      <c r="R29" s="1">
        <v>0</v>
      </c>
    </row>
    <row r="30" spans="1:18">
      <c r="A30" s="3" t="s">
        <v>46</v>
      </c>
      <c r="B30" s="4">
        <v>15893.5</v>
      </c>
      <c r="C30" s="4">
        <v>-10769.1</v>
      </c>
      <c r="D30" s="4">
        <f t="shared" si="3"/>
        <v>5124.4</v>
      </c>
      <c r="E30" s="4">
        <v>2009.2</v>
      </c>
      <c r="F30" s="4">
        <v>1707.6</v>
      </c>
      <c r="G30" s="4">
        <v>1703.3</v>
      </c>
      <c r="H30" s="1">
        <v>192069868</v>
      </c>
      <c r="I30" s="4">
        <v>13160.6</v>
      </c>
      <c r="J30" s="4">
        <v>11416.2</v>
      </c>
      <c r="K30" s="4">
        <v>2033</v>
      </c>
      <c r="L30" s="4">
        <v>7382.7</v>
      </c>
      <c r="M30" s="4">
        <v>251.1</v>
      </c>
      <c r="N30" s="4">
        <v>825.6</v>
      </c>
      <c r="O30" s="4">
        <v>-8.7</v>
      </c>
      <c r="P30" s="4">
        <f t="shared" si="1"/>
        <v>1068</v>
      </c>
      <c r="Q30" s="1">
        <v>0</v>
      </c>
      <c r="R30" s="1">
        <v>1</v>
      </c>
    </row>
    <row r="31" spans="1:18">
      <c r="A31" s="3" t="s">
        <v>47</v>
      </c>
      <c r="B31" s="4">
        <v>31697.5</v>
      </c>
      <c r="C31" s="4">
        <v>-21498.6</v>
      </c>
      <c r="D31" s="4">
        <f t="shared" si="3"/>
        <v>10198.9</v>
      </c>
      <c r="E31" s="4">
        <v>4154.1</v>
      </c>
      <c r="F31" s="4">
        <v>3321.7</v>
      </c>
      <c r="G31" s="4">
        <v>3305.6</v>
      </c>
      <c r="H31" s="1">
        <v>192069868</v>
      </c>
      <c r="I31" s="4">
        <v>13429.8</v>
      </c>
      <c r="J31" s="4">
        <v>11099.1</v>
      </c>
      <c r="K31" s="4">
        <v>1988.8</v>
      </c>
      <c r="L31" s="4">
        <v>6506.2</v>
      </c>
      <c r="M31" s="4">
        <v>1573.4</v>
      </c>
      <c r="N31" s="4">
        <v>114.9</v>
      </c>
      <c r="O31" s="4">
        <v>-562.2</v>
      </c>
      <c r="P31" s="4">
        <f t="shared" si="1"/>
        <v>1126.1</v>
      </c>
      <c r="Q31" s="1">
        <v>1</v>
      </c>
      <c r="R31" s="1">
        <v>0</v>
      </c>
    </row>
    <row r="32" spans="1:18">
      <c r="A32" s="3" t="s">
        <v>48</v>
      </c>
      <c r="B32" s="4">
        <v>16394.4</v>
      </c>
      <c r="C32" s="4">
        <v>-11067.3</v>
      </c>
      <c r="D32" s="4">
        <f t="shared" si="3"/>
        <v>5327.1</v>
      </c>
      <c r="E32" s="4">
        <v>2169.3</v>
      </c>
      <c r="F32" s="4">
        <v>1697.2</v>
      </c>
      <c r="G32" s="4">
        <v>1686.6</v>
      </c>
      <c r="H32" s="1">
        <v>192069868</v>
      </c>
      <c r="I32" s="4">
        <v>13050.6</v>
      </c>
      <c r="J32" s="4">
        <v>10698.3</v>
      </c>
      <c r="K32" s="4">
        <v>1999</v>
      </c>
      <c r="L32" s="4">
        <v>6146.8</v>
      </c>
      <c r="M32" s="4">
        <v>1360.4</v>
      </c>
      <c r="N32" s="4">
        <v>-363.2</v>
      </c>
      <c r="O32" s="4">
        <v>-20.6</v>
      </c>
      <c r="P32" s="4">
        <f t="shared" si="1"/>
        <v>976.6</v>
      </c>
      <c r="Q32" s="1">
        <v>0</v>
      </c>
      <c r="R32" s="1">
        <v>1</v>
      </c>
    </row>
    <row r="33" spans="1:18">
      <c r="A33" s="3" t="s">
        <v>49</v>
      </c>
      <c r="B33" s="4">
        <v>31297.9</v>
      </c>
      <c r="C33" s="4">
        <v>-20856.4</v>
      </c>
      <c r="D33" s="4">
        <f t="shared" si="3"/>
        <v>10441.5</v>
      </c>
      <c r="E33" s="4">
        <v>4524</v>
      </c>
      <c r="F33" s="4">
        <v>3138</v>
      </c>
      <c r="G33" s="4">
        <v>3119.3</v>
      </c>
      <c r="H33" s="1">
        <v>192069868</v>
      </c>
      <c r="I33" s="4">
        <v>12949.5</v>
      </c>
      <c r="J33" s="4">
        <v>10665</v>
      </c>
      <c r="K33" s="4">
        <v>968.8</v>
      </c>
      <c r="L33" s="4">
        <v>5776.1</v>
      </c>
      <c r="M33" s="4">
        <v>3207.3</v>
      </c>
      <c r="N33" s="4">
        <v>-779</v>
      </c>
      <c r="O33" s="4">
        <v>-1085.8</v>
      </c>
      <c r="P33" s="4">
        <f t="shared" si="1"/>
        <v>1342.5</v>
      </c>
      <c r="Q33" s="1">
        <v>1</v>
      </c>
      <c r="R33" s="1">
        <v>0</v>
      </c>
    </row>
    <row r="34" spans="1:1">
      <c r="A34" s="5"/>
    </row>
    <row r="35" spans="1:1">
      <c r="A35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dcterms:created xsi:type="dcterms:W3CDTF">2017-12-31T06:14:00Z</dcterms:created>
  <dcterms:modified xsi:type="dcterms:W3CDTF">2018-01-11T19:10:30Z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