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OneDrive - Georgia Institute of Technology\MyDocs\Mega\OMSA\04_Courses\07_ISyE6740\06_Project\07_Datasets\data\"/>
    </mc:Choice>
  </mc:AlternateContent>
  <xr:revisionPtr revIDLastSave="0" documentId="13_ncr:1_{34BEF61E-F7A5-4696-9770-80FD38166FCB}" xr6:coauthVersionLast="47" xr6:coauthVersionMax="47" xr10:uidLastSave="{00000000-0000-0000-0000-000000000000}"/>
  <bookViews>
    <workbookView xWindow="28680" yWindow="-120" windowWidth="29040" windowHeight="17520" xr2:uid="{00000000-000D-0000-FFFF-FFFF00000000}"/>
  </bookViews>
  <sheets>
    <sheet name="table-groups" sheetId="6" r:id="rId1"/>
    <sheet name="table-columns" sheetId="1" r:id="rId2"/>
    <sheet name="Summary" sheetId="4" r:id="rId3"/>
    <sheet name="Sheet1" sheetId="7" r:id="rId4"/>
  </sheets>
  <definedNames>
    <definedName name="_xlnm._FilterDatabase" localSheetId="0" hidden="1">'table-groups'!$A$1:$D$50</definedName>
  </definedNames>
  <calcPr calcId="191029"/>
  <pivotCaches>
    <pivotCache cacheId="0" r:id="rId5"/>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26" i="1"/>
  <c r="C12" i="1"/>
  <c r="C13" i="1"/>
  <c r="C14" i="1"/>
  <c r="C15" i="1"/>
  <c r="C16" i="1"/>
  <c r="C17" i="1"/>
  <c r="C18" i="1"/>
  <c r="C19" i="1"/>
  <c r="C20" i="1"/>
  <c r="C22" i="1"/>
  <c r="C21" i="1"/>
  <c r="C24" i="1"/>
  <c r="C25" i="1"/>
  <c r="C23" i="1"/>
  <c r="C27" i="1"/>
  <c r="C28" i="1"/>
  <c r="C29" i="1"/>
  <c r="C30" i="1"/>
  <c r="C31" i="1"/>
  <c r="C32" i="1"/>
  <c r="C33" i="1"/>
  <c r="C34" i="1"/>
  <c r="C35" i="1"/>
  <c r="C36" i="1"/>
  <c r="C37" i="1"/>
  <c r="C38" i="1"/>
  <c r="C39" i="1"/>
  <c r="C40" i="1"/>
  <c r="C41" i="1"/>
  <c r="C42" i="1"/>
  <c r="C43" i="1"/>
  <c r="C44" i="1"/>
  <c r="C45" i="1"/>
  <c r="C46" i="1"/>
  <c r="C47" i="1"/>
  <c r="C48" i="1"/>
  <c r="C49" i="1"/>
  <c r="C50" i="1"/>
  <c r="O8" i="1"/>
  <c r="O10" i="1"/>
  <c r="O9" i="1"/>
  <c r="O6" i="1"/>
  <c r="O7" i="1"/>
  <c r="O5" i="1"/>
  <c r="O2" i="1"/>
  <c r="O4" i="1"/>
  <c r="O3" i="1"/>
  <c r="O26" i="1"/>
  <c r="O25" i="1"/>
  <c r="O50" i="1"/>
  <c r="O47" i="1"/>
  <c r="O48" i="1"/>
  <c r="O49" i="1"/>
  <c r="O36" i="1"/>
  <c r="O37" i="1"/>
  <c r="O38" i="1"/>
  <c r="O39" i="1"/>
  <c r="O40" i="1"/>
  <c r="O41" i="1"/>
  <c r="O42" i="1"/>
  <c r="O43" i="1"/>
  <c r="O34" i="1"/>
  <c r="O32" i="1"/>
  <c r="O33" i="1"/>
  <c r="O12" i="1"/>
  <c r="O13" i="1"/>
  <c r="O14" i="1"/>
  <c r="O15" i="1"/>
  <c r="O16" i="1"/>
  <c r="O17" i="1"/>
  <c r="O18" i="1"/>
  <c r="O19" i="1"/>
  <c r="O20" i="1"/>
  <c r="O22" i="1"/>
  <c r="O21" i="1"/>
  <c r="O24" i="1"/>
  <c r="O23" i="1"/>
  <c r="O27" i="1"/>
  <c r="O28" i="1"/>
  <c r="O29" i="1"/>
  <c r="O30" i="1"/>
  <c r="O31" i="1"/>
  <c r="O35" i="1"/>
  <c r="O44" i="1"/>
  <c r="O45" i="1"/>
  <c r="O46" i="1"/>
  <c r="O58" i="1"/>
  <c r="O57" i="1"/>
  <c r="O53" i="1"/>
  <c r="O55" i="1"/>
  <c r="O56" i="1"/>
  <c r="O54" i="1"/>
  <c r="O52" i="1"/>
  <c r="O65" i="1"/>
  <c r="O59" i="1"/>
  <c r="O64" i="1"/>
  <c r="O63" i="1"/>
  <c r="O51" i="1"/>
  <c r="O62" i="1"/>
  <c r="O60" i="1"/>
  <c r="O61" i="1"/>
  <c r="O67" i="1"/>
  <c r="O66" i="1"/>
  <c r="O68" i="1"/>
  <c r="O69" i="1"/>
  <c r="O73" i="1"/>
  <c r="O77" i="1"/>
  <c r="O75" i="1"/>
  <c r="O78" i="1"/>
  <c r="O76" i="1"/>
  <c r="O79" i="1"/>
  <c r="O70" i="1"/>
  <c r="O71" i="1"/>
  <c r="O72" i="1"/>
  <c r="O74" i="1"/>
  <c r="O113" i="1"/>
  <c r="O115" i="1"/>
  <c r="O109" i="1"/>
  <c r="O123" i="1"/>
  <c r="O119" i="1"/>
  <c r="O108" i="1"/>
  <c r="O121" i="1"/>
  <c r="O110" i="1"/>
  <c r="O118" i="1"/>
  <c r="O131" i="1"/>
  <c r="O81" i="1"/>
  <c r="O102" i="1"/>
  <c r="O101" i="1"/>
  <c r="O122" i="1"/>
  <c r="O82" i="1"/>
  <c r="O124" i="1"/>
  <c r="O120" i="1"/>
  <c r="O125" i="1"/>
  <c r="O104" i="1"/>
  <c r="O100" i="1"/>
  <c r="O103" i="1"/>
  <c r="O129" i="1"/>
  <c r="O130" i="1"/>
  <c r="O117" i="1"/>
  <c r="O112" i="1"/>
  <c r="O114" i="1"/>
  <c r="O116" i="1"/>
  <c r="O111" i="1"/>
  <c r="O128" i="1"/>
  <c r="O127" i="1"/>
  <c r="O126" i="1"/>
  <c r="O107" i="1"/>
  <c r="O106" i="1"/>
  <c r="O105" i="1"/>
  <c r="O99" i="1"/>
  <c r="O80" i="1"/>
  <c r="O85" i="1"/>
  <c r="O84" i="1"/>
  <c r="O94" i="1"/>
  <c r="O83" i="1"/>
  <c r="O89" i="1"/>
  <c r="O88" i="1"/>
  <c r="O95" i="1"/>
  <c r="O98" i="1"/>
  <c r="O135" i="1"/>
  <c r="O93" i="1"/>
  <c r="O92" i="1"/>
  <c r="O132" i="1"/>
  <c r="O90" i="1"/>
  <c r="O91" i="1"/>
  <c r="O87" i="1"/>
  <c r="O97" i="1"/>
  <c r="O96" i="1"/>
  <c r="O86" i="1"/>
  <c r="O134" i="1"/>
  <c r="O133" i="1"/>
  <c r="O150" i="1"/>
  <c r="O143" i="1"/>
  <c r="O142" i="1"/>
  <c r="O141" i="1"/>
  <c r="O144" i="1"/>
  <c r="O145" i="1"/>
  <c r="O146" i="1"/>
  <c r="O147" i="1"/>
  <c r="O148" i="1"/>
  <c r="O149" i="1"/>
  <c r="O140" i="1"/>
  <c r="O136" i="1"/>
  <c r="O137" i="1"/>
  <c r="O138" i="1"/>
  <c r="O139" i="1"/>
  <c r="O11" i="1"/>
  <c r="J8" i="1"/>
  <c r="K8" i="1" s="1"/>
  <c r="J10" i="1"/>
  <c r="K10" i="1" s="1"/>
  <c r="J9" i="1"/>
  <c r="K9" i="1" s="1"/>
  <c r="J6" i="1"/>
  <c r="K6" i="1" s="1"/>
  <c r="J7" i="1"/>
  <c r="K7" i="1" s="1"/>
  <c r="J5" i="1"/>
  <c r="K5" i="1" s="1"/>
  <c r="J2" i="1"/>
  <c r="K2" i="1" s="1"/>
  <c r="J4" i="1"/>
  <c r="K4" i="1" s="1"/>
  <c r="J3" i="1"/>
  <c r="K3" i="1" s="1"/>
  <c r="J26" i="1"/>
  <c r="K26" i="1" s="1"/>
  <c r="J25" i="1"/>
  <c r="K25" i="1" s="1"/>
  <c r="J50" i="1"/>
  <c r="K50" i="1" s="1"/>
  <c r="J47" i="1"/>
  <c r="K47" i="1" s="1"/>
  <c r="J48" i="1"/>
  <c r="K48" i="1" s="1"/>
  <c r="J49" i="1"/>
  <c r="K49" i="1" s="1"/>
  <c r="J36" i="1"/>
  <c r="K36" i="1" s="1"/>
  <c r="J37" i="1"/>
  <c r="K37" i="1" s="1"/>
  <c r="J38" i="1"/>
  <c r="K38" i="1" s="1"/>
  <c r="J39" i="1"/>
  <c r="K39" i="1" s="1"/>
  <c r="J40" i="1"/>
  <c r="K40" i="1" s="1"/>
  <c r="J41" i="1"/>
  <c r="K41" i="1" s="1"/>
  <c r="J42" i="1"/>
  <c r="K42" i="1" s="1"/>
  <c r="J43" i="1"/>
  <c r="K43" i="1" s="1"/>
  <c r="J34" i="1"/>
  <c r="K34" i="1" s="1"/>
  <c r="J32" i="1"/>
  <c r="K32" i="1" s="1"/>
  <c r="J33" i="1"/>
  <c r="K33" i="1" s="1"/>
  <c r="J12" i="1"/>
  <c r="K12" i="1" s="1"/>
  <c r="J13" i="1"/>
  <c r="K13" i="1" s="1"/>
  <c r="J14" i="1"/>
  <c r="K14" i="1" s="1"/>
  <c r="J15" i="1"/>
  <c r="K15" i="1" s="1"/>
  <c r="J16" i="1"/>
  <c r="K16" i="1" s="1"/>
  <c r="J17" i="1"/>
  <c r="K17" i="1" s="1"/>
  <c r="J18" i="1"/>
  <c r="K18" i="1" s="1"/>
  <c r="J19" i="1"/>
  <c r="K19" i="1" s="1"/>
  <c r="J20" i="1"/>
  <c r="K20" i="1" s="1"/>
  <c r="J22" i="1"/>
  <c r="K22" i="1" s="1"/>
  <c r="J21" i="1"/>
  <c r="K21" i="1" s="1"/>
  <c r="J24" i="1"/>
  <c r="K24" i="1" s="1"/>
  <c r="J23" i="1"/>
  <c r="K23" i="1" s="1"/>
  <c r="J27" i="1"/>
  <c r="K27" i="1" s="1"/>
  <c r="J28" i="1"/>
  <c r="K28" i="1" s="1"/>
  <c r="J29" i="1"/>
  <c r="K29" i="1" s="1"/>
  <c r="J30" i="1"/>
  <c r="K30" i="1" s="1"/>
  <c r="J31" i="1"/>
  <c r="K31" i="1" s="1"/>
  <c r="J35" i="1"/>
  <c r="K35" i="1" s="1"/>
  <c r="J44" i="1"/>
  <c r="K44" i="1" s="1"/>
  <c r="J45" i="1"/>
  <c r="K45" i="1" s="1"/>
  <c r="J46" i="1"/>
  <c r="K46" i="1" s="1"/>
  <c r="J58" i="1"/>
  <c r="K58" i="1" s="1"/>
  <c r="J57" i="1"/>
  <c r="K57" i="1" s="1"/>
  <c r="J53" i="1"/>
  <c r="K53" i="1" s="1"/>
  <c r="J55" i="1"/>
  <c r="K55" i="1" s="1"/>
  <c r="J56" i="1"/>
  <c r="K56" i="1" s="1"/>
  <c r="J54" i="1"/>
  <c r="K54" i="1" s="1"/>
  <c r="J52" i="1"/>
  <c r="K52" i="1" s="1"/>
  <c r="J65" i="1"/>
  <c r="K65" i="1" s="1"/>
  <c r="J59" i="1"/>
  <c r="K59" i="1" s="1"/>
  <c r="J64" i="1"/>
  <c r="K64" i="1" s="1"/>
  <c r="J63" i="1"/>
  <c r="K63" i="1" s="1"/>
  <c r="J51" i="1"/>
  <c r="K51" i="1" s="1"/>
  <c r="J62" i="1"/>
  <c r="K62" i="1" s="1"/>
  <c r="J60" i="1"/>
  <c r="K60" i="1" s="1"/>
  <c r="J61" i="1"/>
  <c r="K61" i="1" s="1"/>
  <c r="J67" i="1"/>
  <c r="K67" i="1" s="1"/>
  <c r="J66" i="1"/>
  <c r="K66" i="1" s="1"/>
  <c r="J68" i="1"/>
  <c r="K68" i="1" s="1"/>
  <c r="J69" i="1"/>
  <c r="K69" i="1" s="1"/>
  <c r="J73" i="1"/>
  <c r="K73" i="1" s="1"/>
  <c r="J77" i="1"/>
  <c r="K77" i="1" s="1"/>
  <c r="J75" i="1"/>
  <c r="K75" i="1" s="1"/>
  <c r="J78" i="1"/>
  <c r="K78" i="1" s="1"/>
  <c r="J76" i="1"/>
  <c r="K76" i="1" s="1"/>
  <c r="J79" i="1"/>
  <c r="K79" i="1" s="1"/>
  <c r="J70" i="1"/>
  <c r="K70" i="1" s="1"/>
  <c r="J71" i="1"/>
  <c r="K71" i="1" s="1"/>
  <c r="J72" i="1"/>
  <c r="K72" i="1" s="1"/>
  <c r="J74" i="1"/>
  <c r="K74" i="1" s="1"/>
  <c r="J113" i="1"/>
  <c r="K113" i="1" s="1"/>
  <c r="J115" i="1"/>
  <c r="K115" i="1" s="1"/>
  <c r="J109" i="1"/>
  <c r="K109" i="1" s="1"/>
  <c r="J123" i="1"/>
  <c r="K123" i="1" s="1"/>
  <c r="J119" i="1"/>
  <c r="K119" i="1" s="1"/>
  <c r="J108" i="1"/>
  <c r="K108" i="1" s="1"/>
  <c r="J121" i="1"/>
  <c r="K121" i="1" s="1"/>
  <c r="J110" i="1"/>
  <c r="K110" i="1" s="1"/>
  <c r="J118" i="1"/>
  <c r="K118" i="1" s="1"/>
  <c r="J131" i="1"/>
  <c r="K131" i="1" s="1"/>
  <c r="J81" i="1"/>
  <c r="K81" i="1" s="1"/>
  <c r="J102" i="1"/>
  <c r="K102" i="1" s="1"/>
  <c r="J101" i="1"/>
  <c r="K101" i="1" s="1"/>
  <c r="J122" i="1"/>
  <c r="K122" i="1" s="1"/>
  <c r="J82" i="1"/>
  <c r="K82" i="1" s="1"/>
  <c r="J124" i="1"/>
  <c r="K124" i="1" s="1"/>
  <c r="J120" i="1"/>
  <c r="K120" i="1" s="1"/>
  <c r="J125" i="1"/>
  <c r="K125" i="1" s="1"/>
  <c r="J104" i="1"/>
  <c r="K104" i="1" s="1"/>
  <c r="J100" i="1"/>
  <c r="K100" i="1" s="1"/>
  <c r="J103" i="1"/>
  <c r="K103" i="1" s="1"/>
  <c r="J129" i="1"/>
  <c r="K129" i="1" s="1"/>
  <c r="J130" i="1"/>
  <c r="K130" i="1" s="1"/>
  <c r="J117" i="1"/>
  <c r="K117" i="1" s="1"/>
  <c r="J112" i="1"/>
  <c r="K112" i="1" s="1"/>
  <c r="J114" i="1"/>
  <c r="K114" i="1" s="1"/>
  <c r="J116" i="1"/>
  <c r="K116" i="1" s="1"/>
  <c r="J111" i="1"/>
  <c r="K111" i="1" s="1"/>
  <c r="J128" i="1"/>
  <c r="K128" i="1" s="1"/>
  <c r="J127" i="1"/>
  <c r="K127" i="1" s="1"/>
  <c r="J126" i="1"/>
  <c r="K126" i="1" s="1"/>
  <c r="J107" i="1"/>
  <c r="K107" i="1" s="1"/>
  <c r="J106" i="1"/>
  <c r="K106" i="1" s="1"/>
  <c r="J105" i="1"/>
  <c r="K105" i="1" s="1"/>
  <c r="J99" i="1"/>
  <c r="K99" i="1" s="1"/>
  <c r="J80" i="1"/>
  <c r="K80" i="1" s="1"/>
  <c r="J85" i="1"/>
  <c r="K85" i="1" s="1"/>
  <c r="J84" i="1"/>
  <c r="K84" i="1" s="1"/>
  <c r="J94" i="1"/>
  <c r="K94" i="1" s="1"/>
  <c r="J83" i="1"/>
  <c r="K83" i="1" s="1"/>
  <c r="J89" i="1"/>
  <c r="K89" i="1" s="1"/>
  <c r="J88" i="1"/>
  <c r="K88" i="1" s="1"/>
  <c r="J95" i="1"/>
  <c r="K95" i="1" s="1"/>
  <c r="J98" i="1"/>
  <c r="K98" i="1" s="1"/>
  <c r="J135" i="1"/>
  <c r="K135" i="1" s="1"/>
  <c r="J93" i="1"/>
  <c r="K93" i="1" s="1"/>
  <c r="J92" i="1"/>
  <c r="K92" i="1" s="1"/>
  <c r="J132" i="1"/>
  <c r="K132" i="1" s="1"/>
  <c r="J90" i="1"/>
  <c r="K90" i="1" s="1"/>
  <c r="J91" i="1"/>
  <c r="K91" i="1" s="1"/>
  <c r="J87" i="1"/>
  <c r="K87" i="1" s="1"/>
  <c r="J97" i="1"/>
  <c r="K97" i="1" s="1"/>
  <c r="J96" i="1"/>
  <c r="K96" i="1" s="1"/>
  <c r="J86" i="1"/>
  <c r="K86" i="1" s="1"/>
  <c r="J134" i="1"/>
  <c r="K134" i="1" s="1"/>
  <c r="J133" i="1"/>
  <c r="K133" i="1" s="1"/>
  <c r="J150" i="1"/>
  <c r="K150" i="1" s="1"/>
  <c r="J143" i="1"/>
  <c r="K143" i="1" s="1"/>
  <c r="J142" i="1"/>
  <c r="K142" i="1" s="1"/>
  <c r="J141" i="1"/>
  <c r="K141" i="1" s="1"/>
  <c r="J144" i="1"/>
  <c r="K144" i="1" s="1"/>
  <c r="J145" i="1"/>
  <c r="K145" i="1" s="1"/>
  <c r="J146" i="1"/>
  <c r="K146" i="1" s="1"/>
  <c r="J147" i="1"/>
  <c r="K147" i="1" s="1"/>
  <c r="J148" i="1"/>
  <c r="K148" i="1" s="1"/>
  <c r="J149" i="1"/>
  <c r="K149" i="1" s="1"/>
  <c r="J140" i="1"/>
  <c r="K140" i="1" s="1"/>
  <c r="J136" i="1"/>
  <c r="K136" i="1" s="1"/>
  <c r="J137" i="1"/>
  <c r="K137" i="1" s="1"/>
  <c r="J138" i="1"/>
  <c r="K138" i="1" s="1"/>
  <c r="J139" i="1"/>
  <c r="K139" i="1" s="1"/>
  <c r="J11" i="1"/>
  <c r="K11" i="1" s="1"/>
</calcChain>
</file>

<file path=xl/sharedStrings.xml><?xml version="1.0" encoding="utf-8"?>
<sst xmlns="http://schemas.openxmlformats.org/spreadsheetml/2006/main" count="1077" uniqueCount="356">
  <si>
    <t>tableName</t>
  </si>
  <si>
    <t>column_index</t>
  </si>
  <si>
    <t>name</t>
  </si>
  <si>
    <t>dataTypeName</t>
  </si>
  <si>
    <t>count</t>
  </si>
  <si>
    <t>nulls</t>
  </si>
  <si>
    <t>unique</t>
  </si>
  <si>
    <t>percent_unique</t>
  </si>
  <si>
    <t>percent_null</t>
  </si>
  <si>
    <t>description</t>
  </si>
  <si>
    <t>CRASHES</t>
  </si>
  <si>
    <t>CRASH_RECORD_ID</t>
  </si>
  <si>
    <t>text</t>
  </si>
  <si>
    <t>This number can be used to link to the same crash in the Vehicles and People datasets. This number also serves as a unique ID in this dataset.</t>
  </si>
  <si>
    <t>CRASH_DATE_EST_I</t>
  </si>
  <si>
    <t>Crash date estimated by desk officer or reporting party (only used in cases where crash is reported at police station days after the crash)</t>
  </si>
  <si>
    <t>CRASH_DATE</t>
  </si>
  <si>
    <t>calendar_date</t>
  </si>
  <si>
    <t>Date and time of crash as entered by the reporting officer</t>
  </si>
  <si>
    <t>POSTED_SPEED_LIMIT</t>
  </si>
  <si>
    <t>number</t>
  </si>
  <si>
    <t>Posted speed limit, as determined by reporting officer</t>
  </si>
  <si>
    <t>TRAFFIC_CONTROL_DEVICE</t>
  </si>
  <si>
    <t>Traffic control device present at crash location, as determined by reporting officer</t>
  </si>
  <si>
    <t>DEVICE_CONDITION</t>
  </si>
  <si>
    <t>Condition of traffic control device, as determined by reporting officer</t>
  </si>
  <si>
    <t>WEATHER_CONDITION</t>
  </si>
  <si>
    <t>Weather condition at time of crash, as determined by reporting officer</t>
  </si>
  <si>
    <t>LIGHTING_CONDITION</t>
  </si>
  <si>
    <t>Light condition at time of crash, as determined by reporting officer</t>
  </si>
  <si>
    <t>FIRST_CRASH_TYPE</t>
  </si>
  <si>
    <t>Type of first collision in crash</t>
  </si>
  <si>
    <t>TRAFFICWAY_TYPE</t>
  </si>
  <si>
    <t>Trafficway type, as determined by reporting officer</t>
  </si>
  <si>
    <t>LANE_CNT</t>
  </si>
  <si>
    <t>Total number of through lanes in either direction, excluding turn lanes, as determined by reporting officer (0 = intersection)</t>
  </si>
  <si>
    <t>ALIGNMENT</t>
  </si>
  <si>
    <t>Street alignment at crash location, as determined by reporting officer</t>
  </si>
  <si>
    <t>ROADWAY_SURFACE_COND</t>
  </si>
  <si>
    <t>Road surface condition, as determined by reporting officer</t>
  </si>
  <si>
    <t>ROAD_DEFECT</t>
  </si>
  <si>
    <t>Road defects, as determined by reporting officer</t>
  </si>
  <si>
    <t>REPORT_TYPE</t>
  </si>
  <si>
    <t>Administrative report type (at scene, at desk, amended)</t>
  </si>
  <si>
    <t>CRASH_TYPE</t>
  </si>
  <si>
    <t xml:space="preserve">A general severity classification for the crash. Can be either Injury and/or Tow Due to Crash or No Injury / Drive Away </t>
  </si>
  <si>
    <t>INTERSECTION_RELATED_I</t>
  </si>
  <si>
    <t>A field observation by the police officer whether an intersection played a role in the crash. Does not represent whether or not the crash occurred within the intersection.</t>
  </si>
  <si>
    <t>NOT_RIGHT_OF_WAY_I</t>
  </si>
  <si>
    <t>Whether the crash begun or first contact was made outside of the public right-of-way.</t>
  </si>
  <si>
    <t>HIT_AND_RUN_I</t>
  </si>
  <si>
    <t>Crash did/did not involve a driver who caused the crash and fled the scene without exchanging information and/or rendering aid</t>
  </si>
  <si>
    <t>DAMAGE</t>
  </si>
  <si>
    <t>A field observation of estimated damage.</t>
  </si>
  <si>
    <t>DATE_POLICE_NOTIFIED</t>
  </si>
  <si>
    <t>Calendar date on which police were notified of the crash</t>
  </si>
  <si>
    <t>PRIM_CONTRIBUTORY_CAUSE</t>
  </si>
  <si>
    <t>The factor which was most significant in causing the crash, as determined by officer judgment</t>
  </si>
  <si>
    <t>SEC_CONTRIBUTORY_CAUSE</t>
  </si>
  <si>
    <t>The factor which was second most significant in causing the crash, as determined by officer judgment</t>
  </si>
  <si>
    <t>STREET_NO</t>
  </si>
  <si>
    <t>Street address number of crash location, as determined by reporting officer</t>
  </si>
  <si>
    <t>STREET_DIRECTION</t>
  </si>
  <si>
    <t>Street address direction (N,E,S,W) of crash location, as determined by reporting officer</t>
  </si>
  <si>
    <t>STREET_NAME</t>
  </si>
  <si>
    <t>Street address name of crash location, as determined by reporting officer</t>
  </si>
  <si>
    <t>BEAT_OF_OCCURRENCE</t>
  </si>
  <si>
    <t>Chicago Police Department Beat ID. Boundaries available at https://data.cityofchicago.org/d/aerh-rz74</t>
  </si>
  <si>
    <t>PHOTOS_TAKEN_I</t>
  </si>
  <si>
    <t>Whether the Chicago Police Department took photos at the location of the crash</t>
  </si>
  <si>
    <t>STATEMENTS_TAKEN_I</t>
  </si>
  <si>
    <t>Whether statements were taken from unit(s) involved in crash</t>
  </si>
  <si>
    <t>DOORING_I</t>
  </si>
  <si>
    <t>Whether crash involved a motor vehicle occupant opening a door into the travel path of a bicyclist, causing a crash</t>
  </si>
  <si>
    <t>WORK_ZONE_I</t>
  </si>
  <si>
    <t>Whether the crash occurred in an active work zone</t>
  </si>
  <si>
    <t>WORK_ZONE_TYPE</t>
  </si>
  <si>
    <t>The type of work zone, if any</t>
  </si>
  <si>
    <t>WORKERS_PRESENT_I</t>
  </si>
  <si>
    <t>Whether construction workers were present in an active work zone at crash location</t>
  </si>
  <si>
    <t>NUM_UNITS</t>
  </si>
  <si>
    <t xml:space="preserve">Number of units involved in the crash. A unit can be a motor vehicle, a pedestrian, a bicyclist, or another non-passenger roadway user. Each unit represents a mode of traffic with an independent trajectory. </t>
  </si>
  <si>
    <t>MOST_SEVERE_INJURY</t>
  </si>
  <si>
    <t>Most severe injury sustained by any person involved in the crash</t>
  </si>
  <si>
    <t>INJURIES_TOTAL</t>
  </si>
  <si>
    <t>Total persons sustaining fatal, incapacitating, non-incapacitating, and possible injuries as determined by the reporting officer</t>
  </si>
  <si>
    <t>INJURIES_FATAL</t>
  </si>
  <si>
    <t>Total persons sustaining fatal injuries in the crash</t>
  </si>
  <si>
    <t>INJURIES_INCAPACITATING</t>
  </si>
  <si>
    <t>Total persons sustaining incapacitating/serious injuries in the crash as determined by the reporting officer. Any injury other than fatal injury, which prevents the injured person from walking, driving, or normally continuing the activities they were capable of performing before the injury occurred. Includes severe lacerations, broken limbs, skull or chest injuries, and abdominal injuries.</t>
  </si>
  <si>
    <t>INJURIES_NON_INCAPACITATING</t>
  </si>
  <si>
    <t>Total persons sustaining non-incapacitating injuries in the crash as determined by the reporting officer. Any injury, other than fatal or incapacitating injury, which is evident to observers at the scene of the crash. Includes lump on head, abrasions, bruises, and minor lacerations.</t>
  </si>
  <si>
    <t>INJURIES_REPORTED_NOT_EVIDENT</t>
  </si>
  <si>
    <t>Total persons sustaining possible injuries in the crash as determined by the reporting officer. Includes momentary unconsciousness, claims of injuries not evident, limping, complaint of pain, nausea, and hysteria.</t>
  </si>
  <si>
    <t>INJURIES_NO_INDICATION</t>
  </si>
  <si>
    <t>Total persons sustaining no injuries in the crash as determined by the reporting officer</t>
  </si>
  <si>
    <t>INJURIES_UNKNOWN</t>
  </si>
  <si>
    <t>Total persons for whom injuries sustained, if any, are unknown</t>
  </si>
  <si>
    <t>CRASH_HOUR</t>
  </si>
  <si>
    <t>The hour of the day component of CRASH_DATE.</t>
  </si>
  <si>
    <t>CRASH_DAY_OF_WEEK</t>
  </si>
  <si>
    <t xml:space="preserve">The day of the week component of CRASH_DATE. Sunday=1
</t>
  </si>
  <si>
    <t>CRASH_MONTH</t>
  </si>
  <si>
    <t>The month component of CRASH_DATE.</t>
  </si>
  <si>
    <t>LATITUDE</t>
  </si>
  <si>
    <t>The latitude of the crash location, as determined by reporting officer, as derived from the reported address of crash</t>
  </si>
  <si>
    <t>LONGITUDE</t>
  </si>
  <si>
    <t>The longitude of the crash location, as determined by reporting officer, as derived from the reported address of crash</t>
  </si>
  <si>
    <t>LOCATION</t>
  </si>
  <si>
    <t>point</t>
  </si>
  <si>
    <t>The crash location, as determined by reporting officer, as derived from the reported address of crash, in a column type that allows for mapping and other geographic analysis in the data portal software</t>
  </si>
  <si>
    <t>Boundaries - ZIP Codes</t>
  </si>
  <si>
    <t>This column was automatically created in order to record in what polygon from the dataset 'Boundaries - ZIP Codes' (rpca-8um6) the point in column 'location' is located.  This enables the creation of region maps (choropleths) in the visualization canvas and data lens.</t>
  </si>
  <si>
    <t>VEHICLES</t>
  </si>
  <si>
    <t>CRASH_UNIT_ID</t>
  </si>
  <si>
    <t>A unique identifier for each vehicle record.</t>
  </si>
  <si>
    <t>This number can be used to link to the same crash in the Crashes and People datasets. This number also serves as a unique ID in the Crashes dataset.</t>
  </si>
  <si>
    <t>UNIT_NO</t>
  </si>
  <si>
    <t>A unique ID for each unit within a specific crash report.</t>
  </si>
  <si>
    <t>UNIT_TYPE</t>
  </si>
  <si>
    <t>The type of unit</t>
  </si>
  <si>
    <t>NUM_PASSENGERS</t>
  </si>
  <si>
    <t>Number of passengers in the vehicle. The driver is not included. More information on passengers is in the People dataset.</t>
  </si>
  <si>
    <t>VEHICLE_ID</t>
  </si>
  <si>
    <t>CMRC_VEH_I</t>
  </si>
  <si>
    <t>MAKE</t>
  </si>
  <si>
    <t>The make (brand) of the vehicle, if relevant</t>
  </si>
  <si>
    <t>MODEL</t>
  </si>
  <si>
    <t>The model of the vehicle, if relevant</t>
  </si>
  <si>
    <t>LIC_PLATE_STATE</t>
  </si>
  <si>
    <t>The state issuing the license plate of the vehicle, if relevant</t>
  </si>
  <si>
    <t>VEHICLE_YEAR</t>
  </si>
  <si>
    <t>The model year of the vehicle, if relevant</t>
  </si>
  <si>
    <t>VEHICLE_DEFECT</t>
  </si>
  <si>
    <t>VEHICLE_TYPE</t>
  </si>
  <si>
    <t>The type of vehicle, if relevant</t>
  </si>
  <si>
    <t>VEHICLE_USE</t>
  </si>
  <si>
    <t>The normal use of the vehicle, if relevant</t>
  </si>
  <si>
    <t>TRAVEL_DIRECTION</t>
  </si>
  <si>
    <t>The direction in which the unit was traveling prior to the crash, as determined by the reporting officer</t>
  </si>
  <si>
    <t>MANEUVER</t>
  </si>
  <si>
    <t>The action the unit was taking prior to the crash, as determined by the reporting officer</t>
  </si>
  <si>
    <t>TOWED_I</t>
  </si>
  <si>
    <t>Indicator of whether the vehicle was towed</t>
  </si>
  <si>
    <t>FIRE_I</t>
  </si>
  <si>
    <t>OCCUPANT_CNT</t>
  </si>
  <si>
    <t>The number of people in the unit, as determined by the reporting officer</t>
  </si>
  <si>
    <t>EXCEED_SPEED_LIMIT_I</t>
  </si>
  <si>
    <t>Indicator of whether the unit was speeding, as determined by the reporting officer</t>
  </si>
  <si>
    <t>TOWED_BY</t>
  </si>
  <si>
    <t>Entity that towed the unit, if relevant</t>
  </si>
  <si>
    <t>TOWED_TO</t>
  </si>
  <si>
    <t>Location to which the unit was towed, if relevant</t>
  </si>
  <si>
    <t>AREA_00_I</t>
  </si>
  <si>
    <t>AREA_01_I</t>
  </si>
  <si>
    <t>AREA_02_I</t>
  </si>
  <si>
    <t>AREA_03_I</t>
  </si>
  <si>
    <t>AREA_04_I</t>
  </si>
  <si>
    <t>AREA_05_I</t>
  </si>
  <si>
    <t>AREA_06_I</t>
  </si>
  <si>
    <t>AREA_07_I</t>
  </si>
  <si>
    <t>AREA_08_I</t>
  </si>
  <si>
    <t>AREA_09_I</t>
  </si>
  <si>
    <t>AREA_10_I</t>
  </si>
  <si>
    <t>AREA_11_I</t>
  </si>
  <si>
    <t>AREA_12_I</t>
  </si>
  <si>
    <t>AREA_99_I</t>
  </si>
  <si>
    <t>FIRST_CONTACT_POINT</t>
  </si>
  <si>
    <t>CMV_ID</t>
  </si>
  <si>
    <t>USDOT_NO</t>
  </si>
  <si>
    <t>CCMC_NO</t>
  </si>
  <si>
    <t>ILCC_NO</t>
  </si>
  <si>
    <t>COMMERCIAL_SRC</t>
  </si>
  <si>
    <t>GVWR</t>
  </si>
  <si>
    <t>CARRIER_NAME</t>
  </si>
  <si>
    <t>CARRIER_STATE</t>
  </si>
  <si>
    <t>CARRIER_CITY</t>
  </si>
  <si>
    <t>HAZMAT_PLACARDS_I</t>
  </si>
  <si>
    <t>HAZMAT_NAME</t>
  </si>
  <si>
    <t>UN_NO</t>
  </si>
  <si>
    <t>HAZMAT_PRESENT_I</t>
  </si>
  <si>
    <t>HAZMAT_REPORT_I</t>
  </si>
  <si>
    <t>HAZMAT_REPORT_NO</t>
  </si>
  <si>
    <t>MCS_REPORT_I</t>
  </si>
  <si>
    <t>MCS_REPORT_NO</t>
  </si>
  <si>
    <t>HAZMAT_VIO_CAUSE_CRASH_I</t>
  </si>
  <si>
    <t>MCS_VIO_CAUSE_CRASH_I</t>
  </si>
  <si>
    <t>IDOT_PERMIT_NO</t>
  </si>
  <si>
    <t>WIDE_LOAD_I</t>
  </si>
  <si>
    <t>TRAILER1_WIDTH</t>
  </si>
  <si>
    <t>TRAILER2_WIDTH</t>
  </si>
  <si>
    <t>TRAILER1_LENGTH</t>
  </si>
  <si>
    <t>TRAILER2_LENGTH</t>
  </si>
  <si>
    <t>TOTAL_VEHICLE_LENGTH</t>
  </si>
  <si>
    <t>AXLE_CNT</t>
  </si>
  <si>
    <t>VEHICLE_CONFIG</t>
  </si>
  <si>
    <t>CARGO_BODY_TYPE</t>
  </si>
  <si>
    <t>LOAD_TYPE</t>
  </si>
  <si>
    <t>HAZMAT_OUT_OF_SERVICE_I</t>
  </si>
  <si>
    <t>MCS_OUT_OF_SERVICE_I</t>
  </si>
  <si>
    <t>HAZMAT_CLASS</t>
  </si>
  <si>
    <t>PEOPLE</t>
  </si>
  <si>
    <t>PERSON_ID</t>
  </si>
  <si>
    <t>A unique identifier for each person record. IDs starting with P indicate passengers. IDs starting with O indicate a person who was not a passenger in the vehicle (e.g., driver, pedestrian, cyclist, etc.).</t>
  </si>
  <si>
    <t>PERSON_TYPE</t>
  </si>
  <si>
    <t>Type of roadway user involved in crash</t>
  </si>
  <si>
    <t>This number can be used to link to the same crash in the Crashes and Vehicles datasets. This number also serves as a unique ID in the Crashes dataset.</t>
  </si>
  <si>
    <t>The corresponding CRASH_UNIT_ID from the Vehicles dataset.</t>
  </si>
  <si>
    <t>SEAT_NO</t>
  </si>
  <si>
    <t>Code for seating position of motor vehicle occupant:
1= driver, 2= center front, 3 = front passenger, 4 = second row left, 5 = second row center, 6 = second row right, 7 = enclosed passengers, 8 = exposed passengers, 9= unknown position, 10 = third row left, 11 = third row center, 12 = third row right</t>
  </si>
  <si>
    <t>CITY</t>
  </si>
  <si>
    <t>City of residence of person involved in crash</t>
  </si>
  <si>
    <t>STATE</t>
  </si>
  <si>
    <t>State of residence of person involved in crash</t>
  </si>
  <si>
    <t>ZIPCODE</t>
  </si>
  <si>
    <t>ZIP Code of residence of person involved in crash</t>
  </si>
  <si>
    <t>SEX</t>
  </si>
  <si>
    <t>Gender of person involved in crash, as determined by reporting officer</t>
  </si>
  <si>
    <t>AGE</t>
  </si>
  <si>
    <t>Age of person involved in crash</t>
  </si>
  <si>
    <t>DRIVERS_LICENSE_STATE</t>
  </si>
  <si>
    <t>State issuing driver's license of person involved in crash</t>
  </si>
  <si>
    <t>DRIVERS_LICENSE_CLASS</t>
  </si>
  <si>
    <t>Class of driver's license of person involved in crash</t>
  </si>
  <si>
    <t>SAFETY_EQUIPMENT</t>
  </si>
  <si>
    <t>Safety equipment used by vehicle occupant in crash, if any</t>
  </si>
  <si>
    <t>AIRBAG_DEPLOYED</t>
  </si>
  <si>
    <t>Whether vehicle occupant airbag deployed as result of crash</t>
  </si>
  <si>
    <t>EJECTION</t>
  </si>
  <si>
    <t>Whether vehicle occupant was ejected or extricated from the vehicle as a result of crash</t>
  </si>
  <si>
    <t>INJURY_CLASSIFICATION</t>
  </si>
  <si>
    <t>Severity of injury person sustained in the crash</t>
  </si>
  <si>
    <t>HOSPITAL</t>
  </si>
  <si>
    <t>Hospital to which person injured in the crash was taken</t>
  </si>
  <si>
    <t>EMS_AGENCY</t>
  </si>
  <si>
    <t>EMS agency who transported person injured in crash to the hospital</t>
  </si>
  <si>
    <t>EMS_RUN_NO</t>
  </si>
  <si>
    <t>EMS agency run number</t>
  </si>
  <si>
    <t>DRIVER_ACTION</t>
  </si>
  <si>
    <t>Driver action that contributed to the crash, as determined by reporting officer</t>
  </si>
  <si>
    <t>DRIVER_VISION</t>
  </si>
  <si>
    <t>What, if any, objects obscured the driverâ€™s vision at time of crash</t>
  </si>
  <si>
    <t>PHYSICAL_CONDITION</t>
  </si>
  <si>
    <t>Driverâ€™s apparent physical condition at time of crash, as observed by the reporting officer</t>
  </si>
  <si>
    <t>PEDPEDAL_ACTION</t>
  </si>
  <si>
    <t>Action of pedestrian or cyclist at the time of crash</t>
  </si>
  <si>
    <t>PEDPEDAL_VISIBILITY</t>
  </si>
  <si>
    <t>Visibility of pedestrian of cyclist safety equipment in use at time of crash</t>
  </si>
  <si>
    <t>PEDPEDAL_LOCATION</t>
  </si>
  <si>
    <t>Location of pedestrian or cyclist at the time of crash</t>
  </si>
  <si>
    <t>BAC_RESULT</t>
  </si>
  <si>
    <t>Status of blood alcohol concentration testing for driver or other person involved in crash</t>
  </si>
  <si>
    <t>BAC_RESULT VALUE</t>
  </si>
  <si>
    <t>Driverâ€™s blood alcohol concentration test result (fatal crashes may include pedestrian or cyclist results)</t>
  </si>
  <si>
    <t>CELL_PHONE_USE</t>
  </si>
  <si>
    <t>Whether person was/was not using cellphone at the time of the crash, as determined by the reporting officer</t>
  </si>
  <si>
    <t>Row Labels</t>
  </si>
  <si>
    <t>Grand Total</t>
  </si>
  <si>
    <t>Bin</t>
  </si>
  <si>
    <t>Count of Bin</t>
  </si>
  <si>
    <t>Column Labels</t>
  </si>
  <si>
    <t>decision</t>
  </si>
  <si>
    <t>reason</t>
  </si>
  <si>
    <t>IMPUTE</t>
  </si>
  <si>
    <t>Null for Pedestrains</t>
  </si>
  <si>
    <t>Inapplicable to passengers</t>
  </si>
  <si>
    <t>No Indication of Injury</t>
  </si>
  <si>
    <t>data</t>
  </si>
  <si>
    <t>DROP</t>
  </si>
  <si>
    <t>data/crash</t>
  </si>
  <si>
    <t>Nulls ~ 100%</t>
  </si>
  <si>
    <t>Null means nobody with driver. Set 0</t>
  </si>
  <si>
    <t>No description, Nulls &gt; 50%</t>
  </si>
  <si>
    <t>Irrelevant, Nulls &gt; 50%</t>
  </si>
  <si>
    <t>We have date, Nulls &gt; 50%</t>
  </si>
  <si>
    <t>Null for not hospitalized, set NOT HOSPITALIZED</t>
  </si>
  <si>
    <t>Null for pedestrains. Set 0 for pedestrains</t>
  </si>
  <si>
    <t>High Nulls &gt; 70%</t>
  </si>
  <si>
    <t>Nulls &gt; 70%</t>
  </si>
  <si>
    <t>Irrelevant, Nulls &gt; 90%</t>
  </si>
  <si>
    <t>No description, Nulls &gt; 90%</t>
  </si>
  <si>
    <t>No description, Nulls &gt; 70%</t>
  </si>
  <si>
    <t>Null for no hit-run. Set N. Nulls &gt; 60%</t>
  </si>
  <si>
    <t>Passengers have null. Set to passenger. Nulls &gt; 50%</t>
  </si>
  <si>
    <t>passengers have null. Set to passenger. Nulls &gt; 40%</t>
  </si>
  <si>
    <t>KEEP</t>
  </si>
  <si>
    <t>CHECK</t>
  </si>
  <si>
    <t>Categorical with ONE dominant value</t>
  </si>
  <si>
    <t>Categorical with TWO useless dominant values</t>
  </si>
  <si>
    <t>No useful information</t>
  </si>
  <si>
    <t>Mostly NONE, UNKNOWN</t>
  </si>
  <si>
    <t>Mostly PERSONAL, UNKNOWN</t>
  </si>
  <si>
    <t>Nulls ~ 90%</t>
  </si>
  <si>
    <t>Not needed</t>
  </si>
  <si>
    <t>Already in CRASHES table</t>
  </si>
  <si>
    <t>Group</t>
  </si>
  <si>
    <t>Road</t>
  </si>
  <si>
    <t>Crash</t>
  </si>
  <si>
    <t>Police</t>
  </si>
  <si>
    <t>Surroundings</t>
  </si>
  <si>
    <t>Traffic</t>
  </si>
  <si>
    <t>Outcome</t>
  </si>
  <si>
    <t>Location</t>
  </si>
  <si>
    <t xml:space="preserve">      CRASH_DATE</t>
  </si>
  <si>
    <t xml:space="preserve">      POSTED_SPEED_LIMIT</t>
  </si>
  <si>
    <t xml:space="preserve">      TRAFFIC_CONTROL_DEVICE</t>
  </si>
  <si>
    <t xml:space="preserve">      DEVICE_CONDITION</t>
  </si>
  <si>
    <t xml:space="preserve">      WEATHER_CONDITION</t>
  </si>
  <si>
    <t xml:space="preserve">      LIGHTING_CONDITION</t>
  </si>
  <si>
    <t xml:space="preserve">      FIRST_CRASH_TYPE</t>
  </si>
  <si>
    <t xml:space="preserve">      TRAFFICWAY_TYPE</t>
  </si>
  <si>
    <t xml:space="preserve">      ROADWAY_SURFACE_COND</t>
  </si>
  <si>
    <t xml:space="preserve">      CRASH_TYPE</t>
  </si>
  <si>
    <t xml:space="preserve">      HIT_AND_RUN_I</t>
  </si>
  <si>
    <t xml:space="preserve">      DAMAGE</t>
  </si>
  <si>
    <t xml:space="preserve">      DATE_POLICE_NOTIFIED</t>
  </si>
  <si>
    <t xml:space="preserve">      PRIM_CONTRIBUTORY_CAUSE</t>
  </si>
  <si>
    <t xml:space="preserve">      SEC_CONTRIBUTORY_CAUSE</t>
  </si>
  <si>
    <t xml:space="preserve">      STREET_NO</t>
  </si>
  <si>
    <t xml:space="preserve">      STREET_DIRECTION</t>
  </si>
  <si>
    <t xml:space="preserve">      STREET_NAME</t>
  </si>
  <si>
    <t xml:space="preserve">      BEAT_OF_OCCURRENCE</t>
  </si>
  <si>
    <t xml:space="preserve">      NUM_UNITS</t>
  </si>
  <si>
    <t xml:space="preserve">      MOST_SEVERE_INJURY</t>
  </si>
  <si>
    <t xml:space="preserve">      INJURY_CLASS</t>
  </si>
  <si>
    <t xml:space="preserve">      IOD</t>
  </si>
  <si>
    <t xml:space="preserve">      INJURIES_TOTAL</t>
  </si>
  <si>
    <t xml:space="preserve">      INJURIES_FATAL</t>
  </si>
  <si>
    <t xml:space="preserve">      INJURIES_INCAPACITATING</t>
  </si>
  <si>
    <t xml:space="preserve">      INJURIES_NON_INCAPACITATING</t>
  </si>
  <si>
    <t xml:space="preserve">      INJURIES_REPORTED_NOT_EVIDENT</t>
  </si>
  <si>
    <t xml:space="preserve">      INJURIES_NO_INDICATION</t>
  </si>
  <si>
    <t xml:space="preserve">      CRASH_HOUR_PERIOD</t>
  </si>
  <si>
    <t xml:space="preserve">      CRASH_HOUR</t>
  </si>
  <si>
    <t xml:space="preserve">      CRASH_DAY_OF_WEEK</t>
  </si>
  <si>
    <t xml:space="preserve">      CRASH_MONTH</t>
  </si>
  <si>
    <t xml:space="preserve">      LATITUDE</t>
  </si>
  <si>
    <t xml:space="preserve">      LONGITUDE</t>
  </si>
  <si>
    <t xml:space="preserve">      LOCATION</t>
  </si>
  <si>
    <t xml:space="preserve">      ZIP_CODE</t>
  </si>
  <si>
    <t xml:space="preserve">      ZIP_CODE_GROUP</t>
  </si>
  <si>
    <t xml:space="preserve">      INJURIES_TOTAL_PCT</t>
  </si>
  <si>
    <t xml:space="preserve">      INJURIES_FATAL_PCT</t>
  </si>
  <si>
    <t xml:space="preserve">      INJURIES_INCAPACITATING_PCT</t>
  </si>
  <si>
    <t>CRASH_HOUR_PERIOD</t>
  </si>
  <si>
    <t>ZIP_CODE</t>
  </si>
  <si>
    <t>ZIP_CODE_GROUP</t>
  </si>
  <si>
    <t>INJURIES_TOTAL_PCT</t>
  </si>
  <si>
    <t>INJURIES_FATAL_PCT</t>
  </si>
  <si>
    <t>INJURIES_INCAPACITATING_PCT</t>
  </si>
  <si>
    <t>INJURY_CLASS</t>
  </si>
  <si>
    <t>IOD</t>
  </si>
  <si>
    <t>RESPONSE</t>
  </si>
  <si>
    <t>Column Types</t>
  </si>
  <si>
    <t>Feature</t>
  </si>
  <si>
    <t>Ignore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</si>
</sst>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FF00"/>
      <name val="Calibri"/>
      <family val="2"/>
    </font>
    <font>
      <b/>
      <sz val="11"/>
      <color theme="1"/>
      <name val="Calibri"/>
      <family val="2"/>
      <scheme val="minor"/>
    </font>
    <font>
      <b/>
      <sz val="11"/>
      <color theme="0"/>
      <name val="Calibri"/>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1" fillId="0" borderId="1" xfId="0" applyFont="1" applyBorder="1" applyAlignment="1">
      <alignment horizontal="left" vertical="top"/>
    </xf>
    <xf numFmtId="0" fontId="0" fillId="0" borderId="0" xfId="0" applyAlignment="1">
      <alignment horizontal="center"/>
    </xf>
    <xf numFmtId="9" fontId="0" fillId="0" borderId="0" xfId="0" applyNumberFormat="1" applyAlignment="1">
      <alignment horizontal="center"/>
    </xf>
    <xf numFmtId="0" fontId="0" fillId="0" borderId="0" xfId="0" pivotButton="1"/>
    <xf numFmtId="9" fontId="0" fillId="0" borderId="0" xfId="0" applyNumberFormat="1" applyAlignment="1">
      <alignment horizontal="left"/>
    </xf>
    <xf numFmtId="0" fontId="3" fillId="0" borderId="1" xfId="0" applyFont="1" applyBorder="1" applyAlignment="1">
      <alignment horizontal="center" vertical="top"/>
    </xf>
    <xf numFmtId="0" fontId="3" fillId="0" borderId="1" xfId="0" applyFont="1" applyBorder="1" applyAlignment="1">
      <alignment horizontal="left" vertical="top"/>
    </xf>
    <xf numFmtId="0" fontId="2" fillId="0" borderId="0" xfId="0" applyFont="1" applyAlignment="1">
      <alignment horizontal="center"/>
    </xf>
    <xf numFmtId="0" fontId="2" fillId="0" borderId="0" xfId="0" applyFont="1" applyAlignment="1">
      <alignment horizontal="left"/>
    </xf>
    <xf numFmtId="9" fontId="2" fillId="0" borderId="0" xfId="0" applyNumberFormat="1" applyFont="1" applyAlignment="1">
      <alignment horizontal="center"/>
    </xf>
    <xf numFmtId="10" fontId="2" fillId="0" borderId="0" xfId="0" applyNumberFormat="1" applyFont="1" applyAlignment="1">
      <alignment horizontal="center"/>
    </xf>
    <xf numFmtId="0" fontId="0" fillId="2" borderId="0" xfId="0" applyFill="1"/>
    <xf numFmtId="0" fontId="0" fillId="3" borderId="0" xfId="0" applyFill="1"/>
    <xf numFmtId="0" fontId="2" fillId="0" borderId="0" xfId="0" applyFont="1"/>
  </cellXfs>
  <cellStyles count="1">
    <cellStyle name="Normal" xfId="0" builtinId="0"/>
  </cellStyles>
  <dxfs count="16">
    <dxf>
      <font>
        <b/>
      </font>
      <numFmt numFmtId="13" formatCode="0%"/>
      <alignment horizontal="center" vertical="bottom" textRotation="0" wrapText="0" indent="0" justifyLastLine="0" shrinkToFit="0" readingOrder="0"/>
    </dxf>
    <dxf>
      <numFmt numFmtId="13" formatCode="0%"/>
      <alignment horizontal="center" textRotation="0" wrapText="0" indent="0" justifyLastLine="0" shrinkToFit="0" readingOrder="0"/>
    </dxf>
    <dxf>
      <numFmt numFmtId="13" formatCode="0%"/>
      <alignment horizontal="center" textRotation="0" wrapText="0" indent="0" justifyLastLine="0" shrinkToFit="0" readingOrder="0"/>
    </dxf>
    <dxf>
      <alignment horizontal="center"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font>
      <alignment horizontal="left" textRotation="0" wrapText="0" indent="0" justifyLastLine="0" shrinkToFit="0" readingOrder="0"/>
    </dxf>
    <dxf>
      <font>
        <b/>
      </font>
      <alignment horizontal="center"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[chicago-dataset-summary-EDITED.xlsx]Summary!PivotTable4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Summary!$B$3:$B$4</c:f>
              <c:strCache>
                <c:ptCount val="1"/>
                <c:pt idx="0">
                  <c:v>Crash</c:v>
                </c:pt>
              </c:strCache>
            </c:strRef>
          </c:tx>
          <c:spPr>
            <a:solidFill>
              <a:schemeClr val="accent1"/>
            </a:solidFill>
            <a:ln>
              <a:noFill/>
            </a:ln>
            <a:effectLst/>
          </c:spPr>
          <c:invertIfNegative val="0"/>
          <c:cat>
            <c:strRef>
              <c:f>Summary!$A$5:$A$16</c:f>
              <c:strCache>
                <c:ptCount val="11"/>
                <c:pt idx="0">
                  <c:v>0%</c:v>
                </c:pt>
                <c:pt idx="1">
                  <c:v>10%</c:v>
                </c:pt>
                <c:pt idx="2">
                  <c:v>20%</c:v>
                </c:pt>
                <c:pt idx="3">
                  <c:v>30%</c:v>
                </c:pt>
                <c:pt idx="4">
                  <c:v>40%</c:v>
                </c:pt>
                <c:pt idx="5">
                  <c:v>50%</c:v>
                </c:pt>
                <c:pt idx="6">
                  <c:v>60%</c:v>
                </c:pt>
                <c:pt idx="7">
                  <c:v>70%</c:v>
                </c:pt>
                <c:pt idx="8">
                  <c:v>80%</c:v>
                </c:pt>
                <c:pt idx="9">
                  <c:v>90%</c:v>
                </c:pt>
                <c:pt idx="10">
                  <c:v>100%</c:v>
                </c:pt>
              </c:strCache>
            </c:strRef>
          </c:cat>
          <c:val>
            <c:numRef>
              <c:f>Summary!$B$5:$B$16</c:f>
              <c:numCache>
                <c:formatCode>General</c:formatCode>
                <c:ptCount val="11"/>
                <c:pt idx="0">
                  <c:v>10</c:v>
                </c:pt>
                <c:pt idx="7">
                  <c:v>1</c:v>
                </c:pt>
                <c:pt idx="10">
                  <c:v>2</c:v>
                </c:pt>
              </c:numCache>
            </c:numRef>
          </c:val>
          <c:extLst>
            <c:ext xmlns:c16="http://schemas.microsoft.com/office/drawing/2014/chart" uri="{C3380CC4-5D6E-409C-BE32-E72D297353CC}">
              <c16:uniqueId val="{00000000-A713-42D3-BE9E-6D4FB8AC3CB5}"/>
            </c:ext>
          </c:extLst>
        </c:ser>
        <c:ser>
          <c:idx val="1"/>
          <c:order val="1"/>
          <c:tx>
            <c:strRef>
              <c:f>Summary!$C$3:$C$4</c:f>
              <c:strCache>
                <c:ptCount val="1"/>
                <c:pt idx="0">
                  <c:v>Location</c:v>
                </c:pt>
              </c:strCache>
            </c:strRef>
          </c:tx>
          <c:spPr>
            <a:solidFill>
              <a:schemeClr val="accent2"/>
            </a:solidFill>
            <a:ln>
              <a:noFill/>
            </a:ln>
            <a:effectLst/>
          </c:spPr>
          <c:invertIfNegative val="0"/>
          <c:cat>
            <c:strRef>
              <c:f>Summary!$A$5:$A$16</c:f>
              <c:strCache>
                <c:ptCount val="11"/>
                <c:pt idx="0">
                  <c:v>0%</c:v>
                </c:pt>
                <c:pt idx="1">
                  <c:v>10%</c:v>
                </c:pt>
                <c:pt idx="2">
                  <c:v>20%</c:v>
                </c:pt>
                <c:pt idx="3">
                  <c:v>30%</c:v>
                </c:pt>
                <c:pt idx="4">
                  <c:v>40%</c:v>
                </c:pt>
                <c:pt idx="5">
                  <c:v>50%</c:v>
                </c:pt>
                <c:pt idx="6">
                  <c:v>60%</c:v>
                </c:pt>
                <c:pt idx="7">
                  <c:v>70%</c:v>
                </c:pt>
                <c:pt idx="8">
                  <c:v>80%</c:v>
                </c:pt>
                <c:pt idx="9">
                  <c:v>90%</c:v>
                </c:pt>
                <c:pt idx="10">
                  <c:v>100%</c:v>
                </c:pt>
              </c:strCache>
            </c:strRef>
          </c:cat>
          <c:val>
            <c:numRef>
              <c:f>Summary!$C$5:$C$16</c:f>
              <c:numCache>
                <c:formatCode>General</c:formatCode>
                <c:ptCount val="11"/>
                <c:pt idx="0">
                  <c:v>1</c:v>
                </c:pt>
                <c:pt idx="1">
                  <c:v>5</c:v>
                </c:pt>
              </c:numCache>
            </c:numRef>
          </c:val>
          <c:extLst>
            <c:ext xmlns:c16="http://schemas.microsoft.com/office/drawing/2014/chart" uri="{C3380CC4-5D6E-409C-BE32-E72D297353CC}">
              <c16:uniqueId val="{00000001-84EE-4637-BF0C-E040AAE9F1A4}"/>
            </c:ext>
          </c:extLst>
        </c:ser>
        <c:ser>
          <c:idx val="2"/>
          <c:order val="2"/>
          <c:tx>
            <c:strRef>
              <c:f>Summary!$D$3:$D$4</c:f>
              <c:strCache>
                <c:ptCount val="1"/>
                <c:pt idx="0">
                  <c:v>Outcome</c:v>
                </c:pt>
              </c:strCache>
            </c:strRef>
          </c:tx>
          <c:spPr>
            <a:solidFill>
              <a:schemeClr val="accent3"/>
            </a:solidFill>
            <a:ln>
              <a:noFill/>
            </a:ln>
            <a:effectLst/>
          </c:spPr>
          <c:invertIfNegative val="0"/>
          <c:cat>
            <c:strRef>
              <c:f>Summary!$A$5:$A$16</c:f>
              <c:strCache>
                <c:ptCount val="11"/>
                <c:pt idx="0">
                  <c:v>0%</c:v>
                </c:pt>
                <c:pt idx="1">
                  <c:v>10%</c:v>
                </c:pt>
                <c:pt idx="2">
                  <c:v>20%</c:v>
                </c:pt>
                <c:pt idx="3">
                  <c:v>30%</c:v>
                </c:pt>
                <c:pt idx="4">
                  <c:v>40%</c:v>
                </c:pt>
                <c:pt idx="5">
                  <c:v>50%</c:v>
                </c:pt>
                <c:pt idx="6">
                  <c:v>60%</c:v>
                </c:pt>
                <c:pt idx="7">
                  <c:v>70%</c:v>
                </c:pt>
                <c:pt idx="8">
                  <c:v>80%</c:v>
                </c:pt>
                <c:pt idx="9">
                  <c:v>90%</c:v>
                </c:pt>
                <c:pt idx="10">
                  <c:v>100%</c:v>
                </c:pt>
              </c:strCache>
            </c:strRef>
          </c:cat>
          <c:val>
            <c:numRef>
              <c:f>Summary!$D$5:$D$16</c:f>
              <c:numCache>
                <c:formatCode>General</c:formatCode>
                <c:ptCount val="11"/>
                <c:pt idx="0">
                  <c:v>1</c:v>
                </c:pt>
                <c:pt idx="1">
                  <c:v>8</c:v>
                </c:pt>
              </c:numCache>
            </c:numRef>
          </c:val>
          <c:extLst>
            <c:ext xmlns:c16="http://schemas.microsoft.com/office/drawing/2014/chart" uri="{C3380CC4-5D6E-409C-BE32-E72D297353CC}">
              <c16:uniqueId val="{00000002-84EE-4637-BF0C-E040AAE9F1A4}"/>
            </c:ext>
          </c:extLst>
        </c:ser>
        <c:ser>
          <c:idx val="3"/>
          <c:order val="3"/>
          <c:tx>
            <c:strRef>
              <c:f>Summary!$E$3:$E$4</c:f>
              <c:strCache>
                <c:ptCount val="1"/>
                <c:pt idx="0">
                  <c:v>Police</c:v>
                </c:pt>
              </c:strCache>
            </c:strRef>
          </c:tx>
          <c:spPr>
            <a:solidFill>
              <a:schemeClr val="accent4"/>
            </a:solidFill>
            <a:ln>
              <a:noFill/>
            </a:ln>
            <a:effectLst/>
          </c:spPr>
          <c:invertIfNegative val="0"/>
          <c:cat>
            <c:strRef>
              <c:f>Summary!$A$5:$A$16</c:f>
              <c:strCache>
                <c:ptCount val="11"/>
                <c:pt idx="0">
                  <c:v>0%</c:v>
                </c:pt>
                <c:pt idx="1">
                  <c:v>10%</c:v>
                </c:pt>
                <c:pt idx="2">
                  <c:v>20%</c:v>
                </c:pt>
                <c:pt idx="3">
                  <c:v>30%</c:v>
                </c:pt>
                <c:pt idx="4">
                  <c:v>40%</c:v>
                </c:pt>
                <c:pt idx="5">
                  <c:v>50%</c:v>
                </c:pt>
                <c:pt idx="6">
                  <c:v>60%</c:v>
                </c:pt>
                <c:pt idx="7">
                  <c:v>70%</c:v>
                </c:pt>
                <c:pt idx="8">
                  <c:v>80%</c:v>
                </c:pt>
                <c:pt idx="9">
                  <c:v>90%</c:v>
                </c:pt>
                <c:pt idx="10">
                  <c:v>100%</c:v>
                </c:pt>
              </c:strCache>
            </c:strRef>
          </c:cat>
          <c:val>
            <c:numRef>
              <c:f>Summary!$E$5:$E$16</c:f>
              <c:numCache>
                <c:formatCode>General</c:formatCode>
                <c:ptCount val="11"/>
                <c:pt idx="0">
                  <c:v>1</c:v>
                </c:pt>
                <c:pt idx="1">
                  <c:v>2</c:v>
                </c:pt>
                <c:pt idx="10">
                  <c:v>2</c:v>
                </c:pt>
              </c:numCache>
            </c:numRef>
          </c:val>
          <c:extLst>
            <c:ext xmlns:c16="http://schemas.microsoft.com/office/drawing/2014/chart" uri="{C3380CC4-5D6E-409C-BE32-E72D297353CC}">
              <c16:uniqueId val="{00000003-84EE-4637-BF0C-E040AAE9F1A4}"/>
            </c:ext>
          </c:extLst>
        </c:ser>
        <c:ser>
          <c:idx val="4"/>
          <c:order val="4"/>
          <c:tx>
            <c:strRef>
              <c:f>Summary!$F$3:$F$4</c:f>
              <c:strCache>
                <c:ptCount val="1"/>
                <c:pt idx="0">
                  <c:v>Road</c:v>
                </c:pt>
              </c:strCache>
            </c:strRef>
          </c:tx>
          <c:spPr>
            <a:solidFill>
              <a:schemeClr val="accent5"/>
            </a:solidFill>
            <a:ln>
              <a:noFill/>
            </a:ln>
            <a:effectLst/>
          </c:spPr>
          <c:invertIfNegative val="0"/>
          <c:cat>
            <c:strRef>
              <c:f>Summary!$A$5:$A$16</c:f>
              <c:strCache>
                <c:ptCount val="11"/>
                <c:pt idx="0">
                  <c:v>0%</c:v>
                </c:pt>
                <c:pt idx="1">
                  <c:v>10%</c:v>
                </c:pt>
                <c:pt idx="2">
                  <c:v>20%</c:v>
                </c:pt>
                <c:pt idx="3">
                  <c:v>30%</c:v>
                </c:pt>
                <c:pt idx="4">
                  <c:v>40%</c:v>
                </c:pt>
                <c:pt idx="5">
                  <c:v>50%</c:v>
                </c:pt>
                <c:pt idx="6">
                  <c:v>60%</c:v>
                </c:pt>
                <c:pt idx="7">
                  <c:v>70%</c:v>
                </c:pt>
                <c:pt idx="8">
                  <c:v>80%</c:v>
                </c:pt>
                <c:pt idx="9">
                  <c:v>90%</c:v>
                </c:pt>
                <c:pt idx="10">
                  <c:v>100%</c:v>
                </c:pt>
              </c:strCache>
            </c:strRef>
          </c:cat>
          <c:val>
            <c:numRef>
              <c:f>Summary!$F$5:$F$16</c:f>
              <c:numCache>
                <c:formatCode>General</c:formatCode>
                <c:ptCount val="11"/>
                <c:pt idx="0">
                  <c:v>3</c:v>
                </c:pt>
                <c:pt idx="1">
                  <c:v>1</c:v>
                </c:pt>
                <c:pt idx="8">
                  <c:v>2</c:v>
                </c:pt>
              </c:numCache>
            </c:numRef>
          </c:val>
          <c:extLst>
            <c:ext xmlns:c16="http://schemas.microsoft.com/office/drawing/2014/chart" uri="{C3380CC4-5D6E-409C-BE32-E72D297353CC}">
              <c16:uniqueId val="{00000004-84EE-4637-BF0C-E040AAE9F1A4}"/>
            </c:ext>
          </c:extLst>
        </c:ser>
        <c:ser>
          <c:idx val="5"/>
          <c:order val="5"/>
          <c:tx>
            <c:strRef>
              <c:f>Summary!$G$3:$G$4</c:f>
              <c:strCache>
                <c:ptCount val="1"/>
                <c:pt idx="0">
                  <c:v>Surroundings</c:v>
                </c:pt>
              </c:strCache>
            </c:strRef>
          </c:tx>
          <c:spPr>
            <a:solidFill>
              <a:schemeClr val="accent6"/>
            </a:solidFill>
            <a:ln>
              <a:noFill/>
            </a:ln>
            <a:effectLst/>
          </c:spPr>
          <c:invertIfNegative val="0"/>
          <c:cat>
            <c:strRef>
              <c:f>Summary!$A$5:$A$16</c:f>
              <c:strCache>
                <c:ptCount val="11"/>
                <c:pt idx="0">
                  <c:v>0%</c:v>
                </c:pt>
                <c:pt idx="1">
                  <c:v>10%</c:v>
                </c:pt>
                <c:pt idx="2">
                  <c:v>20%</c:v>
                </c:pt>
                <c:pt idx="3">
                  <c:v>30%</c:v>
                </c:pt>
                <c:pt idx="4">
                  <c:v>40%</c:v>
                </c:pt>
                <c:pt idx="5">
                  <c:v>50%</c:v>
                </c:pt>
                <c:pt idx="6">
                  <c:v>60%</c:v>
                </c:pt>
                <c:pt idx="7">
                  <c:v>70%</c:v>
                </c:pt>
                <c:pt idx="8">
                  <c:v>80%</c:v>
                </c:pt>
                <c:pt idx="9">
                  <c:v>90%</c:v>
                </c:pt>
                <c:pt idx="10">
                  <c:v>100%</c:v>
                </c:pt>
              </c:strCache>
            </c:strRef>
          </c:cat>
          <c:val>
            <c:numRef>
              <c:f>Summary!$G$5:$G$16</c:f>
              <c:numCache>
                <c:formatCode>General</c:formatCode>
                <c:ptCount val="11"/>
                <c:pt idx="0">
                  <c:v>2</c:v>
                </c:pt>
                <c:pt idx="10">
                  <c:v>3</c:v>
                </c:pt>
              </c:numCache>
            </c:numRef>
          </c:val>
          <c:extLst>
            <c:ext xmlns:c16="http://schemas.microsoft.com/office/drawing/2014/chart" uri="{C3380CC4-5D6E-409C-BE32-E72D297353CC}">
              <c16:uniqueId val="{00000005-84EE-4637-BF0C-E040AAE9F1A4}"/>
            </c:ext>
          </c:extLst>
        </c:ser>
        <c:ser>
          <c:idx val="6"/>
          <c:order val="6"/>
          <c:tx>
            <c:strRef>
              <c:f>Summary!$H$3:$H$4</c:f>
              <c:strCache>
                <c:ptCount val="1"/>
                <c:pt idx="0">
                  <c:v>Traffic</c:v>
                </c:pt>
              </c:strCache>
            </c:strRef>
          </c:tx>
          <c:spPr>
            <a:solidFill>
              <a:schemeClr val="accent1">
                <a:lumMod val="60000"/>
              </a:schemeClr>
            </a:solidFill>
            <a:ln>
              <a:noFill/>
            </a:ln>
            <a:effectLst/>
          </c:spPr>
          <c:invertIfNegative val="0"/>
          <c:cat>
            <c:strRef>
              <c:f>Summary!$A$5:$A$16</c:f>
              <c:strCache>
                <c:ptCount val="11"/>
                <c:pt idx="0">
                  <c:v>0%</c:v>
                </c:pt>
                <c:pt idx="1">
                  <c:v>10%</c:v>
                </c:pt>
                <c:pt idx="2">
                  <c:v>20%</c:v>
                </c:pt>
                <c:pt idx="3">
                  <c:v>30%</c:v>
                </c:pt>
                <c:pt idx="4">
                  <c:v>40%</c:v>
                </c:pt>
                <c:pt idx="5">
                  <c:v>50%</c:v>
                </c:pt>
                <c:pt idx="6">
                  <c:v>60%</c:v>
                </c:pt>
                <c:pt idx="7">
                  <c:v>70%</c:v>
                </c:pt>
                <c:pt idx="8">
                  <c:v>80%</c:v>
                </c:pt>
                <c:pt idx="9">
                  <c:v>90%</c:v>
                </c:pt>
                <c:pt idx="10">
                  <c:v>100%</c:v>
                </c:pt>
              </c:strCache>
            </c:strRef>
          </c:cat>
          <c:val>
            <c:numRef>
              <c:f>Summary!$H$5:$H$16</c:f>
              <c:numCache>
                <c:formatCode>General</c:formatCode>
                <c:ptCount val="11"/>
                <c:pt idx="0">
                  <c:v>4</c:v>
                </c:pt>
                <c:pt idx="10">
                  <c:v>1</c:v>
                </c:pt>
              </c:numCache>
            </c:numRef>
          </c:val>
          <c:extLst>
            <c:ext xmlns:c16="http://schemas.microsoft.com/office/drawing/2014/chart" uri="{C3380CC4-5D6E-409C-BE32-E72D297353CC}">
              <c16:uniqueId val="{00000006-84EE-4637-BF0C-E040AAE9F1A4}"/>
            </c:ext>
          </c:extLst>
        </c:ser>
        <c:dLbls>
          <c:showLegendKey val="0"/>
          <c:showVal val="0"/>
          <c:showCatName val="0"/>
          <c:showSerName val="0"/>
          <c:showPercent val="0"/>
          <c:showBubbleSize val="0"/>
        </c:dLbls>
        <c:gapWidth val="82"/>
        <c:overlap val="100"/>
        <c:axId val="1523305983"/>
        <c:axId val="1523305503"/>
      </c:barChart>
      <c:catAx>
        <c:axId val="1523305983"/>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Null Fraction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523305503"/>
        <c:crosses val="autoZero"/>
        <c:auto val="1"/>
        <c:lblAlgn val="ctr"/>
        <c:lblOffset val="100"/>
        <c:noMultiLvlLbl val="0"/>
      </c:catAx>
      <c:valAx>
        <c:axId val="1523305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Count</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52330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247650</xdr:colOff>
      <xdr:row>1</xdr:row>
      <xdr:rowOff>19049</xdr:rowOff>
    </xdr:from>
    <xdr:to>
      <xdr:col>20</xdr:col>
      <xdr:colOff>590550</xdr:colOff>
      <xdr:row>32</xdr:row>
      <xdr:rowOff>161924</xdr:rowOff>
    </xdr:to>
    <xdr:graphicFrame macro="">
      <xdr:nvGraphicFramePr>
        <xdr:cNvPr id="2" name="Chart 1">
          <a:extLst>
            <a:ext uri="{FF2B5EF4-FFF2-40B4-BE49-F238E27FC236}">
              <a16:creationId xmlns:a16="http://schemas.microsoft.com/office/drawing/2014/main" id="{7F0973F1-FA19-F96D-8008-485FEF280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2575" refreshedDate="45405.546987731483" missingItemsLimit="0" createdVersion="8" refreshedVersion="8" minRefreshableVersion="3" recordCount="149" xr:uid="{A9E9B9FD-41F7-45E0-AD04-AEAF344F78BD}">
  <cacheSource type="worksheet">
    <worksheetSource name="Table1"/>
  </cacheSource>
  <cacheFields count="16">
    <cacheField name="tableName" numFmtId="0">
      <sharedItems count="3">
        <s v="CRASHES"/>
        <s v="PEOPLE"/>
        <s v="VEHICLES"/>
      </sharedItems>
    </cacheField>
    <cacheField name="column_index" numFmtId="0">
      <sharedItems containsSemiMixedTypes="0" containsString="0" containsNumber="1" containsInteger="1" minValue="0" maxValue="70"/>
    </cacheField>
    <cacheField name="Group" numFmtId="0">
      <sharedItems containsBlank="1" count="8">
        <s v="Crash"/>
        <s v="Road"/>
        <s v="Traffic"/>
        <s v="Police"/>
        <s v="Surroundings"/>
        <s v="Outcome"/>
        <s v="Location"/>
        <m/>
      </sharedItems>
    </cacheField>
    <cacheField name="name" numFmtId="0">
      <sharedItems/>
    </cacheField>
    <cacheField name="decision" numFmtId="0">
      <sharedItems/>
    </cacheField>
    <cacheField name="reason" numFmtId="0">
      <sharedItems containsBlank="1"/>
    </cacheField>
    <cacheField name="dataTypeName" numFmtId="0">
      <sharedItems/>
    </cacheField>
    <cacheField name="count" numFmtId="0">
      <sharedItems containsSemiMixedTypes="0" containsString="0" containsNumber="1" containsInteger="1" minValue="823577" maxValue="1807784"/>
    </cacheField>
    <cacheField name="nulls" numFmtId="0">
      <sharedItems containsSemiMixedTypes="0" containsString="0" containsNumber="1" containsInteger="1" minValue="0" maxValue="1806625"/>
    </cacheField>
    <cacheField name="data" numFmtId="0">
      <sharedItems containsSemiMixedTypes="0" containsString="0" containsNumber="1" containsInteger="1" minValue="1" maxValue="1807784"/>
    </cacheField>
    <cacheField name="data/crash" numFmtId="10">
      <sharedItems containsSemiMixedTypes="0" containsString="0" containsNumber="1" minValue="1.2142155499728624E-6" maxValue="2.1950394437921408"/>
    </cacheField>
    <cacheField name="unique" numFmtId="0">
      <sharedItems containsSemiMixedTypes="0" containsString="0" containsNumber="1" containsInteger="1" minValue="1" maxValue="1807784"/>
    </cacheField>
    <cacheField name="percent_unique" numFmtId="9">
      <sharedItems containsSemiMixedTypes="0" containsString="0" containsNumber="1" minValue="5.95198415343739E-7" maxValue="1"/>
    </cacheField>
    <cacheField name="percent_null" numFmtId="9">
      <sharedItems containsSemiMixedTypes="0" containsString="0" containsNumber="1" minValue="0" maxValue="0.99999940480158467"/>
    </cacheField>
    <cacheField name="Bin" numFmtId="9">
      <sharedItems containsSemiMixedTypes="0" containsString="0" containsNumber="1" minValue="0" maxValue="1" count="11">
        <n v="1"/>
        <n v="0.79999999999999993"/>
        <n v="0.7"/>
        <n v="0"/>
        <n v="0.1"/>
        <n v="0.4"/>
        <n v="0.9"/>
        <n v="0.30000000000000004"/>
        <n v="0.5"/>
        <n v="0.6"/>
        <n v="0.2"/>
      </sharedItems>
    </cacheField>
    <cacheField name="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x v="0"/>
    <n v="1"/>
    <x v="0"/>
    <s v="CRASH_DATE_EST_I"/>
    <s v="DROP"/>
    <s v="We have date, Nulls &gt; 50%"/>
    <s v="text"/>
    <n v="823577"/>
    <n v="762035"/>
    <n v="61542"/>
    <n v="7.4725253376429893E-2"/>
    <n v="2"/>
    <n v="2.4284310999457252E-6"/>
    <n v="0.92527474662357012"/>
    <x v="0"/>
    <s v="Crash date estimated by desk officer or reporting party (only used in cases where crash is reported at police station days after the crash)"/>
  </r>
  <r>
    <x v="0"/>
    <n v="10"/>
    <x v="1"/>
    <s v="LANE_CNT"/>
    <s v="DROP"/>
    <s v="Nulls &gt; 70%"/>
    <s v="number"/>
    <n v="823577"/>
    <n v="624567"/>
    <n v="199010"/>
    <n v="0.24164103660009933"/>
    <n v="41"/>
    <n v="4.9782837548887353E-5"/>
    <n v="0.75835896339990072"/>
    <x v="1"/>
    <s v="Total number of through lanes in either direction, excluding turn lanes, as determined by reporting officer (0 = intersection)"/>
  </r>
  <r>
    <x v="0"/>
    <n v="16"/>
    <x v="1"/>
    <s v="INTERSECTION_RELATED_I"/>
    <s v="DROP"/>
    <s v="High Nulls &gt; 70%"/>
    <s v="text"/>
    <n v="823577"/>
    <n v="634732"/>
    <n v="188845"/>
    <n v="0.22929853553462518"/>
    <n v="2"/>
    <n v="2.4284310999457252E-6"/>
    <n v="0.7707014644653748"/>
    <x v="1"/>
    <s v="A field observation by the police officer whether an intersection played a role in the crash. Does not represent whether or not the crash occurred within the intersection."/>
  </r>
  <r>
    <x v="0"/>
    <n v="17"/>
    <x v="2"/>
    <s v="NOT_RIGHT_OF_WAY_I"/>
    <s v="DROP"/>
    <s v="Nulls ~ 100%"/>
    <s v="text"/>
    <n v="823577"/>
    <n v="785614"/>
    <n v="37963"/>
    <n v="4.6095264923619768E-2"/>
    <n v="2"/>
    <n v="2.4284310999457252E-6"/>
    <n v="0.95390473507638018"/>
    <x v="0"/>
    <s v="Whether the crash begun or first contact was made outside of the public right-of-way."/>
  </r>
  <r>
    <x v="0"/>
    <n v="27"/>
    <x v="3"/>
    <s v="PHOTOS_TAKEN_I"/>
    <s v="DROP"/>
    <s v="Nulls ~ 100%"/>
    <s v="text"/>
    <n v="823577"/>
    <n v="812701"/>
    <n v="10876"/>
    <n v="1.320580832150485E-2"/>
    <n v="2"/>
    <n v="2.4284310999457252E-6"/>
    <n v="0.98679419167849514"/>
    <x v="0"/>
    <s v="Whether the Chicago Police Department took photos at the location of the crash"/>
  </r>
  <r>
    <x v="0"/>
    <n v="28"/>
    <x v="3"/>
    <s v="STATEMENTS_TAKEN_I"/>
    <s v="DROP"/>
    <s v="Nulls ~ 100%"/>
    <s v="text"/>
    <n v="823577"/>
    <n v="805142"/>
    <n v="18435"/>
    <n v="2.2384063663749718E-2"/>
    <n v="2"/>
    <n v="2.4284310999457252E-6"/>
    <n v="0.97761593633625032"/>
    <x v="0"/>
    <s v="Whether statements were taken from unit(s) involved in crash"/>
  </r>
  <r>
    <x v="0"/>
    <n v="29"/>
    <x v="0"/>
    <s v="DOORING_I"/>
    <s v="DROP"/>
    <s v="Nulls ~ 100%"/>
    <s v="text"/>
    <n v="823577"/>
    <n v="821047"/>
    <n v="2530"/>
    <n v="3.0719653414313414E-3"/>
    <n v="2"/>
    <n v="2.4284310999457252E-6"/>
    <n v="0.99692803465856861"/>
    <x v="0"/>
    <s v="Whether crash involved a motor vehicle occupant opening a door into the travel path of a bicyclist, causing a crash"/>
  </r>
  <r>
    <x v="0"/>
    <n v="30"/>
    <x v="4"/>
    <s v="WORK_ZONE_I"/>
    <s v="DROP"/>
    <s v="Nulls ~ 100%"/>
    <s v="text"/>
    <n v="823577"/>
    <n v="818881"/>
    <n v="4696"/>
    <n v="5.7019562226725612E-3"/>
    <n v="2"/>
    <n v="2.4284310999457252E-6"/>
    <n v="0.99429804377732744"/>
    <x v="0"/>
    <s v="Whether the crash occurred in an active work zone"/>
  </r>
  <r>
    <x v="0"/>
    <n v="31"/>
    <x v="4"/>
    <s v="WORK_ZONE_TYPE"/>
    <s v="DROP"/>
    <s v="Nulls ~ 100%"/>
    <s v="text"/>
    <n v="823577"/>
    <n v="819945"/>
    <n v="3632"/>
    <n v="4.4100308775014358E-3"/>
    <n v="4"/>
    <n v="4.8568621998914486E-6"/>
    <n v="0.99558996912249853"/>
    <x v="0"/>
    <s v="The type of work zone, if any"/>
  </r>
  <r>
    <x v="0"/>
    <n v="32"/>
    <x v="4"/>
    <s v="WORKERS_PRESENT_I"/>
    <s v="DROP"/>
    <s v="Nulls ~ 100%"/>
    <s v="text"/>
    <n v="823577"/>
    <n v="822377"/>
    <n v="1200"/>
    <n v="1.4570586599674347E-3"/>
    <n v="2"/>
    <n v="2.4284310999457252E-6"/>
    <n v="0.99854294134003252"/>
    <x v="0"/>
    <s v="Whether construction workers were present in an active work zone at crash location"/>
  </r>
  <r>
    <x v="0"/>
    <n v="18"/>
    <x v="0"/>
    <s v="HIT_AND_RUN_I"/>
    <s v="IMPUTE"/>
    <s v="Null for no hit-run. Set N. Nulls &gt; 60%"/>
    <s v="text"/>
    <n v="823577"/>
    <n v="565722"/>
    <n v="257855"/>
    <n v="0.31309155063825239"/>
    <n v="2"/>
    <n v="2.4284310999457252E-6"/>
    <n v="0.68690844936174755"/>
    <x v="2"/>
    <s v="Crash did/did not involve a driver who caused the crash and fled the scene without exchanging information and/or rendering aid"/>
  </r>
  <r>
    <x v="0"/>
    <n v="0"/>
    <x v="0"/>
    <s v="CRASH_RECORD_ID"/>
    <s v="KEEP"/>
    <m/>
    <s v="text"/>
    <n v="823577"/>
    <n v="0"/>
    <n v="823577"/>
    <n v="1"/>
    <n v="823577"/>
    <n v="1"/>
    <n v="0"/>
    <x v="3"/>
    <s v="This number can be used to link to the same crash in the Vehicles and People datasets. This number also serves as a unique ID in this dataset."/>
  </r>
  <r>
    <x v="0"/>
    <n v="2"/>
    <x v="0"/>
    <s v="CRASH_DATE"/>
    <s v="KEEP"/>
    <m/>
    <s v="calendar_date"/>
    <n v="823577"/>
    <n v="0"/>
    <n v="823577"/>
    <n v="1"/>
    <n v="540963"/>
    <n v="0.65684568655996944"/>
    <n v="0"/>
    <x v="3"/>
    <s v="Date and time of crash as entered by the reporting officer"/>
  </r>
  <r>
    <x v="0"/>
    <n v="3"/>
    <x v="2"/>
    <s v="POSTED_SPEED_LIMIT"/>
    <s v="KEEP"/>
    <m/>
    <s v="number"/>
    <n v="823577"/>
    <n v="0"/>
    <n v="823577"/>
    <n v="1"/>
    <n v="46"/>
    <n v="5.5853915298751663E-5"/>
    <n v="0"/>
    <x v="3"/>
    <s v="Posted speed limit, as determined by reporting officer"/>
  </r>
  <r>
    <x v="0"/>
    <n v="4"/>
    <x v="2"/>
    <s v="TRAFFIC_CONTROL_DEVICE"/>
    <s v="KEEP"/>
    <m/>
    <s v="text"/>
    <n v="823577"/>
    <n v="0"/>
    <n v="823577"/>
    <n v="1"/>
    <n v="19"/>
    <n v="2.307009544948438E-5"/>
    <n v="0"/>
    <x v="3"/>
    <s v="Traffic control device present at crash location, as determined by reporting officer"/>
  </r>
  <r>
    <x v="0"/>
    <n v="5"/>
    <x v="2"/>
    <s v="DEVICE_CONDITION"/>
    <s v="KEEP"/>
    <m/>
    <s v="text"/>
    <n v="823577"/>
    <n v="0"/>
    <n v="823577"/>
    <n v="1"/>
    <n v="8"/>
    <n v="9.7137243997828989E-6"/>
    <n v="0"/>
    <x v="3"/>
    <s v="Condition of traffic control device, as determined by reporting officer"/>
  </r>
  <r>
    <x v="0"/>
    <n v="6"/>
    <x v="4"/>
    <s v="WEATHER_CONDITION"/>
    <s v="KEEP"/>
    <m/>
    <s v="text"/>
    <n v="823577"/>
    <n v="0"/>
    <n v="823577"/>
    <n v="1"/>
    <n v="12"/>
    <n v="1.457058659967435E-5"/>
    <n v="0"/>
    <x v="3"/>
    <s v="Weather condition at time of crash, as determined by reporting officer"/>
  </r>
  <r>
    <x v="0"/>
    <n v="7"/>
    <x v="4"/>
    <s v="LIGHTING_CONDITION"/>
    <s v="KEEP"/>
    <m/>
    <s v="text"/>
    <n v="823577"/>
    <n v="0"/>
    <n v="823577"/>
    <n v="1"/>
    <n v="6"/>
    <n v="7.2852932998371734E-6"/>
    <n v="0"/>
    <x v="3"/>
    <s v="Light condition at time of crash, as determined by reporting officer"/>
  </r>
  <r>
    <x v="0"/>
    <n v="8"/>
    <x v="0"/>
    <s v="FIRST_CRASH_TYPE"/>
    <s v="KEEP"/>
    <m/>
    <s v="text"/>
    <n v="823577"/>
    <n v="0"/>
    <n v="823577"/>
    <n v="1"/>
    <n v="18"/>
    <n v="2.1855879899511518E-5"/>
    <n v="0"/>
    <x v="3"/>
    <s v="Type of first collision in crash"/>
  </r>
  <r>
    <x v="0"/>
    <n v="9"/>
    <x v="2"/>
    <s v="TRAFFICWAY_TYPE"/>
    <s v="KEEP"/>
    <m/>
    <s v="text"/>
    <n v="823577"/>
    <n v="0"/>
    <n v="823577"/>
    <n v="1"/>
    <n v="20"/>
    <n v="2.4284310999457249E-5"/>
    <n v="0"/>
    <x v="3"/>
    <s v="Trafficway type, as determined by reporting officer"/>
  </r>
  <r>
    <x v="0"/>
    <n v="11"/>
    <x v="1"/>
    <s v="ALIGNMENT"/>
    <s v="DROP"/>
    <s v="Categorical with ONE dominant value"/>
    <s v="text"/>
    <n v="823577"/>
    <n v="0"/>
    <n v="823577"/>
    <n v="1"/>
    <n v="6"/>
    <n v="7.2852932998371734E-6"/>
    <n v="0"/>
    <x v="3"/>
    <s v="Street alignment at crash location, as determined by reporting officer"/>
  </r>
  <r>
    <x v="0"/>
    <n v="12"/>
    <x v="1"/>
    <s v="ROADWAY_SURFACE_COND"/>
    <s v="KEEP"/>
    <m/>
    <s v="text"/>
    <n v="823577"/>
    <n v="0"/>
    <n v="823577"/>
    <n v="1"/>
    <n v="7"/>
    <n v="8.4995088498100353E-6"/>
    <n v="0"/>
    <x v="3"/>
    <s v="Road surface condition, as determined by reporting officer"/>
  </r>
  <r>
    <x v="0"/>
    <n v="13"/>
    <x v="1"/>
    <s v="ROAD_DEFECT"/>
    <s v="DROP"/>
    <s v="Categorical with TWO useless dominant values"/>
    <s v="text"/>
    <n v="823577"/>
    <n v="0"/>
    <n v="823577"/>
    <n v="1"/>
    <n v="7"/>
    <n v="8.4995088498100353E-6"/>
    <n v="0"/>
    <x v="3"/>
    <s v="Road defects, as determined by reporting officer"/>
  </r>
  <r>
    <x v="0"/>
    <n v="14"/>
    <x v="3"/>
    <s v="REPORT_TYPE"/>
    <s v="DROP"/>
    <s v="No useful information"/>
    <s v="text"/>
    <n v="823577"/>
    <n v="24567"/>
    <n v="799010"/>
    <n v="0.97017036658381672"/>
    <n v="3"/>
    <n v="3.6426466499185871E-6"/>
    <n v="2.9829633416183311E-2"/>
    <x v="4"/>
    <s v="Administrative report type (at scene, at desk, amended)"/>
  </r>
  <r>
    <x v="0"/>
    <n v="15"/>
    <x v="0"/>
    <s v="CRASH_TYPE"/>
    <s v="KEEP"/>
    <m/>
    <s v="text"/>
    <n v="823577"/>
    <n v="0"/>
    <n v="823577"/>
    <n v="1"/>
    <n v="2"/>
    <n v="2.4284310999457252E-6"/>
    <n v="0"/>
    <x v="3"/>
    <s v="A general severity classification for the crash. Can be either Injury and/or Tow Due to Crash or No Injury / Drive Away "/>
  </r>
  <r>
    <x v="0"/>
    <n v="19"/>
    <x v="5"/>
    <s v="DAMAGE"/>
    <s v="KEEP"/>
    <m/>
    <s v="text"/>
    <n v="823577"/>
    <n v="0"/>
    <n v="823577"/>
    <n v="1"/>
    <n v="3"/>
    <n v="3.6426466499185871E-6"/>
    <n v="0"/>
    <x v="3"/>
    <s v="A field observation of estimated damage."/>
  </r>
  <r>
    <x v="0"/>
    <n v="20"/>
    <x v="3"/>
    <s v="DATE_POLICE_NOTIFIED"/>
    <s v="KEEP"/>
    <m/>
    <s v="calendar_date"/>
    <n v="823577"/>
    <n v="0"/>
    <n v="823577"/>
    <n v="1"/>
    <n v="625044"/>
    <n v="0.75893814421723771"/>
    <n v="0"/>
    <x v="3"/>
    <s v="Calendar date on which police were notified of the crash"/>
  </r>
  <r>
    <x v="0"/>
    <n v="21"/>
    <x v="0"/>
    <s v="PRIM_CONTRIBUTORY_CAUSE"/>
    <s v="DROP"/>
    <s v="Categorical with TWO useless dominant values"/>
    <s v="text"/>
    <n v="823577"/>
    <n v="0"/>
    <n v="823577"/>
    <n v="1"/>
    <n v="40"/>
    <n v="4.8568621998914491E-5"/>
    <n v="0"/>
    <x v="3"/>
    <s v="The factor which was most significant in causing the crash, as determined by officer judgment"/>
  </r>
  <r>
    <x v="0"/>
    <n v="22"/>
    <x v="0"/>
    <s v="SEC_CONTRIBUTORY_CAUSE"/>
    <s v="DROP"/>
    <s v="Categorical with TWO useless dominant values"/>
    <s v="text"/>
    <n v="823577"/>
    <n v="0"/>
    <n v="823577"/>
    <n v="1"/>
    <n v="40"/>
    <n v="4.8568621998914491E-5"/>
    <n v="0"/>
    <x v="3"/>
    <s v="The factor which was second most significant in causing the crash, as determined by officer judgment"/>
  </r>
  <r>
    <x v="0"/>
    <n v="23"/>
    <x v="6"/>
    <s v="STREET_NO"/>
    <s v="KEEP"/>
    <m/>
    <s v="number"/>
    <n v="823577"/>
    <n v="0"/>
    <n v="823577"/>
    <n v="1"/>
    <n v="11730"/>
    <n v="1.4242748401181671E-2"/>
    <n v="0"/>
    <x v="3"/>
    <s v="Street address number of crash location, as determined by reporting officer"/>
  </r>
  <r>
    <x v="0"/>
    <n v="24"/>
    <x v="1"/>
    <s v="STREET_DIRECTION"/>
    <s v="KEEP"/>
    <m/>
    <s v="text"/>
    <n v="823577"/>
    <n v="4"/>
    <n v="823573"/>
    <n v="0.99999514313780014"/>
    <n v="4"/>
    <n v="4.8568621998914486E-6"/>
    <n v="4.8568621998914486E-6"/>
    <x v="4"/>
    <s v="Street address direction (N,E,S,W) of crash location, as determined by reporting officer"/>
  </r>
  <r>
    <x v="0"/>
    <n v="25"/>
    <x v="6"/>
    <s v="STREET_NAME"/>
    <s v="KEEP"/>
    <m/>
    <s v="text"/>
    <n v="823577"/>
    <n v="1"/>
    <n v="823576"/>
    <n v="0.99999878578445001"/>
    <n v="1641"/>
    <n v="1.9925277175054669E-3"/>
    <n v="1.2142155499728619E-6"/>
    <x v="4"/>
    <s v="Street address name of crash location, as determined by reporting officer"/>
  </r>
  <r>
    <x v="0"/>
    <n v="26"/>
    <x v="3"/>
    <s v="BEAT_OF_OCCURRENCE"/>
    <s v="KEEP"/>
    <m/>
    <s v="number"/>
    <n v="823577"/>
    <n v="5"/>
    <n v="823572"/>
    <n v="0.99999392892225014"/>
    <n v="276"/>
    <n v="3.3512349179250998E-4"/>
    <n v="6.0710777498643114E-6"/>
    <x v="4"/>
    <s v="Chicago Police Department Beat ID. Boundaries available at https://data.cityofchicago.org/d/aerh-rz74"/>
  </r>
  <r>
    <x v="0"/>
    <n v="33"/>
    <x v="0"/>
    <s v="NUM_UNITS"/>
    <s v="KEEP"/>
    <m/>
    <s v="number"/>
    <n v="823577"/>
    <n v="0"/>
    <n v="823577"/>
    <n v="1"/>
    <n v="17"/>
    <n v="2.064166434953866E-5"/>
    <n v="0"/>
    <x v="3"/>
    <s v="Number of units involved in the crash. A unit can be a motor vehicle, a pedestrian, a bicyclist, or another non-passenger roadway user. Each unit represents a mode of traffic with an independent trajectory. "/>
  </r>
  <r>
    <x v="0"/>
    <n v="34"/>
    <x v="5"/>
    <s v="MOST_SEVERE_INJURY"/>
    <s v="KEEP"/>
    <m/>
    <s v="text"/>
    <n v="823577"/>
    <n v="1812"/>
    <n v="821765"/>
    <n v="0.99779984142344913"/>
    <n v="5"/>
    <n v="6.0710777498643114E-6"/>
    <n v="2.200158576550826E-3"/>
    <x v="4"/>
    <s v="Most severe injury sustained by any person involved in the crash"/>
  </r>
  <r>
    <x v="0"/>
    <n v="35"/>
    <x v="5"/>
    <s v="INJURIES_TOTAL"/>
    <s v="KEEP"/>
    <m/>
    <s v="number"/>
    <n v="823577"/>
    <n v="1800"/>
    <n v="821777"/>
    <n v="0.99781441201004883"/>
    <n v="20"/>
    <n v="2.4284310999457249E-5"/>
    <n v="2.185587989951152E-3"/>
    <x v="4"/>
    <s v="Total persons sustaining fatal, incapacitating, non-incapacitating, and possible injuries as determined by the reporting officer"/>
  </r>
  <r>
    <x v="0"/>
    <n v="36"/>
    <x v="5"/>
    <s v="INJURIES_FATAL"/>
    <s v="KEEP"/>
    <m/>
    <s v="number"/>
    <n v="823577"/>
    <n v="1800"/>
    <n v="821777"/>
    <n v="0.99781441201004883"/>
    <n v="5"/>
    <n v="6.0710777498643114E-6"/>
    <n v="2.185587989951152E-3"/>
    <x v="4"/>
    <s v="Total persons sustaining fatal injuries in the crash"/>
  </r>
  <r>
    <x v="0"/>
    <n v="37"/>
    <x v="5"/>
    <s v="INJURIES_INCAPACITATING"/>
    <s v="KEEP"/>
    <m/>
    <s v="number"/>
    <n v="823577"/>
    <n v="1800"/>
    <n v="821777"/>
    <n v="0.99781441201004883"/>
    <n v="10"/>
    <n v="1.2142155499728619E-5"/>
    <n v="2.185587989951152E-3"/>
    <x v="4"/>
    <s v="Total persons sustaining incapacitating/serious injuries in the crash as determined by the reporting officer. Any injury other than fatal injury, which prevents the injured person from walking, driving, or normally continuing the activities they were capable of performing before the injury occurred. Includes severe lacerations, broken limbs, skull or chest injuries, and abdominal injuries."/>
  </r>
  <r>
    <x v="0"/>
    <n v="38"/>
    <x v="5"/>
    <s v="INJURIES_NON_INCAPACITATING"/>
    <s v="KEEP"/>
    <m/>
    <s v="number"/>
    <n v="823577"/>
    <n v="1800"/>
    <n v="821777"/>
    <n v="0.99781441201004883"/>
    <n v="19"/>
    <n v="2.307009544948438E-5"/>
    <n v="2.185587989951152E-3"/>
    <x v="4"/>
    <s v="Total persons sustaining non-incapacitating injuries in the crash as determined by the reporting officer. Any injury, other than fatal or incapacitating injury, which is evident to observers at the scene of the crash. Includes lump on head, abrasions, bruises, and minor lacerations."/>
  </r>
  <r>
    <x v="0"/>
    <n v="39"/>
    <x v="5"/>
    <s v="INJURIES_REPORTED_NOT_EVIDENT"/>
    <s v="KEEP"/>
    <m/>
    <s v="number"/>
    <n v="823577"/>
    <n v="1800"/>
    <n v="821777"/>
    <n v="0.99781441201004883"/>
    <n v="13"/>
    <n v="1.5784802149647209E-5"/>
    <n v="2.185587989951152E-3"/>
    <x v="4"/>
    <s v="Total persons sustaining possible injuries in the crash as determined by the reporting officer. Includes momentary unconsciousness, claims of injuries not evident, limping, complaint of pain, nausea, and hysteria."/>
  </r>
  <r>
    <x v="0"/>
    <n v="40"/>
    <x v="5"/>
    <s v="INJURIES_NO_INDICATION"/>
    <s v="KEEP"/>
    <m/>
    <s v="number"/>
    <n v="823577"/>
    <n v="1800"/>
    <n v="821777"/>
    <n v="0.99781441201004883"/>
    <n v="48"/>
    <n v="5.8282346398697387E-5"/>
    <n v="2.185587989951152E-3"/>
    <x v="4"/>
    <s v="Total persons sustaining no injuries in the crash as determined by the reporting officer"/>
  </r>
  <r>
    <x v="0"/>
    <n v="41"/>
    <x v="5"/>
    <s v="INJURIES_UNKNOWN"/>
    <s v="DROP"/>
    <s v="No useful information"/>
    <s v="number"/>
    <n v="823577"/>
    <n v="1800"/>
    <n v="821777"/>
    <n v="0.99781441201004883"/>
    <n v="1"/>
    <n v="1.2142155499728619E-6"/>
    <n v="2.185587989951152E-3"/>
    <x v="4"/>
    <s v="Total persons for whom injuries sustained, if any, are unknown"/>
  </r>
  <r>
    <x v="0"/>
    <n v="42"/>
    <x v="0"/>
    <s v="CRASH_HOUR"/>
    <s v="KEEP"/>
    <m/>
    <s v="number"/>
    <n v="823577"/>
    <n v="0"/>
    <n v="823577"/>
    <n v="1"/>
    <n v="24"/>
    <n v="2.914117319934869E-5"/>
    <n v="0"/>
    <x v="3"/>
    <s v="The hour of the day component of CRASH_DATE."/>
  </r>
  <r>
    <x v="0"/>
    <n v="43"/>
    <x v="0"/>
    <s v="CRASH_DAY_OF_WEEK"/>
    <s v="KEEP"/>
    <m/>
    <s v="number"/>
    <n v="823577"/>
    <n v="0"/>
    <n v="823577"/>
    <n v="1"/>
    <n v="7"/>
    <n v="8.4995088498100353E-6"/>
    <n v="0"/>
    <x v="3"/>
    <s v="The day of the week component of CRASH_DATE. Sunday=1_x000a__x000a_"/>
  </r>
  <r>
    <x v="0"/>
    <n v="44"/>
    <x v="0"/>
    <s v="CRASH_MONTH"/>
    <s v="KEEP"/>
    <m/>
    <s v="number"/>
    <n v="823577"/>
    <n v="0"/>
    <n v="823577"/>
    <n v="1"/>
    <n v="12"/>
    <n v="1.457058659967435E-5"/>
    <n v="0"/>
    <x v="3"/>
    <s v="The month component of CRASH_DATE."/>
  </r>
  <r>
    <x v="0"/>
    <n v="45"/>
    <x v="6"/>
    <s v="LATITUDE"/>
    <s v="KEEP"/>
    <m/>
    <s v="number"/>
    <n v="823577"/>
    <n v="5687"/>
    <n v="817890"/>
    <n v="0.99309475616730436"/>
    <n v="301394"/>
    <n v="0.36595728146852091"/>
    <n v="6.9052438326956678E-3"/>
    <x v="4"/>
    <s v="The latitude of the crash location, as determined by reporting officer, as derived from the reported address of crash"/>
  </r>
  <r>
    <x v="0"/>
    <n v="46"/>
    <x v="6"/>
    <s v="LONGITUDE"/>
    <s v="KEEP"/>
    <m/>
    <s v="number"/>
    <n v="823577"/>
    <n v="5687"/>
    <n v="817890"/>
    <n v="0.99309475616730436"/>
    <n v="301353"/>
    <n v="0.36590749863097199"/>
    <n v="6.9052438326956678E-3"/>
    <x v="4"/>
    <s v="The longitude of the crash location, as determined by reporting officer, as derived from the reported address of crash"/>
  </r>
  <r>
    <x v="0"/>
    <n v="47"/>
    <x v="6"/>
    <s v="LOCATION"/>
    <s v="KEEP"/>
    <m/>
    <s v="point"/>
    <n v="823577"/>
    <n v="5687"/>
    <n v="817890"/>
    <n v="0.99309475616730436"/>
    <n v="301570"/>
    <n v="0.36617098340531612"/>
    <n v="6.9052438326956678E-3"/>
    <x v="4"/>
    <s v="The crash location, as determined by reporting officer, as derived from the reported address of crash, in a column type that allows for mapping and other geographic analysis in the data portal software"/>
  </r>
  <r>
    <x v="0"/>
    <n v="48"/>
    <x v="6"/>
    <s v="Boundaries - ZIP Codes"/>
    <s v="KEEP"/>
    <m/>
    <s v="number"/>
    <n v="823577"/>
    <n v="6079"/>
    <n v="817498"/>
    <n v="0.99261878367171497"/>
    <n v="61"/>
    <n v="7.4067148548344599E-5"/>
    <n v="7.3812163282850297E-3"/>
    <x v="4"/>
    <s v="This column was automatically created in order to record in what polygon from the dataset 'Boundaries - ZIP Codes' (rpca-8um6) the point in column 'location' is located.  This enables the creation of region maps (choropleths) in the visualization canvas and data lens."/>
  </r>
  <r>
    <x v="1"/>
    <n v="8"/>
    <x v="7"/>
    <s v="ZIPCODE"/>
    <s v="CHECK"/>
    <m/>
    <s v="text"/>
    <n v="1807784"/>
    <n v="600057"/>
    <n v="1207727"/>
    <n v="1.4664409035220751"/>
    <n v="14398"/>
    <n v="7.9644470799608794E-3"/>
    <n v="0.33192958893319108"/>
    <x v="5"/>
    <s v="ZIP Code of residence of person involved in crash"/>
  </r>
  <r>
    <x v="1"/>
    <n v="18"/>
    <x v="7"/>
    <s v="EMS_AGENCY"/>
    <s v="DROP"/>
    <s v="Irrelevant, Nulls &gt; 90%"/>
    <s v="text"/>
    <n v="1807784"/>
    <n v="1622772"/>
    <n v="185012"/>
    <n v="0.22464444733157921"/>
    <n v="8077"/>
    <n v="4.467901032424228E-3"/>
    <n v="0.897658127298394"/>
    <x v="6"/>
    <s v="EMS agency who transported person injured in crash to the hospital"/>
  </r>
  <r>
    <x v="1"/>
    <n v="19"/>
    <x v="7"/>
    <s v="EMS_RUN_NO"/>
    <s v="DROP"/>
    <s v="Nulls ~ 100%"/>
    <s v="text"/>
    <n v="1807784"/>
    <n v="1777073"/>
    <n v="30711"/>
    <n v="3.7289773755216575E-2"/>
    <n v="1418"/>
    <n v="7.8438574519964772E-4"/>
    <n v="0.98301179786965698"/>
    <x v="0"/>
    <s v="EMS agency run number"/>
  </r>
  <r>
    <x v="1"/>
    <n v="23"/>
    <x v="7"/>
    <s v="PEDPEDAL_ACTION"/>
    <s v="DROP"/>
    <s v="Nulls ~ 100%"/>
    <s v="text"/>
    <n v="1807784"/>
    <n v="1773371"/>
    <n v="34413"/>
    <n v="4.1784799721216112E-2"/>
    <n v="23"/>
    <n v="1.2722758913675531E-5"/>
    <n v="0.98096398684798625"/>
    <x v="0"/>
    <s v="Action of pedestrian or cyclist at the time of crash"/>
  </r>
  <r>
    <x v="1"/>
    <n v="24"/>
    <x v="7"/>
    <s v="PEDPEDAL_VISIBILITY"/>
    <s v="DROP"/>
    <s v="Nulls ~ 100%"/>
    <s v="text"/>
    <n v="1807784"/>
    <n v="1773436"/>
    <n v="34348"/>
    <n v="4.1705875710467875E-2"/>
    <n v="4"/>
    <n v="2.2126537241174829E-6"/>
    <n v="0.98099994247100319"/>
    <x v="0"/>
    <s v="Visibility of pedestrian of cyclist safety equipment in use at time of crash"/>
  </r>
  <r>
    <x v="1"/>
    <n v="25"/>
    <x v="7"/>
    <s v="PEDPEDAL_LOCATION"/>
    <s v="DROP"/>
    <s v="Nulls ~ 100%"/>
    <s v="text"/>
    <n v="1807784"/>
    <n v="1773373"/>
    <n v="34411"/>
    <n v="4.1782371290116166E-2"/>
    <n v="8"/>
    <n v="4.4253074482349658E-6"/>
    <n v="0.98096509317484837"/>
    <x v="0"/>
    <s v="Location of pedestrian or cyclist at the time of crash"/>
  </r>
  <r>
    <x v="1"/>
    <n v="27"/>
    <x v="7"/>
    <s v="BAC_RESULT VALUE"/>
    <s v="DROP"/>
    <s v="Nulls ~ 100%"/>
    <s v="number"/>
    <n v="1807784"/>
    <n v="1805762"/>
    <n v="2022"/>
    <n v="2.4551438420451275E-3"/>
    <n v="56"/>
    <n v="3.0977152137644772E-5"/>
    <n v="0.99888150354245864"/>
    <x v="0"/>
    <s v="Driverâ€™s blood alcohol concentration test result (fatal crashes may include pedestrian or cyclist results)"/>
  </r>
  <r>
    <x v="1"/>
    <n v="28"/>
    <x v="7"/>
    <s v="CELL_PHONE_USE"/>
    <s v="DROP"/>
    <s v="Nulls ~ 100%"/>
    <s v="text"/>
    <n v="1807784"/>
    <n v="1806625"/>
    <n v="1159"/>
    <n v="1.4072758224185475E-3"/>
    <n v="2"/>
    <n v="1.106326862058741E-6"/>
    <n v="0.99935888358343694"/>
    <x v="0"/>
    <s v="Whether person was/was not using cellphone at the time of the crash, as determined by the reporting officer"/>
  </r>
  <r>
    <x v="1"/>
    <n v="5"/>
    <x v="7"/>
    <s v="SEAT_NO"/>
    <s v="IMPUTE"/>
    <s v="Null for pedestrains. Set 0 for pedestrains"/>
    <s v="text"/>
    <n v="1807784"/>
    <n v="1442349"/>
    <n v="365435"/>
    <n v="0.44371685950433293"/>
    <n v="11"/>
    <n v="6.0847977413230786E-6"/>
    <n v="0.79785472158178194"/>
    <x v="1"/>
    <s v="Code for seating position of motor vehicle occupant:_x000a__x000a_1= driver, 2= center front, 3 = front passenger, 4 = second row left, 5 = second row center, 6 = second row right, 7 = enclosed passengers, 8 = exposed passengers, 9= unknown position, 10 = third row left, 11 = third row center, 12 = third row right"/>
  </r>
  <r>
    <x v="1"/>
    <n v="6"/>
    <x v="7"/>
    <s v="CITY"/>
    <s v="IMPUTE"/>
    <s v="No Indication of Injury"/>
    <s v="text"/>
    <n v="1807784"/>
    <n v="491838"/>
    <n v="1315946"/>
    <n v="1.5978420961245883"/>
    <n v="13405"/>
    <n v="7.415155792948715E-3"/>
    <n v="0.27206679559062358"/>
    <x v="7"/>
    <s v="City of residence of person involved in crash"/>
  </r>
  <r>
    <x v="1"/>
    <n v="7"/>
    <x v="7"/>
    <s v="STATE"/>
    <s v="IMPUTE"/>
    <s v="No Indication of Injury"/>
    <s v="text"/>
    <n v="1807784"/>
    <n v="472415"/>
    <n v="1335369"/>
    <n v="1.6214258047517112"/>
    <n v="52"/>
    <n v="2.8764498413527279E-5"/>
    <n v="0.26132270226974019"/>
    <x v="7"/>
    <s v="State of residence of person involved in crash"/>
  </r>
  <r>
    <x v="1"/>
    <n v="10"/>
    <x v="7"/>
    <s v="AGE"/>
    <s v="IMPUTE"/>
    <s v="No Indication of Injury"/>
    <s v="number"/>
    <n v="1807784"/>
    <n v="527686"/>
    <n v="1280098"/>
    <n v="1.5543148970891612"/>
    <n v="117"/>
    <n v="6.4720121430436375E-5"/>
    <n v="0.29189659826616449"/>
    <x v="7"/>
    <s v="Age of person involved in crash"/>
  </r>
  <r>
    <x v="1"/>
    <n v="11"/>
    <x v="7"/>
    <s v="DRIVERS_LICENSE_STATE"/>
    <s v="IMPUTE"/>
    <s v="passengers have null. Set to passenger. Nulls &gt; 40%"/>
    <s v="text"/>
    <n v="1807784"/>
    <n v="748349"/>
    <n v="1059435"/>
    <n v="1.2863824511854993"/>
    <n v="210"/>
    <n v="1.161643205161679E-4"/>
    <n v="0.41395930044739859"/>
    <x v="8"/>
    <s v="State issuing driver's license of person involved in crash"/>
  </r>
  <r>
    <x v="1"/>
    <n v="12"/>
    <x v="7"/>
    <s v="DRIVERS_LICENSE_CLASS"/>
    <s v="IMPUTE"/>
    <s v="Passengers have null. Set to passenger. Nulls &gt; 50%"/>
    <s v="text"/>
    <n v="1807784"/>
    <n v="922131"/>
    <n v="885653"/>
    <n v="1.0753736444801154"/>
    <n v="281"/>
    <n v="1.5543892411925319E-4"/>
    <n v="0.51008914781854464"/>
    <x v="9"/>
    <s v="Class of driver's license of person involved in crash"/>
  </r>
  <r>
    <x v="1"/>
    <n v="17"/>
    <x v="7"/>
    <s v="HOSPITAL"/>
    <s v="IMPUTE"/>
    <s v="Null for not hospitalized, set NOT HOSPITALIZED"/>
    <s v="text"/>
    <n v="1807784"/>
    <n v="1508723"/>
    <n v="299061"/>
    <n v="0.36312451659043415"/>
    <n v="7335"/>
    <n v="4.057453766600435E-3"/>
    <n v="0.83457039115292531"/>
    <x v="6"/>
    <s v="Hospital to which person injured in the crash was taken"/>
  </r>
  <r>
    <x v="1"/>
    <n v="20"/>
    <x v="7"/>
    <s v="DRIVER_ACTION"/>
    <s v="IMPUTE"/>
    <s v="Inapplicable to passengers"/>
    <s v="text"/>
    <n v="1807784"/>
    <n v="368676"/>
    <n v="1439108"/>
    <n v="1.747387311690346"/>
    <n v="20"/>
    <n v="1.106326862058742E-5"/>
    <n v="0.20393808109818429"/>
    <x v="7"/>
    <s v="Driver action that contributed to the crash, as determined by reporting officer"/>
  </r>
  <r>
    <x v="1"/>
    <n v="21"/>
    <x v="7"/>
    <s v="DRIVER_VISION"/>
    <s v="IMPUTE"/>
    <s v="Inapplicable to passengers"/>
    <s v="text"/>
    <n v="1807784"/>
    <n v="369222"/>
    <n v="1438562"/>
    <n v="1.7467243500000607"/>
    <n v="14"/>
    <n v="7.7442880344111914E-6"/>
    <n v="0.20424010833152631"/>
    <x v="7"/>
    <s v="What, if any, objects obscured the driverâ€™s vision at time of crash"/>
  </r>
  <r>
    <x v="1"/>
    <n v="22"/>
    <x v="7"/>
    <s v="PHYSICAL_CONDITION"/>
    <s v="IMPUTE"/>
    <s v="Inapplicable to passengers"/>
    <s v="text"/>
    <n v="1807784"/>
    <n v="367693"/>
    <n v="1440091"/>
    <n v="1.7485808855759692"/>
    <n v="12"/>
    <n v="6.6379611723524504E-6"/>
    <n v="0.20339432144548239"/>
    <x v="7"/>
    <s v="Driverâ€™s apparent physical condition at time of crash, as observed by the reporting officer"/>
  </r>
  <r>
    <x v="1"/>
    <n v="26"/>
    <x v="7"/>
    <s v="BAC_RESULT"/>
    <s v="IMPUTE"/>
    <s v="Inapplicable to passengers"/>
    <s v="text"/>
    <n v="1807784"/>
    <n v="367692"/>
    <n v="1440092"/>
    <n v="1.7485820997915191"/>
    <n v="4"/>
    <n v="2.2126537241174829E-6"/>
    <n v="0.20339376828205141"/>
    <x v="7"/>
    <s v="Status of blood alcohol concentration testing for driver or other person involved in crash"/>
  </r>
  <r>
    <x v="1"/>
    <n v="0"/>
    <x v="7"/>
    <s v="PERSON_ID"/>
    <s v="KEEP"/>
    <m/>
    <s v="text"/>
    <n v="1807784"/>
    <n v="0"/>
    <n v="1807784"/>
    <n v="2.1950394437921408"/>
    <n v="1807784"/>
    <n v="1"/>
    <n v="0"/>
    <x v="3"/>
    <s v="A unique identifier for each person record. IDs starting with P indicate passengers. IDs starting with O indicate a person who was not a passenger in the vehicle (e.g., driver, pedestrian, cyclist, etc.)."/>
  </r>
  <r>
    <x v="1"/>
    <n v="1"/>
    <x v="7"/>
    <s v="PERSON_TYPE"/>
    <s v="KEEP"/>
    <m/>
    <s v="text"/>
    <n v="1807784"/>
    <n v="0"/>
    <n v="1807784"/>
    <n v="2.1950394437921408"/>
    <n v="6"/>
    <n v="3.3189805861762252E-6"/>
    <n v="0"/>
    <x v="3"/>
    <s v="Type of roadway user involved in crash"/>
  </r>
  <r>
    <x v="1"/>
    <n v="2"/>
    <x v="7"/>
    <s v="CRASH_RECORD_ID"/>
    <s v="KEEP"/>
    <m/>
    <s v="text"/>
    <n v="1807784"/>
    <n v="0"/>
    <n v="1807784"/>
    <n v="2.1950394437921408"/>
    <n v="821777"/>
    <n v="0.45457698486102321"/>
    <n v="0"/>
    <x v="3"/>
    <s v="This number can be used to link to the same crash in the Crashes and Vehicles datasets. This number also serves as a unique ID in the Crashes dataset."/>
  </r>
  <r>
    <x v="1"/>
    <n v="3"/>
    <x v="7"/>
    <s v="VEHICLE_ID"/>
    <s v="KEEP"/>
    <m/>
    <s v="text"/>
    <n v="1807784"/>
    <n v="36154"/>
    <n v="1771630"/>
    <n v="2.1511406947984222"/>
    <n v="1424268"/>
    <n v="0.78785297358533979"/>
    <n v="1.9999070685435869E-2"/>
    <x v="4"/>
    <s v="The corresponding CRASH_UNIT_ID from the Vehicles dataset."/>
  </r>
  <r>
    <x v="1"/>
    <n v="4"/>
    <x v="7"/>
    <s v="CRASH_DATE"/>
    <s v="KEEP"/>
    <m/>
    <s v="calendar_date"/>
    <n v="1807784"/>
    <n v="0"/>
    <n v="1807784"/>
    <n v="2.1950394437921408"/>
    <n v="540010"/>
    <n v="0.29871378439017049"/>
    <n v="0"/>
    <x v="3"/>
    <s v="Date and time of crash as entered by the reporting officer"/>
  </r>
  <r>
    <x v="1"/>
    <n v="9"/>
    <x v="7"/>
    <s v="SEX"/>
    <s v="KEEP"/>
    <m/>
    <s v="text"/>
    <n v="1807784"/>
    <n v="29966"/>
    <n v="1777818"/>
    <n v="2.1586542606216539"/>
    <n v="3"/>
    <n v="1.659490293088112E-6"/>
    <n v="1.6576095374226121E-2"/>
    <x v="4"/>
    <s v="Gender of person involved in crash, as determined by reporting officer"/>
  </r>
  <r>
    <x v="1"/>
    <n v="13"/>
    <x v="7"/>
    <s v="SAFETY_EQUIPMENT"/>
    <s v="KEEP"/>
    <m/>
    <s v="text"/>
    <n v="1807784"/>
    <n v="5057"/>
    <n v="1802727"/>
    <n v="2.1888991557559283"/>
    <n v="19"/>
    <n v="1.051010518955805E-5"/>
    <n v="2.7973474707155281E-3"/>
    <x v="4"/>
    <s v="Safety equipment used by vehicle occupant in crash, if any"/>
  </r>
  <r>
    <x v="1"/>
    <n v="14"/>
    <x v="7"/>
    <s v="AIRBAG_DEPLOYED"/>
    <s v="KEEP"/>
    <m/>
    <s v="text"/>
    <n v="1807784"/>
    <n v="34776"/>
    <n v="1773008"/>
    <n v="2.1528138838262847"/>
    <n v="7"/>
    <n v="3.8721440172055957E-6"/>
    <n v="1.9236811477477401E-2"/>
    <x v="4"/>
    <s v="Whether vehicle occupant airbag deployed as result of crash"/>
  </r>
  <r>
    <x v="1"/>
    <n v="15"/>
    <x v="7"/>
    <s v="EJECTION"/>
    <s v="KEEP"/>
    <m/>
    <s v="text"/>
    <n v="1807784"/>
    <n v="22432"/>
    <n v="1785352"/>
    <n v="2.1678021605751496"/>
    <n v="5"/>
    <n v="2.7658171551468538E-6"/>
    <n v="1.240856208485084E-2"/>
    <x v="4"/>
    <s v="Whether vehicle occupant was ejected or extricated from the vehicle as a result of crash"/>
  </r>
  <r>
    <x v="1"/>
    <n v="16"/>
    <x v="7"/>
    <s v="INJURY_CLASSIFICATION"/>
    <s v="KEEP"/>
    <m/>
    <s v="text"/>
    <n v="1807784"/>
    <n v="728"/>
    <n v="1807056"/>
    <n v="2.1941554948717608"/>
    <n v="5"/>
    <n v="2.7658171551468538E-6"/>
    <n v="4.0270297778938191E-4"/>
    <x v="4"/>
    <s v="Severity of injury person sustained in the crash"/>
  </r>
  <r>
    <x v="2"/>
    <n v="7"/>
    <x v="7"/>
    <s v="CMRC_VEH_I"/>
    <s v="DROP"/>
    <s v="Nulls ~ 100%"/>
    <s v="text"/>
    <n v="1680112"/>
    <n v="1648851"/>
    <n v="31261"/>
    <n v="3.7957592307701647E-2"/>
    <n v="2"/>
    <n v="1.190396830687478E-6"/>
    <n v="0.98139350233793943"/>
    <x v="0"/>
    <m/>
  </r>
  <r>
    <x v="2"/>
    <n v="18"/>
    <x v="7"/>
    <s v="FIRE_I"/>
    <s v="DROP"/>
    <s v="Nulls ~ 100%"/>
    <s v="text"/>
    <n v="1680112"/>
    <n v="1678737"/>
    <n v="1375"/>
    <n v="1.6695463812126856E-3"/>
    <n v="2"/>
    <n v="1.190396830687478E-6"/>
    <n v="0.99918160217890239"/>
    <x v="0"/>
    <m/>
  </r>
  <r>
    <x v="2"/>
    <n v="20"/>
    <x v="7"/>
    <s v="EXCEED_SPEED_LIMIT_I"/>
    <s v="DROP"/>
    <s v="Nulls ~ 100%"/>
    <s v="text"/>
    <n v="1680112"/>
    <n v="1677715"/>
    <n v="2397"/>
    <n v="2.9104746732849509E-3"/>
    <n v="2"/>
    <n v="1.190396830687478E-6"/>
    <n v="0.99857330939842104"/>
    <x v="0"/>
    <s v="Indicator of whether the unit was speeding, as determined by the reporting officer"/>
  </r>
  <r>
    <x v="2"/>
    <n v="21"/>
    <x v="7"/>
    <s v="TOWED_BY"/>
    <s v="DROP"/>
    <s v="Irrelevant, Nulls &gt; 50%"/>
    <s v="text"/>
    <n v="1680112"/>
    <n v="1523278"/>
    <n v="156834"/>
    <n v="0.19043028156444389"/>
    <n v="14634"/>
    <n v="8.710133610140277E-3"/>
    <n v="0.90665265172798004"/>
    <x v="0"/>
    <s v="Entity that towed the unit, if relevant"/>
  </r>
  <r>
    <x v="2"/>
    <n v="22"/>
    <x v="7"/>
    <s v="TOWED_TO"/>
    <s v="DROP"/>
    <s v="Irrelevant, Nulls &gt; 50%"/>
    <s v="text"/>
    <n v="1680112"/>
    <n v="1583797"/>
    <n v="96315"/>
    <n v="0.11694717069563623"/>
    <n v="15409"/>
    <n v="9.171412382031674E-3"/>
    <n v="0.94267346462616775"/>
    <x v="0"/>
    <s v="Location to which the unit was towed, if relevant"/>
  </r>
  <r>
    <x v="2"/>
    <n v="23"/>
    <x v="7"/>
    <s v="AREA_00_I"/>
    <s v="DROP"/>
    <s v="Nulls ~ 100%"/>
    <s v="text"/>
    <n v="1680112"/>
    <n v="1622402"/>
    <n v="57710"/>
    <n v="7.0072379388933889E-2"/>
    <n v="2"/>
    <n v="1.190396830687478E-6"/>
    <n v="0.96565109945051286"/>
    <x v="0"/>
    <m/>
  </r>
  <r>
    <x v="2"/>
    <n v="24"/>
    <x v="7"/>
    <s v="AREA_01_I"/>
    <s v="DROP"/>
    <s v="No description, Nulls &gt; 70%"/>
    <s v="text"/>
    <n v="1680112"/>
    <n v="1230730"/>
    <n v="449382"/>
    <n v="0.54564661227790479"/>
    <n v="2"/>
    <n v="1.190396830687478E-6"/>
    <n v="0.7325285457159999"/>
    <x v="1"/>
    <m/>
  </r>
  <r>
    <x v="2"/>
    <n v="25"/>
    <x v="7"/>
    <s v="AREA_02_I"/>
    <s v="DROP"/>
    <s v="No description, Nulls &gt; 90%"/>
    <s v="text"/>
    <n v="1680112"/>
    <n v="1413773"/>
    <n v="266339"/>
    <n v="0.32339295536422219"/>
    <n v="2"/>
    <n v="1.190396830687478E-6"/>
    <n v="0.8414754492557639"/>
    <x v="6"/>
    <m/>
  </r>
  <r>
    <x v="2"/>
    <n v="26"/>
    <x v="7"/>
    <s v="AREA_03_I"/>
    <s v="DROP"/>
    <s v="No description, Nulls &gt; 50%"/>
    <s v="text"/>
    <n v="1680112"/>
    <n v="1519061"/>
    <n v="161051"/>
    <n v="0.19555062853867944"/>
    <n v="2"/>
    <n v="1.190396830687478E-6"/>
    <n v="0.90414270001047548"/>
    <x v="0"/>
    <m/>
  </r>
  <r>
    <x v="2"/>
    <n v="27"/>
    <x v="7"/>
    <s v="AREA_04_I"/>
    <s v="DROP"/>
    <s v="No description, Nulls &gt; 50%"/>
    <s v="text"/>
    <n v="1680112"/>
    <n v="1519706"/>
    <n v="160406"/>
    <n v="0.19476745950894694"/>
    <n v="2"/>
    <n v="1.190396830687478E-6"/>
    <n v="0.90452660298837217"/>
    <x v="0"/>
    <m/>
  </r>
  <r>
    <x v="2"/>
    <n v="28"/>
    <x v="7"/>
    <s v="AREA_05_I"/>
    <s v="DROP"/>
    <s v="No description, Nulls &gt; 90%"/>
    <s v="text"/>
    <n v="1680112"/>
    <n v="1430899"/>
    <n v="249213"/>
    <n v="0.30259829985538694"/>
    <n v="2"/>
    <n v="1.190396830687478E-6"/>
    <n v="0.85166881731694077"/>
    <x v="6"/>
    <m/>
  </r>
  <r>
    <x v="2"/>
    <n v="29"/>
    <x v="7"/>
    <s v="AREA_06_I"/>
    <s v="DROP"/>
    <s v="No description, Nulls &gt; 90%"/>
    <s v="text"/>
    <n v="1680112"/>
    <n v="1417501"/>
    <n v="262611"/>
    <n v="0.31886635979392336"/>
    <n v="2"/>
    <n v="1.190396830687478E-6"/>
    <n v="0.84369434894816531"/>
    <x v="6"/>
    <m/>
  </r>
  <r>
    <x v="2"/>
    <n v="30"/>
    <x v="7"/>
    <s v="AREA_07_I"/>
    <s v="DROP"/>
    <s v="No description, Nulls &gt; 90%"/>
    <s v="text"/>
    <n v="1680112"/>
    <n v="1436621"/>
    <n v="243491"/>
    <n v="0.29565055847844218"/>
    <n v="2"/>
    <n v="1.190396830687478E-6"/>
    <n v="0.85507454264953764"/>
    <x v="6"/>
    <m/>
  </r>
  <r>
    <x v="2"/>
    <n v="31"/>
    <x v="7"/>
    <s v="AREA_08_I"/>
    <s v="DROP"/>
    <s v="No description, Nulls &gt; 90%"/>
    <s v="text"/>
    <n v="1680112"/>
    <n v="1441345"/>
    <n v="238767"/>
    <n v="0.28991460422037041"/>
    <n v="2"/>
    <n v="1.190396830687478E-6"/>
    <n v="0.85788625996362144"/>
    <x v="6"/>
    <m/>
  </r>
  <r>
    <x v="2"/>
    <n v="32"/>
    <x v="7"/>
    <s v="AREA_09_I"/>
    <s v="DROP"/>
    <s v="No description, Nulls &gt; 50%"/>
    <s v="text"/>
    <n v="1680112"/>
    <n v="1566622"/>
    <n v="113490"/>
    <n v="0.13780132276642015"/>
    <n v="2"/>
    <n v="1.190396830687478E-6"/>
    <n v="0.93245093184263905"/>
    <x v="0"/>
    <m/>
  </r>
  <r>
    <x v="2"/>
    <n v="33"/>
    <x v="7"/>
    <s v="AREA_10_I"/>
    <s v="DROP"/>
    <s v="No description, Nulls &gt; 50%"/>
    <s v="text"/>
    <n v="1680112"/>
    <n v="1514878"/>
    <n v="165234"/>
    <n v="0.20062969218421592"/>
    <n v="2"/>
    <n v="1.190396830687478E-6"/>
    <n v="0.90165298503909264"/>
    <x v="0"/>
    <m/>
  </r>
  <r>
    <x v="2"/>
    <n v="34"/>
    <x v="7"/>
    <s v="AREA_11_I"/>
    <s v="DROP"/>
    <s v="No description, Nulls &gt; 90%"/>
    <s v="text"/>
    <n v="1680112"/>
    <n v="1360161"/>
    <n v="319951"/>
    <n v="0.38848947942936723"/>
    <n v="2"/>
    <n v="1.190396830687478E-6"/>
    <n v="0.80956567181235539"/>
    <x v="6"/>
    <m/>
  </r>
  <r>
    <x v="2"/>
    <n v="35"/>
    <x v="7"/>
    <s v="AREA_12_I"/>
    <s v="DROP"/>
    <s v="No description, Nulls &gt; 90%"/>
    <s v="text"/>
    <n v="1680112"/>
    <n v="1367190"/>
    <n v="312922"/>
    <n v="0.37995475832860803"/>
    <n v="2"/>
    <n v="1.190396830687478E-6"/>
    <n v="0.81374932147380652"/>
    <x v="6"/>
    <m/>
  </r>
  <r>
    <x v="2"/>
    <n v="36"/>
    <x v="7"/>
    <s v="AREA_99_I"/>
    <s v="DROP"/>
    <s v="No description, Nulls &gt; 90%"/>
    <s v="text"/>
    <n v="1680112"/>
    <n v="1490579"/>
    <n v="189533"/>
    <n v="0.23013391583300652"/>
    <n v="2"/>
    <n v="1.190396830687478E-6"/>
    <n v="0.88719025874465507"/>
    <x v="6"/>
    <m/>
  </r>
  <r>
    <x v="2"/>
    <n v="38"/>
    <x v="7"/>
    <s v="CMV_ID"/>
    <s v="DROP"/>
    <s v="Nulls ~ 100%"/>
    <s v="number"/>
    <n v="1680112"/>
    <n v="1663017"/>
    <n v="17095"/>
    <n v="2.0757014826786081E-2"/>
    <n v="17095"/>
    <n v="1.0174916910301221E-2"/>
    <n v="0.98982508308969874"/>
    <x v="0"/>
    <m/>
  </r>
  <r>
    <x v="2"/>
    <n v="39"/>
    <x v="7"/>
    <s v="USDOT_NO"/>
    <s v="DROP"/>
    <s v="Nulls ~ 100%"/>
    <s v="text"/>
    <n v="1680112"/>
    <n v="1670509"/>
    <n v="9603"/>
    <n v="1.1660111926389397E-2"/>
    <n v="4691"/>
    <n v="2.792075766377479E-3"/>
    <n v="0.99428430961745407"/>
    <x v="0"/>
    <m/>
  </r>
  <r>
    <x v="2"/>
    <n v="40"/>
    <x v="7"/>
    <s v="CCMC_NO"/>
    <s v="DROP"/>
    <s v="Nulls ~ 100%"/>
    <s v="text"/>
    <n v="1680112"/>
    <n v="1678076"/>
    <n v="2036"/>
    <n v="2.4721428597447477E-3"/>
    <n v="1447"/>
    <n v="8.6125210700239031E-4"/>
    <n v="0.99878817602636016"/>
    <x v="0"/>
    <m/>
  </r>
  <r>
    <x v="2"/>
    <n v="41"/>
    <x v="7"/>
    <s v="ILCC_NO"/>
    <s v="DROP"/>
    <s v="Nulls ~ 100%"/>
    <s v="text"/>
    <n v="1680112"/>
    <n v="1678710"/>
    <n v="1402"/>
    <n v="1.7023302010619528E-3"/>
    <n v="896"/>
    <n v="5.3329778014799011E-4"/>
    <n v="0.9991655318216881"/>
    <x v="0"/>
    <m/>
  </r>
  <r>
    <x v="2"/>
    <n v="42"/>
    <x v="7"/>
    <s v="COMMERCIAL_SRC"/>
    <s v="DROP"/>
    <s v="Nulls ~ 100%"/>
    <s v="text"/>
    <n v="1680112"/>
    <n v="1668763"/>
    <n v="11349"/>
    <n v="1.3780132276642014E-2"/>
    <n v="4"/>
    <n v="2.380793661374956E-6"/>
    <n v="0.99324509318426391"/>
    <x v="0"/>
    <m/>
  </r>
  <r>
    <x v="2"/>
    <n v="43"/>
    <x v="7"/>
    <s v="GVWR"/>
    <s v="DROP"/>
    <s v="Nulls ~ 100%"/>
    <s v="text"/>
    <n v="1680112"/>
    <n v="1670590"/>
    <n v="9522"/>
    <n v="1.1561760466841594E-2"/>
    <n v="424"/>
    <n v="2.5236412810574529E-4"/>
    <n v="0.99433252068909694"/>
    <x v="0"/>
    <m/>
  </r>
  <r>
    <x v="2"/>
    <n v="44"/>
    <x v="7"/>
    <s v="CARRIER_NAME"/>
    <s v="DROP"/>
    <s v="Nulls ~ 100%"/>
    <s v="text"/>
    <n v="1680112"/>
    <n v="1663773"/>
    <n v="16339"/>
    <n v="1.9839067871006595E-2"/>
    <n v="10422"/>
    <n v="6.2031578847124473E-3"/>
    <n v="0.99027505309169861"/>
    <x v="0"/>
    <m/>
  </r>
  <r>
    <x v="2"/>
    <n v="45"/>
    <x v="7"/>
    <s v="CARRIER_STATE"/>
    <s v="DROP"/>
    <s v="Nulls ~ 100%"/>
    <s v="text"/>
    <n v="1680112"/>
    <n v="1664776"/>
    <n v="15336"/>
    <n v="1.8621209674383816E-2"/>
    <n v="51"/>
    <n v="3.0355119182530689E-5"/>
    <n v="0.99087203710228844"/>
    <x v="0"/>
    <m/>
  </r>
  <r>
    <x v="2"/>
    <n v="46"/>
    <x v="7"/>
    <s v="CARRIER_CITY"/>
    <s v="DROP"/>
    <s v="Nulls ~ 100%"/>
    <s v="text"/>
    <n v="1680112"/>
    <n v="1665070"/>
    <n v="15042"/>
    <n v="1.8264230302691795E-2"/>
    <n v="2052"/>
    <n v="1.2213471482853519E-3"/>
    <n v="0.99104702543639944"/>
    <x v="0"/>
    <m/>
  </r>
  <r>
    <x v="2"/>
    <n v="47"/>
    <x v="7"/>
    <s v="HAZMAT_PLACARDS_I"/>
    <s v="DROP"/>
    <s v="Nulls ~ 100%"/>
    <s v="text"/>
    <n v="1680112"/>
    <n v="1679782"/>
    <n v="330"/>
    <n v="4.0069113149104456E-4"/>
    <n v="2"/>
    <n v="1.190396830687478E-6"/>
    <n v="0.99980358452293661"/>
    <x v="0"/>
    <m/>
  </r>
  <r>
    <x v="2"/>
    <n v="48"/>
    <x v="7"/>
    <s v="HAZMAT_NAME"/>
    <s v="DROP"/>
    <s v="Nulls ~ 100%"/>
    <s v="text"/>
    <n v="1680112"/>
    <n v="1680052"/>
    <n v="60"/>
    <n v="7.285293299837173E-5"/>
    <n v="39"/>
    <n v="2.3212738198405819E-5"/>
    <n v="0.99996428809507942"/>
    <x v="0"/>
    <m/>
  </r>
  <r>
    <x v="2"/>
    <n v="49"/>
    <x v="7"/>
    <s v="UN_NO"/>
    <s v="DROP"/>
    <s v="Nulls ~ 100%"/>
    <s v="text"/>
    <n v="1680112"/>
    <n v="1679540"/>
    <n v="572"/>
    <n v="6.9453129458447722E-4"/>
    <n v="414"/>
    <n v="2.4641214395230792E-4"/>
    <n v="0.99965954650642341"/>
    <x v="0"/>
    <m/>
  </r>
  <r>
    <x v="2"/>
    <n v="50"/>
    <x v="7"/>
    <s v="HAZMAT_PRESENT_I"/>
    <s v="DROP"/>
    <s v="Nulls ~ 100%"/>
    <s v="text"/>
    <n v="1680112"/>
    <n v="1667632"/>
    <n v="12480"/>
    <n v="1.5153410063661322E-2"/>
    <n v="3"/>
    <n v="1.785595246031217E-6"/>
    <n v="0.99257192377651016"/>
    <x v="0"/>
    <m/>
  </r>
  <r>
    <x v="2"/>
    <n v="51"/>
    <x v="7"/>
    <s v="HAZMAT_REPORT_I"/>
    <s v="DROP"/>
    <s v="Nulls ~ 100%"/>
    <s v="text"/>
    <n v="1680112"/>
    <n v="1667982"/>
    <n v="12130"/>
    <n v="1.472843462117082E-2"/>
    <n v="3"/>
    <n v="1.785595246031217E-6"/>
    <n v="0.99278024322188041"/>
    <x v="0"/>
    <m/>
  </r>
  <r>
    <x v="2"/>
    <n v="52"/>
    <x v="7"/>
    <s v="HAZMAT_REPORT_NO"/>
    <s v="DROP"/>
    <s v="Nulls ~ 100%"/>
    <s v="text"/>
    <n v="1680112"/>
    <n v="1680111"/>
    <n v="1"/>
    <n v="1.2142155499728624E-6"/>
    <n v="1"/>
    <n v="5.95198415343739E-7"/>
    <n v="0.99999940480158467"/>
    <x v="0"/>
    <m/>
  </r>
  <r>
    <x v="2"/>
    <n v="53"/>
    <x v="7"/>
    <s v="MCS_REPORT_I"/>
    <s v="DROP"/>
    <s v="Nulls ~ 100%"/>
    <s v="text"/>
    <n v="1680112"/>
    <n v="1667933"/>
    <n v="12179"/>
    <n v="1.4787931183119489E-2"/>
    <n v="3"/>
    <n v="1.785595246031217E-6"/>
    <n v="0.99275107849952859"/>
    <x v="0"/>
    <m/>
  </r>
  <r>
    <x v="2"/>
    <n v="54"/>
    <x v="7"/>
    <s v="MCS_REPORT_NO"/>
    <s v="DROP"/>
    <s v="Nulls ~ 100%"/>
    <s v="text"/>
    <n v="1680112"/>
    <n v="1680105"/>
    <n v="7"/>
    <n v="8.4995088498100353E-6"/>
    <n v="7"/>
    <n v="4.1663889074061728E-6"/>
    <n v="0.99999583361109257"/>
    <x v="0"/>
    <m/>
  </r>
  <r>
    <x v="2"/>
    <n v="55"/>
    <x v="7"/>
    <s v="HAZMAT_VIO_CAUSE_CRASH_I"/>
    <s v="DROP"/>
    <s v="Nulls ~ 100%"/>
    <s v="text"/>
    <n v="1680112"/>
    <n v="1667815"/>
    <n v="12297"/>
    <n v="1.4931208618016287E-2"/>
    <n v="3"/>
    <n v="1.785595246031217E-6"/>
    <n v="0.99268084508651799"/>
    <x v="0"/>
    <m/>
  </r>
  <r>
    <x v="2"/>
    <n v="56"/>
    <x v="7"/>
    <s v="MCS_VIO_CAUSE_CRASH_I"/>
    <s v="DROP"/>
    <s v="Nulls ~ 100%"/>
    <s v="text"/>
    <n v="1680112"/>
    <n v="1668022"/>
    <n v="12090"/>
    <n v="1.4679865999171905E-2"/>
    <n v="3"/>
    <n v="1.785595246031217E-6"/>
    <n v="0.99280405115849424"/>
    <x v="0"/>
    <m/>
  </r>
  <r>
    <x v="2"/>
    <n v="57"/>
    <x v="7"/>
    <s v="IDOT_PERMIT_NO"/>
    <s v="DROP"/>
    <s v="Nulls ~ 100%"/>
    <s v="text"/>
    <n v="1680112"/>
    <n v="1679187"/>
    <n v="925"/>
    <n v="1.1231493837248977E-3"/>
    <n v="619"/>
    <n v="3.6842781909777442E-4"/>
    <n v="0.99944944146580705"/>
    <x v="0"/>
    <m/>
  </r>
  <r>
    <x v="2"/>
    <n v="58"/>
    <x v="7"/>
    <s v="WIDE_LOAD_I"/>
    <s v="DROP"/>
    <s v="Nulls ~ 100%"/>
    <s v="text"/>
    <n v="1680112"/>
    <n v="1679961"/>
    <n v="151"/>
    <n v="1.833465480459022E-4"/>
    <n v="2"/>
    <n v="1.190396830687478E-6"/>
    <n v="0.99991012503928312"/>
    <x v="0"/>
    <m/>
  </r>
  <r>
    <x v="2"/>
    <n v="59"/>
    <x v="7"/>
    <s v="TRAILER1_WIDTH"/>
    <s v="DROP"/>
    <s v="Nulls ~ 100%"/>
    <s v="text"/>
    <n v="1680112"/>
    <n v="1677197"/>
    <n v="2915"/>
    <n v="3.5394383281708935E-3"/>
    <n v="3"/>
    <n v="1.785595246031217E-6"/>
    <n v="0.99826499661927304"/>
    <x v="0"/>
    <m/>
  </r>
  <r>
    <x v="2"/>
    <n v="60"/>
    <x v="7"/>
    <s v="TRAILER2_WIDTH"/>
    <s v="DROP"/>
    <s v="Nulls ~ 100%"/>
    <s v="text"/>
    <n v="1680112"/>
    <n v="1679763"/>
    <n v="349"/>
    <n v="4.2376122694052896E-4"/>
    <n v="3"/>
    <n v="1.785595246031217E-6"/>
    <n v="0.99979227575304508"/>
    <x v="0"/>
    <m/>
  </r>
  <r>
    <x v="2"/>
    <n v="61"/>
    <x v="7"/>
    <s v="TRAILER1_LENGTH"/>
    <s v="DROP"/>
    <s v="Nulls ~ 100%"/>
    <s v="number"/>
    <n v="1680112"/>
    <n v="1677760"/>
    <n v="2352"/>
    <n v="2.8558349735361721E-3"/>
    <n v="83"/>
    <n v="4.9401468473530337E-5"/>
    <n v="0.99860009332711153"/>
    <x v="0"/>
    <m/>
  </r>
  <r>
    <x v="2"/>
    <n v="62"/>
    <x v="7"/>
    <s v="TRAILER2_LENGTH"/>
    <s v="DROP"/>
    <s v="Nulls ~ 100%"/>
    <s v="number"/>
    <n v="1680112"/>
    <n v="1680044"/>
    <n v="68"/>
    <n v="8.2566657398154639E-5"/>
    <n v="34"/>
    <n v="2.023674612168713E-5"/>
    <n v="0.99995952650775666"/>
    <x v="0"/>
    <m/>
  </r>
  <r>
    <x v="2"/>
    <n v="63"/>
    <x v="7"/>
    <s v="TOTAL_VEHICLE_LENGTH"/>
    <s v="DROP"/>
    <s v="Nulls ~ 100%"/>
    <s v="number"/>
    <n v="1680112"/>
    <n v="1677254"/>
    <n v="2858"/>
    <n v="3.4702280418224406E-3"/>
    <n v="125"/>
    <n v="7.4399801917967377E-5"/>
    <n v="0.99829892292894762"/>
    <x v="0"/>
    <m/>
  </r>
  <r>
    <x v="2"/>
    <n v="64"/>
    <x v="7"/>
    <s v="AXLE_CNT"/>
    <s v="DROP"/>
    <s v="Nulls ~ 100%"/>
    <s v="number"/>
    <n v="1680112"/>
    <n v="1675815"/>
    <n v="4297"/>
    <n v="5.2174842182333894E-3"/>
    <n v="21"/>
    <n v="1.249916672221852E-5"/>
    <n v="0.997442432409268"/>
    <x v="0"/>
    <m/>
  </r>
  <r>
    <x v="2"/>
    <n v="65"/>
    <x v="7"/>
    <s v="VEHICLE_CONFIG"/>
    <s v="DROP"/>
    <s v="Nulls ~ 100%"/>
    <s v="text"/>
    <n v="1680112"/>
    <n v="1665951"/>
    <n v="14161"/>
    <n v="1.7194506403165704E-2"/>
    <n v="8"/>
    <n v="4.761587322749912E-6"/>
    <n v="0.99157139524031734"/>
    <x v="0"/>
    <m/>
  </r>
  <r>
    <x v="2"/>
    <n v="66"/>
    <x v="7"/>
    <s v="CARGO_BODY_TYPE"/>
    <s v="DROP"/>
    <s v="Nulls ~ 100%"/>
    <s v="text"/>
    <n v="1680112"/>
    <n v="1666573"/>
    <n v="13539"/>
    <n v="1.6439264331082584E-2"/>
    <n v="9"/>
    <n v="5.3567857380936512E-6"/>
    <n v="0.99194160865466108"/>
    <x v="0"/>
    <m/>
  </r>
  <r>
    <x v="2"/>
    <n v="67"/>
    <x v="7"/>
    <s v="LOAD_TYPE"/>
    <s v="DROP"/>
    <s v="Nulls ~ 100%"/>
    <s v="text"/>
    <n v="1680112"/>
    <n v="1667168"/>
    <n v="12944"/>
    <n v="1.5716806078848729E-2"/>
    <n v="6"/>
    <n v="3.571190492062434E-6"/>
    <n v="0.99229575171179063"/>
    <x v="0"/>
    <m/>
  </r>
  <r>
    <x v="2"/>
    <n v="68"/>
    <x v="7"/>
    <s v="HAZMAT_OUT_OF_SERVICE_I"/>
    <s v="DROP"/>
    <s v="Nulls ~ 100%"/>
    <s v="text"/>
    <n v="1680112"/>
    <n v="1668333"/>
    <n v="11779"/>
    <n v="1.4302244963130345E-2"/>
    <n v="2"/>
    <n v="1.190396830687478E-6"/>
    <n v="0.99298915786566611"/>
    <x v="0"/>
    <m/>
  </r>
  <r>
    <x v="2"/>
    <n v="69"/>
    <x v="7"/>
    <s v="MCS_OUT_OF_SERVICE_I"/>
    <s v="DROP"/>
    <s v="Nulls ~ 100%"/>
    <s v="text"/>
    <n v="1680112"/>
    <n v="1668085"/>
    <n v="12027"/>
    <n v="1.4603370419523615E-2"/>
    <n v="2"/>
    <n v="1.190396830687478E-6"/>
    <n v="0.99284154865866081"/>
    <x v="0"/>
    <m/>
  </r>
  <r>
    <x v="2"/>
    <n v="70"/>
    <x v="7"/>
    <s v="HAZMAT_CLASS"/>
    <s v="DROP"/>
    <s v="Nulls ~ 100%"/>
    <s v="text"/>
    <n v="1680112"/>
    <n v="1679011"/>
    <n v="1101"/>
    <n v="1.3368513205201213E-3"/>
    <n v="8"/>
    <n v="4.761587322749912E-6"/>
    <n v="0.99934468654470654"/>
    <x v="0"/>
    <m/>
  </r>
  <r>
    <x v="2"/>
    <n v="5"/>
    <x v="7"/>
    <s v="NUM_PASSENGERS"/>
    <s v="IMPUTE"/>
    <s v="Null means nobody with driver. Set 0"/>
    <s v="number"/>
    <n v="1680112"/>
    <n v="1431619"/>
    <n v="248493"/>
    <n v="0.30172406465940649"/>
    <n v="43"/>
    <n v="2.5593531859780779E-5"/>
    <n v="0.85209736017598825"/>
    <x v="6"/>
    <s v="Number of passengers in the vehicle. The driver is not included. More information on passengers is in the People dataset."/>
  </r>
  <r>
    <x v="2"/>
    <n v="10"/>
    <x v="7"/>
    <s v="LIC_PLATE_STATE"/>
    <s v="IMPUTE"/>
    <s v="Null for Pedestrains"/>
    <s v="text"/>
    <n v="1680112"/>
    <n v="188828"/>
    <n v="1491284"/>
    <n v="1.8107402222257301"/>
    <n v="52"/>
    <n v="3.0950317597874432E-5"/>
    <n v="0.1123901263725275"/>
    <x v="10"/>
    <s v="The state issuing the license plate of the vehicle, if relevant"/>
  </r>
  <r>
    <x v="2"/>
    <n v="11"/>
    <x v="7"/>
    <s v="VEHICLE_YEAR"/>
    <s v="IMPUTE"/>
    <s v="Null for Pedestrains"/>
    <s v="number"/>
    <n v="1680112"/>
    <n v="301831"/>
    <n v="1378281"/>
    <n v="1.6735302224321467"/>
    <n v="230"/>
    <n v="1.3689563552906001E-4"/>
    <n v="0.17964933290161611"/>
    <x v="10"/>
    <s v="The model year of the vehicle, if relevant"/>
  </r>
  <r>
    <x v="2"/>
    <n v="17"/>
    <x v="7"/>
    <s v="TOWED_I"/>
    <s v="DROP"/>
    <s v="Nulls ~ 90%"/>
    <s v="text"/>
    <n v="1680112"/>
    <n v="1471659"/>
    <n v="208453"/>
    <n v="0.25310687403849308"/>
    <n v="2"/>
    <n v="1.190396830687478E-6"/>
    <n v="0.87592910472635155"/>
    <x v="6"/>
    <s v="Indicator of whether the vehicle was towed"/>
  </r>
  <r>
    <x v="2"/>
    <n v="0"/>
    <x v="7"/>
    <s v="CRASH_UNIT_ID"/>
    <s v="KEEP"/>
    <m/>
    <s v="number"/>
    <n v="1680112"/>
    <n v="0"/>
    <n v="1680112"/>
    <n v="2.0400181160960056"/>
    <n v="1680112"/>
    <n v="1"/>
    <n v="0"/>
    <x v="3"/>
    <s v="A unique identifier for each vehicle record."/>
  </r>
  <r>
    <x v="2"/>
    <n v="1"/>
    <x v="7"/>
    <s v="CRASH_RECORD_ID"/>
    <s v="KEEP"/>
    <m/>
    <s v="text"/>
    <n v="1680112"/>
    <n v="0"/>
    <n v="1680112"/>
    <n v="2.0400181160960056"/>
    <n v="823577"/>
    <n v="0.49019172531355049"/>
    <n v="0"/>
    <x v="3"/>
    <s v="This number can be used to link to the same crash in the Crashes and People datasets. This number also serves as a unique ID in the Crashes dataset."/>
  </r>
  <r>
    <x v="2"/>
    <n v="2"/>
    <x v="7"/>
    <s v="CRASH_DATE"/>
    <s v="DROP"/>
    <s v="Already in CRASHES table"/>
    <s v="calendar_date"/>
    <n v="1680112"/>
    <n v="0"/>
    <n v="1680112"/>
    <n v="2.0400181160960056"/>
    <n v="540989"/>
    <n v="0.32199579551839402"/>
    <n v="0"/>
    <x v="3"/>
    <s v="Date and time of crash as entered by the reporting officer"/>
  </r>
  <r>
    <x v="2"/>
    <n v="3"/>
    <x v="7"/>
    <s v="UNIT_NO"/>
    <s v="DROP"/>
    <s v="Not needed"/>
    <s v="number"/>
    <n v="1680112"/>
    <n v="0"/>
    <n v="1680112"/>
    <n v="2.0400181160960056"/>
    <n v="20"/>
    <n v="1.1903968306874781E-5"/>
    <n v="0"/>
    <x v="3"/>
    <s v="A unique ID for each unit within a specific crash report."/>
  </r>
  <r>
    <x v="2"/>
    <n v="4"/>
    <x v="7"/>
    <s v="UNIT_TYPE"/>
    <s v="KEEP"/>
    <m/>
    <s v="text"/>
    <n v="1680112"/>
    <n v="2148"/>
    <n v="1677964"/>
    <n v="2.037409981094664"/>
    <n v="9"/>
    <n v="5.3567857380936512E-6"/>
    <n v="1.278486196158351E-3"/>
    <x v="4"/>
    <s v="The type of unit"/>
  </r>
  <r>
    <x v="2"/>
    <n v="6"/>
    <x v="7"/>
    <s v="VEHICLE_ID"/>
    <s v="DROP"/>
    <s v="Not needed"/>
    <s v="number"/>
    <n v="1680112"/>
    <n v="38448"/>
    <n v="1641664"/>
    <n v="1.9933339566306489"/>
    <n v="1641664"/>
    <n v="0.97711581132686387"/>
    <n v="2.2884188673136081E-2"/>
    <x v="4"/>
    <m/>
  </r>
  <r>
    <x v="2"/>
    <n v="8"/>
    <x v="7"/>
    <s v="MAKE"/>
    <s v="KEEP"/>
    <m/>
    <s v="text"/>
    <n v="1680112"/>
    <n v="38453"/>
    <n v="1641659"/>
    <n v="1.9933278855528991"/>
    <n v="1334"/>
    <n v="7.939946860685478E-4"/>
    <n v="2.28871646652128E-2"/>
    <x v="4"/>
    <s v="The make (brand) of the vehicle, if relevant"/>
  </r>
  <r>
    <x v="2"/>
    <n v="9"/>
    <x v="7"/>
    <s v="MODEL"/>
    <s v="KEEP"/>
    <m/>
    <s v="text"/>
    <n v="1680112"/>
    <n v="38598"/>
    <n v="1641514"/>
    <n v="1.993151824298153"/>
    <n v="2714"/>
    <n v="1.6153684992429079E-3"/>
    <n v="2.2973468435437641E-2"/>
    <x v="4"/>
    <s v="The model of the vehicle, if relevant"/>
  </r>
  <r>
    <x v="2"/>
    <n v="12"/>
    <x v="7"/>
    <s v="VEHICLE_DEFECT"/>
    <s v="DROP"/>
    <s v="Mostly NONE, UNKNOWN"/>
    <s v="text"/>
    <n v="1680112"/>
    <n v="38448"/>
    <n v="1641664"/>
    <n v="1.9933339566306489"/>
    <n v="17"/>
    <n v="1.011837306084356E-5"/>
    <n v="2.2884188673136081E-2"/>
    <x v="4"/>
    <m/>
  </r>
  <r>
    <x v="2"/>
    <n v="13"/>
    <x v="7"/>
    <s v="VEHICLE_TYPE"/>
    <s v="KEEP"/>
    <m/>
    <s v="text"/>
    <n v="1680112"/>
    <n v="38448"/>
    <n v="1641664"/>
    <n v="1.9933339566306489"/>
    <n v="22"/>
    <n v="1.3094365137562259E-5"/>
    <n v="2.2884188673136081E-2"/>
    <x v="4"/>
    <s v="The type of vehicle, if relevant"/>
  </r>
  <r>
    <x v="2"/>
    <n v="14"/>
    <x v="7"/>
    <s v="VEHICLE_USE"/>
    <s v="DROP"/>
    <s v="Mostly PERSONAL, UNKNOWN"/>
    <s v="text"/>
    <n v="1680112"/>
    <n v="38448"/>
    <n v="1641664"/>
    <n v="1.9933339566306489"/>
    <n v="25"/>
    <n v="1.487996038359348E-5"/>
    <n v="2.2884188673136081E-2"/>
    <x v="4"/>
    <s v="The normal use of the vehicle, if relevant"/>
  </r>
  <r>
    <x v="2"/>
    <n v="15"/>
    <x v="7"/>
    <s v="TRAVEL_DIRECTION"/>
    <s v="KEEP"/>
    <m/>
    <s v="text"/>
    <n v="1680112"/>
    <n v="38448"/>
    <n v="1641664"/>
    <n v="1.9933339566306489"/>
    <n v="9"/>
    <n v="5.3567857380936512E-6"/>
    <n v="2.2884188673136081E-2"/>
    <x v="4"/>
    <s v="The direction in which the unit was traveling prior to the crash, as determined by the reporting officer"/>
  </r>
  <r>
    <x v="2"/>
    <n v="16"/>
    <x v="7"/>
    <s v="MANEUVER"/>
    <s v="KEEP"/>
    <m/>
    <s v="text"/>
    <n v="1680112"/>
    <n v="38448"/>
    <n v="1641664"/>
    <n v="1.9933339566306489"/>
    <n v="28"/>
    <n v="1.6665555629624691E-5"/>
    <n v="2.2884188673136081E-2"/>
    <x v="4"/>
    <s v="The action the unit was taking prior to the crash, as determined by the reporting officer"/>
  </r>
  <r>
    <x v="2"/>
    <n v="19"/>
    <x v="7"/>
    <s v="OCCUPANT_CNT"/>
    <s v="KEEP"/>
    <m/>
    <s v="number"/>
    <n v="1680112"/>
    <n v="38448"/>
    <n v="1641664"/>
    <n v="1.9933339566306489"/>
    <n v="46"/>
    <n v="2.737912710581199E-5"/>
    <n v="2.2884188673136081E-2"/>
    <x v="4"/>
    <s v="The number of people in the unit, as determined by the reporting officer"/>
  </r>
  <r>
    <x v="2"/>
    <n v="37"/>
    <x v="7"/>
    <s v="FIRST_CONTACT_POINT"/>
    <s v="KEEP"/>
    <m/>
    <s v="text"/>
    <n v="1680112"/>
    <n v="41571"/>
    <n v="1638541"/>
    <n v="1.9895419614680838"/>
    <n v="23"/>
    <n v="1.3689563552906E-5"/>
    <n v="2.4742993324254569E-2"/>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D206E0-5D25-4FE6-A265-95600A5DC68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I16" firstHeaderRow="1" firstDataRow="2" firstDataCol="1" rowPageCount="1" colPageCount="1"/>
  <pivotFields count="16">
    <pivotField axis="axisPage" multipleItemSelectionAllowed="1" showAll="0">
      <items count="4">
        <item x="0"/>
        <item h="1" x="1"/>
        <item h="1" x="2"/>
        <item t="default"/>
      </items>
    </pivotField>
    <pivotField showAll="0"/>
    <pivotField axis="axisCol" showAll="0">
      <items count="9">
        <item x="0"/>
        <item x="6"/>
        <item x="5"/>
        <item x="3"/>
        <item x="1"/>
        <item x="4"/>
        <item x="2"/>
        <item x="7"/>
        <item t="default"/>
      </items>
    </pivotField>
    <pivotField showAll="0"/>
    <pivotField showAll="0"/>
    <pivotField showAll="0"/>
    <pivotField showAll="0"/>
    <pivotField showAll="0"/>
    <pivotField showAll="0"/>
    <pivotField showAll="0"/>
    <pivotField numFmtId="10" showAll="0"/>
    <pivotField showAll="0"/>
    <pivotField numFmtId="9" showAll="0"/>
    <pivotField numFmtId="9" showAll="0"/>
    <pivotField axis="axisRow" dataField="1" numFmtId="9" sortType="ascending">
      <items count="12">
        <item x="3"/>
        <item x="4"/>
        <item x="10"/>
        <item x="7"/>
        <item x="5"/>
        <item x="8"/>
        <item x="9"/>
        <item x="2"/>
        <item x="1"/>
        <item x="6"/>
        <item x="0"/>
        <item t="default"/>
      </items>
    </pivotField>
    <pivotField showAll="0"/>
  </pivotFields>
  <rowFields count="1">
    <field x="14"/>
  </rowFields>
  <rowItems count="12">
    <i>
      <x/>
    </i>
    <i>
      <x v="1"/>
    </i>
    <i>
      <x v="2"/>
    </i>
    <i>
      <x v="3"/>
    </i>
    <i>
      <x v="4"/>
    </i>
    <i>
      <x v="5"/>
    </i>
    <i>
      <x v="6"/>
    </i>
    <i>
      <x v="7"/>
    </i>
    <i>
      <x v="8"/>
    </i>
    <i>
      <x v="9"/>
    </i>
    <i>
      <x v="10"/>
    </i>
    <i t="grand">
      <x/>
    </i>
  </rowItems>
  <colFields count="1">
    <field x="2"/>
  </colFields>
  <colItems count="8">
    <i>
      <x/>
    </i>
    <i>
      <x v="1"/>
    </i>
    <i>
      <x v="2"/>
    </i>
    <i>
      <x v="3"/>
    </i>
    <i>
      <x v="4"/>
    </i>
    <i>
      <x v="5"/>
    </i>
    <i>
      <x v="6"/>
    </i>
    <i t="grand">
      <x/>
    </i>
  </colItems>
  <pageFields count="1">
    <pageField fld="0" hier="-1"/>
  </pageFields>
  <dataFields count="1">
    <dataField name="Count of Bin" fld="14" subtotal="count" baseField="9" baseItem="4"/>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0"/>
          </reference>
        </references>
      </pivotArea>
    </chartFormat>
    <chartFormat chart="0" format="4" series="1">
      <pivotArea type="data" outline="0" fieldPosition="0">
        <references count="3">
          <reference field="4294967294" count="1" selected="0">
            <x v="0"/>
          </reference>
          <reference field="0" count="1" selected="0">
            <x v="0"/>
          </reference>
          <reference field="2" count="1" selected="0">
            <x v="1"/>
          </reference>
        </references>
      </pivotArea>
    </chartFormat>
    <chartFormat chart="0" format="5" series="1">
      <pivotArea type="data" outline="0" fieldPosition="0">
        <references count="3">
          <reference field="4294967294" count="1" selected="0">
            <x v="0"/>
          </reference>
          <reference field="0" count="1" selected="0">
            <x v="0"/>
          </reference>
          <reference field="2" count="1" selected="0">
            <x v="2"/>
          </reference>
        </references>
      </pivotArea>
    </chartFormat>
    <chartFormat chart="0" format="6" series="1">
      <pivotArea type="data" outline="0" fieldPosition="0">
        <references count="3">
          <reference field="4294967294" count="1" selected="0">
            <x v="0"/>
          </reference>
          <reference field="0" count="1" selected="0">
            <x v="0"/>
          </reference>
          <reference field="2" count="1" selected="0">
            <x v="3"/>
          </reference>
        </references>
      </pivotArea>
    </chartFormat>
    <chartFormat chart="0" format="7" series="1">
      <pivotArea type="data" outline="0" fieldPosition="0">
        <references count="3">
          <reference field="4294967294" count="1" selected="0">
            <x v="0"/>
          </reference>
          <reference field="0" count="1" selected="0">
            <x v="0"/>
          </reference>
          <reference field="2" count="1" selected="0">
            <x v="4"/>
          </reference>
        </references>
      </pivotArea>
    </chartFormat>
    <chartFormat chart="0" format="8" series="1">
      <pivotArea type="data" outline="0" fieldPosition="0">
        <references count="3">
          <reference field="4294967294" count="1" selected="0">
            <x v="0"/>
          </reference>
          <reference field="0" count="1" selected="0">
            <x v="0"/>
          </reference>
          <reference field="2" count="1" selected="0">
            <x v="5"/>
          </reference>
        </references>
      </pivotArea>
    </chartFormat>
    <chartFormat chart="0" format="9" series="1">
      <pivotArea type="data" outline="0" fieldPosition="0">
        <references count="3">
          <reference field="4294967294" count="1" selected="0">
            <x v="0"/>
          </reference>
          <reference field="0" count="1" selected="0">
            <x v="0"/>
          </reference>
          <reference field="2" count="1" selected="0">
            <x v="6"/>
          </reference>
        </references>
      </pivotArea>
    </chartFormat>
    <chartFormat chart="0" format="10" series="1">
      <pivotArea type="data" outline="0" fieldPosition="0">
        <references count="3">
          <reference field="4294967294" count="1" selected="0">
            <x v="0"/>
          </reference>
          <reference field="0" count="1" selected="0">
            <x v="0"/>
          </reference>
          <reference field="2" count="1" selected="0">
            <x v="0"/>
          </reference>
        </references>
      </pivotArea>
    </chartFormat>
    <chartFormat chart="0" format="11" series="1">
      <pivotArea type="data" outline="0" fieldPosition="0">
        <references count="2">
          <reference field="4294967294" count="1" selected="0">
            <x v="0"/>
          </reference>
          <reference field="2" count="1" selected="0">
            <x v="0"/>
          </reference>
        </references>
      </pivotArea>
    </chartFormat>
    <chartFormat chart="0" format="12" series="1">
      <pivotArea type="data" outline="0" fieldPosition="0">
        <references count="2">
          <reference field="4294967294" count="1" selected="0">
            <x v="0"/>
          </reference>
          <reference field="2" count="1" selected="0">
            <x v="1"/>
          </reference>
        </references>
      </pivotArea>
    </chartFormat>
    <chartFormat chart="0" format="13" series="1">
      <pivotArea type="data" outline="0" fieldPosition="0">
        <references count="2">
          <reference field="4294967294" count="1" selected="0">
            <x v="0"/>
          </reference>
          <reference field="2" count="1" selected="0">
            <x v="2"/>
          </reference>
        </references>
      </pivotArea>
    </chartFormat>
    <chartFormat chart="0" format="14" series="1">
      <pivotArea type="data" outline="0" fieldPosition="0">
        <references count="2">
          <reference field="4294967294" count="1" selected="0">
            <x v="0"/>
          </reference>
          <reference field="2" count="1" selected="0">
            <x v="3"/>
          </reference>
        </references>
      </pivotArea>
    </chartFormat>
    <chartFormat chart="0" format="15" series="1">
      <pivotArea type="data" outline="0" fieldPosition="0">
        <references count="2">
          <reference field="4294967294" count="1" selected="0">
            <x v="0"/>
          </reference>
          <reference field="2" count="1" selected="0">
            <x v="4"/>
          </reference>
        </references>
      </pivotArea>
    </chartFormat>
    <chartFormat chart="0" format="16" series="1">
      <pivotArea type="data" outline="0" fieldPosition="0">
        <references count="2">
          <reference field="4294967294" count="1" selected="0">
            <x v="0"/>
          </reference>
          <reference field="2" count="1" selected="0">
            <x v="5"/>
          </reference>
        </references>
      </pivotArea>
    </chartFormat>
    <chartFormat chart="0" format="17"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6E2F5C-5072-441A-A1D9-CA62E9B08D54}" name="Table2" displayName="Table2" ref="A1:D50" totalsRowShown="0">
  <autoFilter ref="A1:D50" xr:uid="{646E2F5C-5072-441A-A1D9-CA62E9B08D54}">
    <filterColumn colId="1">
      <filters>
        <filter val="Outcome"/>
      </filters>
    </filterColumn>
  </autoFilter>
  <tableColumns count="4">
    <tableColumn id="1" xr3:uid="{DACE560D-0159-4E9A-ACCC-33EE6C924741}" name="column_index"/>
    <tableColumn id="2" xr3:uid="{00F2F2F9-8711-4607-9FEE-1695D745ABC1}" name="Group"/>
    <tableColumn id="3" xr3:uid="{E3CD5F60-2AD8-41CB-98C4-83AC1383E674}" name="name"/>
    <tableColumn id="4" xr3:uid="{7432D987-1D83-4B75-AE0E-A570A76E4218}" name="descriptio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AED5E0-1EBF-4036-8CE0-66B7A1591120}" name="Table1" displayName="Table1" ref="A1:P150" totalsRowShown="0" headerRowDxfId="15" headerRowBorderDxfId="14" tableBorderDxfId="13">
  <autoFilter ref="A1:P150" xr:uid="{FAAED5E0-1EBF-4036-8CE0-66B7A1591120}"/>
  <tableColumns count="16">
    <tableColumn id="1" xr3:uid="{4AF33072-3449-448B-8684-6AE12991A3A9}" name="tableName"/>
    <tableColumn id="2" xr3:uid="{BEA2FC99-70D2-4A70-A5FA-BEAC6352853C}" name="column_index" dataDxfId="12"/>
    <tableColumn id="11" xr3:uid="{1D216E2E-799C-406A-B762-9BF5D887C913}" name="Group" dataDxfId="11"/>
    <tableColumn id="3" xr3:uid="{3EE6A04C-C20A-4C12-AB6A-B42163554934}" name="name"/>
    <tableColumn id="13" xr3:uid="{D499B06E-F549-4B8B-945A-C38F6ED17C94}" name="decision" dataDxfId="10"/>
    <tableColumn id="14" xr3:uid="{9AB3EA0A-CCAE-4F4F-A47F-038A23A2CACC}" name="reason" dataDxfId="9"/>
    <tableColumn id="4" xr3:uid="{E4411EB3-C71E-4635-8ABA-A5178E3A7182}" name="dataTypeName" dataDxfId="8"/>
    <tableColumn id="5" xr3:uid="{C1127CD4-BCDE-455E-8991-C69C9F572FA0}" name="count" dataDxfId="7"/>
    <tableColumn id="6" xr3:uid="{6B5C216F-6B93-42C1-8366-CEF815A83D4F}" name="nulls" dataDxfId="6"/>
    <tableColumn id="15" xr3:uid="{FE9442E7-1735-4201-AC14-48384381BEFA}" name="data" dataDxfId="5">
      <calculatedColumnFormula>Table1[[#This Row],[count]]-Table1[[#This Row],[nulls]]</calculatedColumnFormula>
    </tableColumn>
    <tableColumn id="16" xr3:uid="{D96253BB-6C57-43AC-B929-F8ABC762A6C4}" name="data/crash" dataDxfId="4">
      <calculatedColumnFormula>Table1[[#This Row],[data]]/$H$2</calculatedColumnFormula>
    </tableColumn>
    <tableColumn id="7" xr3:uid="{1BADC06B-C053-4270-BCE9-F2CD42F8A0AE}" name="unique" dataDxfId="3"/>
    <tableColumn id="8" xr3:uid="{339767B4-B337-4561-9616-5E6975BA9AF2}" name="percent_unique" dataDxfId="2"/>
    <tableColumn id="9" xr3:uid="{603C3E45-A137-456C-B844-0A7E4468D241}" name="percent_null" dataDxfId="1"/>
    <tableColumn id="12" xr3:uid="{D0C4E77D-B6DE-43F3-B6AD-03C81C7C8A4D}" name="Bin" dataDxfId="0">
      <calculatedColumnFormula>ROUNDUP(Table1[[#This Row],[percent_null]], 1)</calculatedColumnFormula>
    </tableColumn>
    <tableColumn id="10" xr3:uid="{634A8448-D323-4F08-A32E-A598A5E3232B}" name="descriptio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E4958-C3A4-40FB-8543-5BB5E5131EFF}">
  <dimension ref="A1:D50"/>
  <sheetViews>
    <sheetView tabSelected="1" workbookViewId="0">
      <selection activeCell="B37" sqref="B37"/>
    </sheetView>
  </sheetViews>
  <sheetFormatPr defaultRowHeight="15" x14ac:dyDescent="0.25"/>
  <cols>
    <col min="1" max="1" width="15.7109375" customWidth="1"/>
    <col min="2" max="2" width="14.5703125" bestFit="1" customWidth="1"/>
    <col min="3" max="3" width="33" bestFit="1" customWidth="1"/>
    <col min="4" max="4" width="150.7109375" customWidth="1"/>
  </cols>
  <sheetData>
    <row r="1" spans="1:4" x14ac:dyDescent="0.25">
      <c r="A1" t="s">
        <v>1</v>
      </c>
      <c r="B1" t="s">
        <v>295</v>
      </c>
      <c r="C1" t="s">
        <v>2</v>
      </c>
      <c r="D1" t="s">
        <v>9</v>
      </c>
    </row>
    <row r="2" spans="1:4" hidden="1" x14ac:dyDescent="0.25">
      <c r="A2">
        <v>0</v>
      </c>
      <c r="B2" t="s">
        <v>297</v>
      </c>
      <c r="C2" t="s">
        <v>11</v>
      </c>
      <c r="D2" t="s">
        <v>13</v>
      </c>
    </row>
    <row r="3" spans="1:4" hidden="1" x14ac:dyDescent="0.25">
      <c r="A3">
        <v>1</v>
      </c>
      <c r="B3" t="s">
        <v>297</v>
      </c>
      <c r="C3" t="s">
        <v>14</v>
      </c>
      <c r="D3" t="s">
        <v>15</v>
      </c>
    </row>
    <row r="4" spans="1:4" hidden="1" x14ac:dyDescent="0.25">
      <c r="A4">
        <v>2</v>
      </c>
      <c r="B4" t="s">
        <v>297</v>
      </c>
      <c r="C4" t="s">
        <v>16</v>
      </c>
      <c r="D4" t="s">
        <v>18</v>
      </c>
    </row>
    <row r="5" spans="1:4" hidden="1" x14ac:dyDescent="0.25">
      <c r="A5">
        <v>3</v>
      </c>
      <c r="B5" t="s">
        <v>300</v>
      </c>
      <c r="C5" t="s">
        <v>19</v>
      </c>
      <c r="D5" t="s">
        <v>21</v>
      </c>
    </row>
    <row r="6" spans="1:4" hidden="1" x14ac:dyDescent="0.25">
      <c r="A6">
        <v>4</v>
      </c>
      <c r="B6" t="s">
        <v>300</v>
      </c>
      <c r="C6" t="s">
        <v>22</v>
      </c>
      <c r="D6" t="s">
        <v>23</v>
      </c>
    </row>
    <row r="7" spans="1:4" hidden="1" x14ac:dyDescent="0.25">
      <c r="A7">
        <v>5</v>
      </c>
      <c r="B7" t="s">
        <v>300</v>
      </c>
      <c r="C7" t="s">
        <v>24</v>
      </c>
      <c r="D7" t="s">
        <v>25</v>
      </c>
    </row>
    <row r="8" spans="1:4" hidden="1" x14ac:dyDescent="0.25">
      <c r="A8">
        <v>6</v>
      </c>
      <c r="B8" t="s">
        <v>299</v>
      </c>
      <c r="C8" t="s">
        <v>26</v>
      </c>
      <c r="D8" t="s">
        <v>27</v>
      </c>
    </row>
    <row r="9" spans="1:4" hidden="1" x14ac:dyDescent="0.25">
      <c r="A9">
        <v>7</v>
      </c>
      <c r="B9" t="s">
        <v>299</v>
      </c>
      <c r="C9" t="s">
        <v>28</v>
      </c>
      <c r="D9" t="s">
        <v>29</v>
      </c>
    </row>
    <row r="10" spans="1:4" hidden="1" x14ac:dyDescent="0.25">
      <c r="A10">
        <v>8</v>
      </c>
      <c r="B10" t="s">
        <v>297</v>
      </c>
      <c r="C10" t="s">
        <v>30</v>
      </c>
      <c r="D10" t="s">
        <v>31</v>
      </c>
    </row>
    <row r="11" spans="1:4" hidden="1" x14ac:dyDescent="0.25">
      <c r="A11">
        <v>9</v>
      </c>
      <c r="B11" t="s">
        <v>300</v>
      </c>
      <c r="C11" t="s">
        <v>32</v>
      </c>
      <c r="D11" t="s">
        <v>33</v>
      </c>
    </row>
    <row r="12" spans="1:4" hidden="1" x14ac:dyDescent="0.25">
      <c r="A12">
        <v>10</v>
      </c>
      <c r="B12" t="s">
        <v>296</v>
      </c>
      <c r="C12" t="s">
        <v>34</v>
      </c>
      <c r="D12" t="s">
        <v>35</v>
      </c>
    </row>
    <row r="13" spans="1:4" hidden="1" x14ac:dyDescent="0.25">
      <c r="A13">
        <v>11</v>
      </c>
      <c r="B13" t="s">
        <v>296</v>
      </c>
      <c r="C13" t="s">
        <v>36</v>
      </c>
      <c r="D13" t="s">
        <v>37</v>
      </c>
    </row>
    <row r="14" spans="1:4" hidden="1" x14ac:dyDescent="0.25">
      <c r="A14">
        <v>12</v>
      </c>
      <c r="B14" t="s">
        <v>296</v>
      </c>
      <c r="C14" t="s">
        <v>38</v>
      </c>
      <c r="D14" t="s">
        <v>39</v>
      </c>
    </row>
    <row r="15" spans="1:4" hidden="1" x14ac:dyDescent="0.25">
      <c r="A15">
        <v>13</v>
      </c>
      <c r="B15" t="s">
        <v>296</v>
      </c>
      <c r="C15" t="s">
        <v>40</v>
      </c>
      <c r="D15" t="s">
        <v>41</v>
      </c>
    </row>
    <row r="16" spans="1:4" hidden="1" x14ac:dyDescent="0.25">
      <c r="A16">
        <v>14</v>
      </c>
      <c r="B16" t="s">
        <v>298</v>
      </c>
      <c r="C16" t="s">
        <v>42</v>
      </c>
      <c r="D16" t="s">
        <v>43</v>
      </c>
    </row>
    <row r="17" spans="1:4" hidden="1" x14ac:dyDescent="0.25">
      <c r="A17">
        <v>15</v>
      </c>
      <c r="B17" t="s">
        <v>297</v>
      </c>
      <c r="C17" t="s">
        <v>44</v>
      </c>
      <c r="D17" t="s">
        <v>45</v>
      </c>
    </row>
    <row r="18" spans="1:4" hidden="1" x14ac:dyDescent="0.25">
      <c r="A18">
        <v>16</v>
      </c>
      <c r="B18" t="s">
        <v>296</v>
      </c>
      <c r="C18" t="s">
        <v>46</v>
      </c>
      <c r="D18" t="s">
        <v>47</v>
      </c>
    </row>
    <row r="19" spans="1:4" hidden="1" x14ac:dyDescent="0.25">
      <c r="A19">
        <v>17</v>
      </c>
      <c r="B19" t="s">
        <v>300</v>
      </c>
      <c r="C19" t="s">
        <v>48</v>
      </c>
      <c r="D19" t="s">
        <v>49</v>
      </c>
    </row>
    <row r="20" spans="1:4" hidden="1" x14ac:dyDescent="0.25">
      <c r="A20">
        <v>18</v>
      </c>
      <c r="B20" t="s">
        <v>297</v>
      </c>
      <c r="C20" t="s">
        <v>50</v>
      </c>
      <c r="D20" t="s">
        <v>51</v>
      </c>
    </row>
    <row r="21" spans="1:4" x14ac:dyDescent="0.25">
      <c r="A21">
        <v>19</v>
      </c>
      <c r="B21" t="s">
        <v>301</v>
      </c>
      <c r="C21" t="s">
        <v>52</v>
      </c>
      <c r="D21" t="s">
        <v>53</v>
      </c>
    </row>
    <row r="22" spans="1:4" hidden="1" x14ac:dyDescent="0.25">
      <c r="A22">
        <v>20</v>
      </c>
      <c r="B22" t="s">
        <v>298</v>
      </c>
      <c r="C22" t="s">
        <v>54</v>
      </c>
      <c r="D22" t="s">
        <v>55</v>
      </c>
    </row>
    <row r="23" spans="1:4" hidden="1" x14ac:dyDescent="0.25">
      <c r="A23">
        <v>21</v>
      </c>
      <c r="B23" t="s">
        <v>297</v>
      </c>
      <c r="C23" t="s">
        <v>56</v>
      </c>
      <c r="D23" t="s">
        <v>57</v>
      </c>
    </row>
    <row r="24" spans="1:4" hidden="1" x14ac:dyDescent="0.25">
      <c r="A24">
        <v>22</v>
      </c>
      <c r="B24" t="s">
        <v>297</v>
      </c>
      <c r="C24" t="s">
        <v>58</v>
      </c>
      <c r="D24" t="s">
        <v>59</v>
      </c>
    </row>
    <row r="25" spans="1:4" hidden="1" x14ac:dyDescent="0.25">
      <c r="A25">
        <v>23</v>
      </c>
      <c r="B25" t="s">
        <v>302</v>
      </c>
      <c r="C25" t="s">
        <v>60</v>
      </c>
      <c r="D25" t="s">
        <v>61</v>
      </c>
    </row>
    <row r="26" spans="1:4" hidden="1" x14ac:dyDescent="0.25">
      <c r="A26">
        <v>24</v>
      </c>
      <c r="B26" t="s">
        <v>296</v>
      </c>
      <c r="C26" t="s">
        <v>62</v>
      </c>
      <c r="D26" t="s">
        <v>63</v>
      </c>
    </row>
    <row r="27" spans="1:4" hidden="1" x14ac:dyDescent="0.25">
      <c r="A27">
        <v>25</v>
      </c>
      <c r="B27" t="s">
        <v>302</v>
      </c>
      <c r="C27" t="s">
        <v>64</v>
      </c>
      <c r="D27" t="s">
        <v>65</v>
      </c>
    </row>
    <row r="28" spans="1:4" hidden="1" x14ac:dyDescent="0.25">
      <c r="A28">
        <v>26</v>
      </c>
      <c r="B28" t="s">
        <v>298</v>
      </c>
      <c r="C28" t="s">
        <v>66</v>
      </c>
      <c r="D28" t="s">
        <v>67</v>
      </c>
    </row>
    <row r="29" spans="1:4" hidden="1" x14ac:dyDescent="0.25">
      <c r="A29">
        <v>27</v>
      </c>
      <c r="B29" t="s">
        <v>298</v>
      </c>
      <c r="C29" t="s">
        <v>68</v>
      </c>
      <c r="D29" t="s">
        <v>69</v>
      </c>
    </row>
    <row r="30" spans="1:4" hidden="1" x14ac:dyDescent="0.25">
      <c r="A30">
        <v>28</v>
      </c>
      <c r="B30" t="s">
        <v>298</v>
      </c>
      <c r="C30" t="s">
        <v>70</v>
      </c>
      <c r="D30" t="s">
        <v>71</v>
      </c>
    </row>
    <row r="31" spans="1:4" hidden="1" x14ac:dyDescent="0.25">
      <c r="A31">
        <v>29</v>
      </c>
      <c r="B31" t="s">
        <v>297</v>
      </c>
      <c r="C31" t="s">
        <v>72</v>
      </c>
      <c r="D31" t="s">
        <v>73</v>
      </c>
    </row>
    <row r="32" spans="1:4" hidden="1" x14ac:dyDescent="0.25">
      <c r="A32">
        <v>30</v>
      </c>
      <c r="B32" t="s">
        <v>299</v>
      </c>
      <c r="C32" t="s">
        <v>74</v>
      </c>
      <c r="D32" t="s">
        <v>75</v>
      </c>
    </row>
    <row r="33" spans="1:4" hidden="1" x14ac:dyDescent="0.25">
      <c r="A33">
        <v>31</v>
      </c>
      <c r="B33" t="s">
        <v>299</v>
      </c>
      <c r="C33" t="s">
        <v>76</v>
      </c>
      <c r="D33" t="s">
        <v>77</v>
      </c>
    </row>
    <row r="34" spans="1:4" hidden="1" x14ac:dyDescent="0.25">
      <c r="A34">
        <v>32</v>
      </c>
      <c r="B34" t="s">
        <v>299</v>
      </c>
      <c r="C34" t="s">
        <v>78</v>
      </c>
      <c r="D34" t="s">
        <v>79</v>
      </c>
    </row>
    <row r="35" spans="1:4" hidden="1" x14ac:dyDescent="0.25">
      <c r="A35">
        <v>33</v>
      </c>
      <c r="B35" t="s">
        <v>297</v>
      </c>
      <c r="C35" t="s">
        <v>80</v>
      </c>
      <c r="D35" t="s">
        <v>81</v>
      </c>
    </row>
    <row r="36" spans="1:4" x14ac:dyDescent="0.25">
      <c r="A36">
        <v>34</v>
      </c>
      <c r="B36" t="s">
        <v>301</v>
      </c>
      <c r="C36" t="s">
        <v>82</v>
      </c>
      <c r="D36" t="s">
        <v>83</v>
      </c>
    </row>
    <row r="37" spans="1:4" x14ac:dyDescent="0.25">
      <c r="A37">
        <v>35</v>
      </c>
      <c r="B37" t="s">
        <v>301</v>
      </c>
      <c r="C37" t="s">
        <v>84</v>
      </c>
      <c r="D37" t="s">
        <v>85</v>
      </c>
    </row>
    <row r="38" spans="1:4" x14ac:dyDescent="0.25">
      <c r="A38">
        <v>36</v>
      </c>
      <c r="B38" t="s">
        <v>301</v>
      </c>
      <c r="C38" t="s">
        <v>86</v>
      </c>
      <c r="D38" t="s">
        <v>87</v>
      </c>
    </row>
    <row r="39" spans="1:4" x14ac:dyDescent="0.25">
      <c r="A39">
        <v>37</v>
      </c>
      <c r="B39" t="s">
        <v>301</v>
      </c>
      <c r="C39" t="s">
        <v>88</v>
      </c>
      <c r="D39" t="s">
        <v>89</v>
      </c>
    </row>
    <row r="40" spans="1:4" x14ac:dyDescent="0.25">
      <c r="A40">
        <v>38</v>
      </c>
      <c r="B40" t="s">
        <v>301</v>
      </c>
      <c r="C40" t="s">
        <v>90</v>
      </c>
      <c r="D40" t="s">
        <v>91</v>
      </c>
    </row>
    <row r="41" spans="1:4" x14ac:dyDescent="0.25">
      <c r="A41">
        <v>39</v>
      </c>
      <c r="B41" t="s">
        <v>301</v>
      </c>
      <c r="C41" t="s">
        <v>92</v>
      </c>
      <c r="D41" t="s">
        <v>93</v>
      </c>
    </row>
    <row r="42" spans="1:4" x14ac:dyDescent="0.25">
      <c r="A42">
        <v>40</v>
      </c>
      <c r="B42" t="s">
        <v>301</v>
      </c>
      <c r="C42" t="s">
        <v>94</v>
      </c>
      <c r="D42" t="s">
        <v>95</v>
      </c>
    </row>
    <row r="43" spans="1:4" x14ac:dyDescent="0.25">
      <c r="A43">
        <v>41</v>
      </c>
      <c r="B43" t="s">
        <v>301</v>
      </c>
      <c r="C43" t="s">
        <v>96</v>
      </c>
      <c r="D43" t="s">
        <v>97</v>
      </c>
    </row>
    <row r="44" spans="1:4" hidden="1" x14ac:dyDescent="0.25">
      <c r="A44">
        <v>42</v>
      </c>
      <c r="B44" t="s">
        <v>297</v>
      </c>
      <c r="C44" t="s">
        <v>98</v>
      </c>
      <c r="D44" t="s">
        <v>99</v>
      </c>
    </row>
    <row r="45" spans="1:4" hidden="1" x14ac:dyDescent="0.25">
      <c r="A45">
        <v>43</v>
      </c>
      <c r="B45" t="s">
        <v>297</v>
      </c>
      <c r="C45" t="s">
        <v>100</v>
      </c>
      <c r="D45" t="s">
        <v>101</v>
      </c>
    </row>
    <row r="46" spans="1:4" hidden="1" x14ac:dyDescent="0.25">
      <c r="A46">
        <v>44</v>
      </c>
      <c r="B46" t="s">
        <v>297</v>
      </c>
      <c r="C46" t="s">
        <v>102</v>
      </c>
      <c r="D46" t="s">
        <v>103</v>
      </c>
    </row>
    <row r="47" spans="1:4" hidden="1" x14ac:dyDescent="0.25">
      <c r="A47">
        <v>45</v>
      </c>
      <c r="B47" t="s">
        <v>302</v>
      </c>
      <c r="C47" t="s">
        <v>104</v>
      </c>
      <c r="D47" t="s">
        <v>105</v>
      </c>
    </row>
    <row r="48" spans="1:4" hidden="1" x14ac:dyDescent="0.25">
      <c r="A48">
        <v>46</v>
      </c>
      <c r="B48" t="s">
        <v>302</v>
      </c>
      <c r="C48" t="s">
        <v>106</v>
      </c>
      <c r="D48" t="s">
        <v>107</v>
      </c>
    </row>
    <row r="49" spans="1:4" hidden="1" x14ac:dyDescent="0.25">
      <c r="A49">
        <v>47</v>
      </c>
      <c r="B49" t="s">
        <v>302</v>
      </c>
      <c r="C49" t="s">
        <v>108</v>
      </c>
      <c r="D49" t="s">
        <v>110</v>
      </c>
    </row>
    <row r="50" spans="1:4" hidden="1" x14ac:dyDescent="0.25">
      <c r="A50">
        <v>48</v>
      </c>
      <c r="B50" t="s">
        <v>302</v>
      </c>
      <c r="C50" t="s">
        <v>111</v>
      </c>
      <c r="D50" t="s">
        <v>112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0"/>
  <sheetViews>
    <sheetView workbookViewId="0">
      <selection activeCell="D2" sqref="D2"/>
    </sheetView>
  </sheetViews>
  <sheetFormatPr defaultRowHeight="15" x14ac:dyDescent="0.25"/>
  <cols>
    <col min="1" max="1" width="13" customWidth="1"/>
    <col min="2" max="3" width="15.7109375" customWidth="1"/>
    <col min="4" max="4" width="33" bestFit="1" customWidth="1"/>
    <col min="5" max="5" width="13" bestFit="1" customWidth="1"/>
    <col min="6" max="6" width="44.42578125" bestFit="1" customWidth="1"/>
    <col min="7" max="7" width="16.5703125" customWidth="1"/>
    <col min="8" max="8" width="8.140625" customWidth="1"/>
    <col min="9" max="10" width="9.85546875" customWidth="1"/>
    <col min="11" max="11" width="14.85546875" customWidth="1"/>
    <col min="12" max="12" width="9.42578125" customWidth="1"/>
    <col min="13" max="13" width="17.28515625" customWidth="1"/>
    <col min="14" max="14" width="14.42578125" customWidth="1"/>
    <col min="15" max="15" width="8.5703125" customWidth="1"/>
    <col min="16" max="16" width="86" customWidth="1"/>
  </cols>
  <sheetData>
    <row r="1" spans="1:16" x14ac:dyDescent="0.25">
      <c r="A1" s="7" t="s">
        <v>0</v>
      </c>
      <c r="B1" s="7" t="s">
        <v>1</v>
      </c>
      <c r="C1" s="1" t="s">
        <v>295</v>
      </c>
      <c r="D1" s="7" t="s">
        <v>2</v>
      </c>
      <c r="E1" s="1" t="s">
        <v>261</v>
      </c>
      <c r="F1" s="2" t="s">
        <v>262</v>
      </c>
      <c r="G1" s="7" t="s">
        <v>3</v>
      </c>
      <c r="H1" s="7" t="s">
        <v>4</v>
      </c>
      <c r="I1" s="7" t="s">
        <v>5</v>
      </c>
      <c r="J1" s="1" t="s">
        <v>267</v>
      </c>
      <c r="K1" s="1" t="s">
        <v>269</v>
      </c>
      <c r="L1" s="7" t="s">
        <v>6</v>
      </c>
      <c r="M1" s="7" t="s">
        <v>7</v>
      </c>
      <c r="N1" s="7" t="s">
        <v>8</v>
      </c>
      <c r="O1" s="1" t="s">
        <v>258</v>
      </c>
      <c r="P1" s="8" t="s">
        <v>9</v>
      </c>
    </row>
    <row r="2" spans="1:16" x14ac:dyDescent="0.25">
      <c r="A2" t="s">
        <v>10</v>
      </c>
      <c r="B2" s="3">
        <v>1</v>
      </c>
      <c r="C2" s="3" t="str">
        <f>VLOOKUP(Table1[[#This Row],[column_index]],Table2[[column_index]:[Group]],2, FALSE)</f>
        <v>Crash</v>
      </c>
      <c r="D2" t="s">
        <v>14</v>
      </c>
      <c r="E2" s="9" t="s">
        <v>268</v>
      </c>
      <c r="F2" s="10" t="s">
        <v>274</v>
      </c>
      <c r="G2" s="3" t="s">
        <v>12</v>
      </c>
      <c r="H2" s="3">
        <v>823577</v>
      </c>
      <c r="I2" s="3">
        <v>762035</v>
      </c>
      <c r="J2" s="3">
        <f>Table1[[#This Row],[count]]-Table1[[#This Row],[nulls]]</f>
        <v>61542</v>
      </c>
      <c r="K2" s="12">
        <f>Table1[[#This Row],[data]]/$H$2</f>
        <v>7.4725253376429893E-2</v>
      </c>
      <c r="L2" s="3">
        <v>2</v>
      </c>
      <c r="M2" s="4">
        <v>2.4284310999457252E-6</v>
      </c>
      <c r="N2" s="4">
        <v>0.92527474662357012</v>
      </c>
      <c r="O2" s="11">
        <f>ROUNDUP(Table1[[#This Row],[percent_null]], 1)</f>
        <v>1</v>
      </c>
      <c r="P2" t="s">
        <v>15</v>
      </c>
    </row>
    <row r="3" spans="1:16" x14ac:dyDescent="0.25">
      <c r="A3" t="s">
        <v>10</v>
      </c>
      <c r="B3" s="3">
        <v>10</v>
      </c>
      <c r="C3" s="3" t="str">
        <f>VLOOKUP(Table1[[#This Row],[column_index]],Table2[[column_index]:[Group]],2, FALSE)</f>
        <v>Road</v>
      </c>
      <c r="D3" t="s">
        <v>34</v>
      </c>
      <c r="E3" s="9" t="s">
        <v>268</v>
      </c>
      <c r="F3" s="10" t="s">
        <v>278</v>
      </c>
      <c r="G3" s="3" t="s">
        <v>20</v>
      </c>
      <c r="H3" s="3">
        <v>823577</v>
      </c>
      <c r="I3" s="3">
        <v>624567</v>
      </c>
      <c r="J3" s="3">
        <f>Table1[[#This Row],[count]]-Table1[[#This Row],[nulls]]</f>
        <v>199010</v>
      </c>
      <c r="K3" s="12">
        <f>Table1[[#This Row],[data]]/$H$2</f>
        <v>0.24164103660009933</v>
      </c>
      <c r="L3" s="3">
        <v>41</v>
      </c>
      <c r="M3" s="4">
        <v>4.9782837548887353E-5</v>
      </c>
      <c r="N3" s="4">
        <v>0.75835896339990072</v>
      </c>
      <c r="O3" s="11">
        <f>ROUNDUP(Table1[[#This Row],[percent_null]], 1)</f>
        <v>0.79999999999999993</v>
      </c>
      <c r="P3" t="s">
        <v>35</v>
      </c>
    </row>
    <row r="4" spans="1:16" x14ac:dyDescent="0.25">
      <c r="A4" t="s">
        <v>10</v>
      </c>
      <c r="B4" s="3">
        <v>16</v>
      </c>
      <c r="C4" s="3" t="str">
        <f>VLOOKUP(Table1[[#This Row],[column_index]],Table2[[column_index]:[Group]],2, FALSE)</f>
        <v>Road</v>
      </c>
      <c r="D4" t="s">
        <v>46</v>
      </c>
      <c r="E4" s="9" t="s">
        <v>268</v>
      </c>
      <c r="F4" s="10" t="s">
        <v>277</v>
      </c>
      <c r="G4" s="3" t="s">
        <v>12</v>
      </c>
      <c r="H4" s="3">
        <v>823577</v>
      </c>
      <c r="I4" s="3">
        <v>634732</v>
      </c>
      <c r="J4" s="3">
        <f>Table1[[#This Row],[count]]-Table1[[#This Row],[nulls]]</f>
        <v>188845</v>
      </c>
      <c r="K4" s="12">
        <f>Table1[[#This Row],[data]]/$H$2</f>
        <v>0.22929853553462518</v>
      </c>
      <c r="L4" s="3">
        <v>2</v>
      </c>
      <c r="M4" s="4">
        <v>2.4284310999457252E-6</v>
      </c>
      <c r="N4" s="4">
        <v>0.7707014644653748</v>
      </c>
      <c r="O4" s="11">
        <f>ROUNDUP(Table1[[#This Row],[percent_null]], 1)</f>
        <v>0.79999999999999993</v>
      </c>
      <c r="P4" t="s">
        <v>47</v>
      </c>
    </row>
    <row r="5" spans="1:16" x14ac:dyDescent="0.25">
      <c r="A5" t="s">
        <v>10</v>
      </c>
      <c r="B5" s="3">
        <v>17</v>
      </c>
      <c r="C5" s="3" t="str">
        <f>VLOOKUP(Table1[[#This Row],[column_index]],Table2[[column_index]:[Group]],2, FALSE)</f>
        <v>Traffic</v>
      </c>
      <c r="D5" t="s">
        <v>48</v>
      </c>
      <c r="E5" s="9" t="s">
        <v>268</v>
      </c>
      <c r="F5" s="10" t="s">
        <v>270</v>
      </c>
      <c r="G5" s="3" t="s">
        <v>12</v>
      </c>
      <c r="H5" s="3">
        <v>823577</v>
      </c>
      <c r="I5" s="3">
        <v>785614</v>
      </c>
      <c r="J5" s="3">
        <f>Table1[[#This Row],[count]]-Table1[[#This Row],[nulls]]</f>
        <v>37963</v>
      </c>
      <c r="K5" s="12">
        <f>Table1[[#This Row],[data]]/$H$2</f>
        <v>4.6095264923619768E-2</v>
      </c>
      <c r="L5" s="3">
        <v>2</v>
      </c>
      <c r="M5" s="4">
        <v>2.4284310999457252E-6</v>
      </c>
      <c r="N5" s="4">
        <v>0.95390473507638018</v>
      </c>
      <c r="O5" s="11">
        <f>ROUNDUP(Table1[[#This Row],[percent_null]], 1)</f>
        <v>1</v>
      </c>
      <c r="P5" t="s">
        <v>49</v>
      </c>
    </row>
    <row r="6" spans="1:16" x14ac:dyDescent="0.25">
      <c r="A6" t="s">
        <v>10</v>
      </c>
      <c r="B6" s="3">
        <v>27</v>
      </c>
      <c r="C6" s="3" t="str">
        <f>VLOOKUP(Table1[[#This Row],[column_index]],Table2[[column_index]:[Group]],2, FALSE)</f>
        <v>Police</v>
      </c>
      <c r="D6" t="s">
        <v>68</v>
      </c>
      <c r="E6" s="9" t="s">
        <v>268</v>
      </c>
      <c r="F6" s="10" t="s">
        <v>270</v>
      </c>
      <c r="G6" s="3" t="s">
        <v>12</v>
      </c>
      <c r="H6" s="3">
        <v>823577</v>
      </c>
      <c r="I6" s="3">
        <v>812701</v>
      </c>
      <c r="J6" s="3">
        <f>Table1[[#This Row],[count]]-Table1[[#This Row],[nulls]]</f>
        <v>10876</v>
      </c>
      <c r="K6" s="12">
        <f>Table1[[#This Row],[data]]/$H$2</f>
        <v>1.320580832150485E-2</v>
      </c>
      <c r="L6" s="3">
        <v>2</v>
      </c>
      <c r="M6" s="4">
        <v>2.4284310999457252E-6</v>
      </c>
      <c r="N6" s="4">
        <v>0.98679419167849514</v>
      </c>
      <c r="O6" s="11">
        <f>ROUNDUP(Table1[[#This Row],[percent_null]], 1)</f>
        <v>1</v>
      </c>
      <c r="P6" t="s">
        <v>69</v>
      </c>
    </row>
    <row r="7" spans="1:16" x14ac:dyDescent="0.25">
      <c r="A7" t="s">
        <v>10</v>
      </c>
      <c r="B7" s="3">
        <v>28</v>
      </c>
      <c r="C7" s="3" t="str">
        <f>VLOOKUP(Table1[[#This Row],[column_index]],Table2[[column_index]:[Group]],2, FALSE)</f>
        <v>Police</v>
      </c>
      <c r="D7" t="s">
        <v>70</v>
      </c>
      <c r="E7" s="9" t="s">
        <v>268</v>
      </c>
      <c r="F7" s="10" t="s">
        <v>270</v>
      </c>
      <c r="G7" s="3" t="s">
        <v>12</v>
      </c>
      <c r="H7" s="3">
        <v>823577</v>
      </c>
      <c r="I7" s="3">
        <v>805142</v>
      </c>
      <c r="J7" s="3">
        <f>Table1[[#This Row],[count]]-Table1[[#This Row],[nulls]]</f>
        <v>18435</v>
      </c>
      <c r="K7" s="12">
        <f>Table1[[#This Row],[data]]/$H$2</f>
        <v>2.2384063663749718E-2</v>
      </c>
      <c r="L7" s="3">
        <v>2</v>
      </c>
      <c r="M7" s="4">
        <v>2.4284310999457252E-6</v>
      </c>
      <c r="N7" s="4">
        <v>0.97761593633625032</v>
      </c>
      <c r="O7" s="11">
        <f>ROUNDUP(Table1[[#This Row],[percent_null]], 1)</f>
        <v>1</v>
      </c>
      <c r="P7" t="s">
        <v>71</v>
      </c>
    </row>
    <row r="8" spans="1:16" x14ac:dyDescent="0.25">
      <c r="A8" t="s">
        <v>10</v>
      </c>
      <c r="B8" s="3">
        <v>29</v>
      </c>
      <c r="C8" s="3" t="str">
        <f>VLOOKUP(Table1[[#This Row],[column_index]],Table2[[column_index]:[Group]],2, FALSE)</f>
        <v>Crash</v>
      </c>
      <c r="D8" t="s">
        <v>72</v>
      </c>
      <c r="E8" s="9" t="s">
        <v>268</v>
      </c>
      <c r="F8" s="10" t="s">
        <v>270</v>
      </c>
      <c r="G8" s="3" t="s">
        <v>12</v>
      </c>
      <c r="H8" s="3">
        <v>823577</v>
      </c>
      <c r="I8" s="3">
        <v>821047</v>
      </c>
      <c r="J8" s="3">
        <f>Table1[[#This Row],[count]]-Table1[[#This Row],[nulls]]</f>
        <v>2530</v>
      </c>
      <c r="K8" s="12">
        <f>Table1[[#This Row],[data]]/$H$2</f>
        <v>3.0719653414313414E-3</v>
      </c>
      <c r="L8" s="3">
        <v>2</v>
      </c>
      <c r="M8" s="4">
        <v>2.4284310999457252E-6</v>
      </c>
      <c r="N8" s="4">
        <v>0.99692803465856861</v>
      </c>
      <c r="O8" s="11">
        <f>ROUNDUP(Table1[[#This Row],[percent_null]], 1)</f>
        <v>1</v>
      </c>
      <c r="P8" t="s">
        <v>73</v>
      </c>
    </row>
    <row r="9" spans="1:16" x14ac:dyDescent="0.25">
      <c r="A9" t="s">
        <v>10</v>
      </c>
      <c r="B9" s="3">
        <v>30</v>
      </c>
      <c r="C9" s="3" t="str">
        <f>VLOOKUP(Table1[[#This Row],[column_index]],Table2[[column_index]:[Group]],2, FALSE)</f>
        <v>Surroundings</v>
      </c>
      <c r="D9" t="s">
        <v>74</v>
      </c>
      <c r="E9" s="9" t="s">
        <v>268</v>
      </c>
      <c r="F9" s="10" t="s">
        <v>270</v>
      </c>
      <c r="G9" s="3" t="s">
        <v>12</v>
      </c>
      <c r="H9" s="3">
        <v>823577</v>
      </c>
      <c r="I9" s="3">
        <v>818881</v>
      </c>
      <c r="J9" s="3">
        <f>Table1[[#This Row],[count]]-Table1[[#This Row],[nulls]]</f>
        <v>4696</v>
      </c>
      <c r="K9" s="12">
        <f>Table1[[#This Row],[data]]/$H$2</f>
        <v>5.7019562226725612E-3</v>
      </c>
      <c r="L9" s="3">
        <v>2</v>
      </c>
      <c r="M9" s="4">
        <v>2.4284310999457252E-6</v>
      </c>
      <c r="N9" s="4">
        <v>0.99429804377732744</v>
      </c>
      <c r="O9" s="11">
        <f>ROUNDUP(Table1[[#This Row],[percent_null]], 1)</f>
        <v>1</v>
      </c>
      <c r="P9" t="s">
        <v>75</v>
      </c>
    </row>
    <row r="10" spans="1:16" x14ac:dyDescent="0.25">
      <c r="A10" t="s">
        <v>10</v>
      </c>
      <c r="B10" s="3">
        <v>31</v>
      </c>
      <c r="C10" s="3" t="str">
        <f>VLOOKUP(Table1[[#This Row],[column_index]],Table2[[column_index]:[Group]],2, FALSE)</f>
        <v>Surroundings</v>
      </c>
      <c r="D10" t="s">
        <v>76</v>
      </c>
      <c r="E10" s="9" t="s">
        <v>268</v>
      </c>
      <c r="F10" s="10" t="s">
        <v>270</v>
      </c>
      <c r="G10" s="3" t="s">
        <v>12</v>
      </c>
      <c r="H10" s="3">
        <v>823577</v>
      </c>
      <c r="I10" s="3">
        <v>819945</v>
      </c>
      <c r="J10" s="3">
        <f>Table1[[#This Row],[count]]-Table1[[#This Row],[nulls]]</f>
        <v>3632</v>
      </c>
      <c r="K10" s="12">
        <f>Table1[[#This Row],[data]]/$H$2</f>
        <v>4.4100308775014358E-3</v>
      </c>
      <c r="L10" s="3">
        <v>4</v>
      </c>
      <c r="M10" s="4">
        <v>4.8568621998914486E-6</v>
      </c>
      <c r="N10" s="4">
        <v>0.99558996912249853</v>
      </c>
      <c r="O10" s="11">
        <f>ROUNDUP(Table1[[#This Row],[percent_null]], 1)</f>
        <v>1</v>
      </c>
      <c r="P10" t="s">
        <v>77</v>
      </c>
    </row>
    <row r="11" spans="1:16" x14ac:dyDescent="0.25">
      <c r="A11" t="s">
        <v>10</v>
      </c>
      <c r="B11" s="3">
        <v>32</v>
      </c>
      <c r="C11" s="3" t="str">
        <f>VLOOKUP(Table1[[#This Row],[column_index]],Table2[[column_index]:[Group]],2, FALSE)</f>
        <v>Surroundings</v>
      </c>
      <c r="D11" t="s">
        <v>78</v>
      </c>
      <c r="E11" s="9" t="s">
        <v>268</v>
      </c>
      <c r="F11" s="10" t="s">
        <v>270</v>
      </c>
      <c r="G11" s="3" t="s">
        <v>12</v>
      </c>
      <c r="H11" s="3">
        <v>823577</v>
      </c>
      <c r="I11" s="3">
        <v>822377</v>
      </c>
      <c r="J11" s="3">
        <f>Table1[[#This Row],[count]]-Table1[[#This Row],[nulls]]</f>
        <v>1200</v>
      </c>
      <c r="K11" s="12">
        <f>Table1[[#This Row],[data]]/$H$2</f>
        <v>1.4570586599674347E-3</v>
      </c>
      <c r="L11" s="3">
        <v>2</v>
      </c>
      <c r="M11" s="4">
        <v>2.4284310999457252E-6</v>
      </c>
      <c r="N11" s="4">
        <v>0.99854294134003252</v>
      </c>
      <c r="O11" s="11">
        <f>ROUNDUP(Table1[[#This Row],[percent_null]], 1)</f>
        <v>1</v>
      </c>
      <c r="P11" t="s">
        <v>79</v>
      </c>
    </row>
    <row r="12" spans="1:16" x14ac:dyDescent="0.25">
      <c r="A12" t="s">
        <v>10</v>
      </c>
      <c r="B12" s="3">
        <v>0</v>
      </c>
      <c r="C12" s="3" t="str">
        <f>VLOOKUP(Table1[[#This Row],[column_index]],Table2[[column_index]:[Group]],2, FALSE)</f>
        <v>Crash</v>
      </c>
      <c r="D12" t="s">
        <v>11</v>
      </c>
      <c r="E12" s="9" t="s">
        <v>285</v>
      </c>
      <c r="F12" s="10"/>
      <c r="G12" s="3" t="s">
        <v>12</v>
      </c>
      <c r="H12" s="3">
        <v>823577</v>
      </c>
      <c r="I12" s="3">
        <v>0</v>
      </c>
      <c r="J12" s="3">
        <f>Table1[[#This Row],[count]]-Table1[[#This Row],[nulls]]</f>
        <v>823577</v>
      </c>
      <c r="K12" s="12">
        <f>Table1[[#This Row],[data]]/$H$2</f>
        <v>1</v>
      </c>
      <c r="L12" s="3">
        <v>823577</v>
      </c>
      <c r="M12" s="4">
        <v>1</v>
      </c>
      <c r="N12" s="4">
        <v>0</v>
      </c>
      <c r="O12" s="11">
        <f>ROUNDUP(Table1[[#This Row],[percent_null]], 1)</f>
        <v>0</v>
      </c>
      <c r="P12" t="s">
        <v>13</v>
      </c>
    </row>
    <row r="13" spans="1:16" x14ac:dyDescent="0.25">
      <c r="A13" t="s">
        <v>10</v>
      </c>
      <c r="B13" s="3">
        <v>2</v>
      </c>
      <c r="C13" s="3" t="str">
        <f>VLOOKUP(Table1[[#This Row],[column_index]],Table2[[column_index]:[Group]],2, FALSE)</f>
        <v>Crash</v>
      </c>
      <c r="D13" t="s">
        <v>16</v>
      </c>
      <c r="E13" s="9" t="s">
        <v>285</v>
      </c>
      <c r="F13" s="10"/>
      <c r="G13" s="3" t="s">
        <v>17</v>
      </c>
      <c r="H13" s="3">
        <v>823577</v>
      </c>
      <c r="I13" s="3">
        <v>0</v>
      </c>
      <c r="J13" s="3">
        <f>Table1[[#This Row],[count]]-Table1[[#This Row],[nulls]]</f>
        <v>823577</v>
      </c>
      <c r="K13" s="12">
        <f>Table1[[#This Row],[data]]/$H$2</f>
        <v>1</v>
      </c>
      <c r="L13" s="3">
        <v>540963</v>
      </c>
      <c r="M13" s="4">
        <v>0.65684568655996944</v>
      </c>
      <c r="N13" s="4">
        <v>0</v>
      </c>
      <c r="O13" s="11">
        <f>ROUNDUP(Table1[[#This Row],[percent_null]], 1)</f>
        <v>0</v>
      </c>
      <c r="P13" t="s">
        <v>18</v>
      </c>
    </row>
    <row r="14" spans="1:16" x14ac:dyDescent="0.25">
      <c r="A14" t="s">
        <v>10</v>
      </c>
      <c r="B14" s="3">
        <v>3</v>
      </c>
      <c r="C14" s="3" t="str">
        <f>VLOOKUP(Table1[[#This Row],[column_index]],Table2[[column_index]:[Group]],2, FALSE)</f>
        <v>Traffic</v>
      </c>
      <c r="D14" t="s">
        <v>19</v>
      </c>
      <c r="E14" s="9" t="s">
        <v>285</v>
      </c>
      <c r="F14" s="10"/>
      <c r="G14" s="3" t="s">
        <v>20</v>
      </c>
      <c r="H14" s="3">
        <v>823577</v>
      </c>
      <c r="I14" s="3">
        <v>0</v>
      </c>
      <c r="J14" s="3">
        <f>Table1[[#This Row],[count]]-Table1[[#This Row],[nulls]]</f>
        <v>823577</v>
      </c>
      <c r="K14" s="12">
        <f>Table1[[#This Row],[data]]/$H$2</f>
        <v>1</v>
      </c>
      <c r="L14" s="3">
        <v>46</v>
      </c>
      <c r="M14" s="4">
        <v>5.5853915298751663E-5</v>
      </c>
      <c r="N14" s="4">
        <v>0</v>
      </c>
      <c r="O14" s="11">
        <f>ROUNDUP(Table1[[#This Row],[percent_null]], 1)</f>
        <v>0</v>
      </c>
      <c r="P14" t="s">
        <v>21</v>
      </c>
    </row>
    <row r="15" spans="1:16" x14ac:dyDescent="0.25">
      <c r="A15" t="s">
        <v>10</v>
      </c>
      <c r="B15" s="3">
        <v>4</v>
      </c>
      <c r="C15" s="3" t="str">
        <f>VLOOKUP(Table1[[#This Row],[column_index]],Table2[[column_index]:[Group]],2, FALSE)</f>
        <v>Traffic</v>
      </c>
      <c r="D15" t="s">
        <v>22</v>
      </c>
      <c r="E15" s="9" t="s">
        <v>285</v>
      </c>
      <c r="F15" s="10"/>
      <c r="G15" s="3" t="s">
        <v>12</v>
      </c>
      <c r="H15" s="3">
        <v>823577</v>
      </c>
      <c r="I15" s="3">
        <v>0</v>
      </c>
      <c r="J15" s="3">
        <f>Table1[[#This Row],[count]]-Table1[[#This Row],[nulls]]</f>
        <v>823577</v>
      </c>
      <c r="K15" s="12">
        <f>Table1[[#This Row],[data]]/$H$2</f>
        <v>1</v>
      </c>
      <c r="L15" s="3">
        <v>19</v>
      </c>
      <c r="M15" s="4">
        <v>2.307009544948438E-5</v>
      </c>
      <c r="N15" s="4">
        <v>0</v>
      </c>
      <c r="O15" s="11">
        <f>ROUNDUP(Table1[[#This Row],[percent_null]], 1)</f>
        <v>0</v>
      </c>
      <c r="P15" t="s">
        <v>23</v>
      </c>
    </row>
    <row r="16" spans="1:16" x14ac:dyDescent="0.25">
      <c r="A16" t="s">
        <v>10</v>
      </c>
      <c r="B16" s="3">
        <v>5</v>
      </c>
      <c r="C16" s="3" t="str">
        <f>VLOOKUP(Table1[[#This Row],[column_index]],Table2[[column_index]:[Group]],2, FALSE)</f>
        <v>Traffic</v>
      </c>
      <c r="D16" t="s">
        <v>24</v>
      </c>
      <c r="E16" s="9" t="s">
        <v>285</v>
      </c>
      <c r="F16" s="10"/>
      <c r="G16" s="3" t="s">
        <v>12</v>
      </c>
      <c r="H16" s="3">
        <v>823577</v>
      </c>
      <c r="I16" s="3">
        <v>0</v>
      </c>
      <c r="J16" s="3">
        <f>Table1[[#This Row],[count]]-Table1[[#This Row],[nulls]]</f>
        <v>823577</v>
      </c>
      <c r="K16" s="12">
        <f>Table1[[#This Row],[data]]/$H$2</f>
        <v>1</v>
      </c>
      <c r="L16" s="3">
        <v>8</v>
      </c>
      <c r="M16" s="4">
        <v>9.7137243997828989E-6</v>
      </c>
      <c r="N16" s="4">
        <v>0</v>
      </c>
      <c r="O16" s="11">
        <f>ROUNDUP(Table1[[#This Row],[percent_null]], 1)</f>
        <v>0</v>
      </c>
      <c r="P16" t="s">
        <v>25</v>
      </c>
    </row>
    <row r="17" spans="1:16" x14ac:dyDescent="0.25">
      <c r="A17" t="s">
        <v>10</v>
      </c>
      <c r="B17" s="3">
        <v>6</v>
      </c>
      <c r="C17" s="3" t="str">
        <f>VLOOKUP(Table1[[#This Row],[column_index]],Table2[[column_index]:[Group]],2, FALSE)</f>
        <v>Surroundings</v>
      </c>
      <c r="D17" t="s">
        <v>26</v>
      </c>
      <c r="E17" s="9" t="s">
        <v>285</v>
      </c>
      <c r="F17" s="10"/>
      <c r="G17" s="3" t="s">
        <v>12</v>
      </c>
      <c r="H17" s="3">
        <v>823577</v>
      </c>
      <c r="I17" s="3">
        <v>0</v>
      </c>
      <c r="J17" s="3">
        <f>Table1[[#This Row],[count]]-Table1[[#This Row],[nulls]]</f>
        <v>823577</v>
      </c>
      <c r="K17" s="12">
        <f>Table1[[#This Row],[data]]/$H$2</f>
        <v>1</v>
      </c>
      <c r="L17" s="3">
        <v>12</v>
      </c>
      <c r="M17" s="4">
        <v>1.457058659967435E-5</v>
      </c>
      <c r="N17" s="4">
        <v>0</v>
      </c>
      <c r="O17" s="11">
        <f>ROUNDUP(Table1[[#This Row],[percent_null]], 1)</f>
        <v>0</v>
      </c>
      <c r="P17" t="s">
        <v>27</v>
      </c>
    </row>
    <row r="18" spans="1:16" x14ac:dyDescent="0.25">
      <c r="A18" t="s">
        <v>10</v>
      </c>
      <c r="B18" s="3">
        <v>7</v>
      </c>
      <c r="C18" s="3" t="str">
        <f>VLOOKUP(Table1[[#This Row],[column_index]],Table2[[column_index]:[Group]],2, FALSE)</f>
        <v>Surroundings</v>
      </c>
      <c r="D18" t="s">
        <v>28</v>
      </c>
      <c r="E18" s="9" t="s">
        <v>285</v>
      </c>
      <c r="F18" s="10"/>
      <c r="G18" s="3" t="s">
        <v>12</v>
      </c>
      <c r="H18" s="3">
        <v>823577</v>
      </c>
      <c r="I18" s="3">
        <v>0</v>
      </c>
      <c r="J18" s="3">
        <f>Table1[[#This Row],[count]]-Table1[[#This Row],[nulls]]</f>
        <v>823577</v>
      </c>
      <c r="K18" s="12">
        <f>Table1[[#This Row],[data]]/$H$2</f>
        <v>1</v>
      </c>
      <c r="L18" s="3">
        <v>6</v>
      </c>
      <c r="M18" s="4">
        <v>7.2852932998371734E-6</v>
      </c>
      <c r="N18" s="4">
        <v>0</v>
      </c>
      <c r="O18" s="11">
        <f>ROUNDUP(Table1[[#This Row],[percent_null]], 1)</f>
        <v>0</v>
      </c>
      <c r="P18" t="s">
        <v>29</v>
      </c>
    </row>
    <row r="19" spans="1:16" x14ac:dyDescent="0.25">
      <c r="A19" t="s">
        <v>10</v>
      </c>
      <c r="B19" s="3">
        <v>8</v>
      </c>
      <c r="C19" s="3" t="str">
        <f>VLOOKUP(Table1[[#This Row],[column_index]],Table2[[column_index]:[Group]],2, FALSE)</f>
        <v>Crash</v>
      </c>
      <c r="D19" t="s">
        <v>30</v>
      </c>
      <c r="E19" s="9" t="s">
        <v>285</v>
      </c>
      <c r="F19" s="10"/>
      <c r="G19" s="3" t="s">
        <v>12</v>
      </c>
      <c r="H19" s="3">
        <v>823577</v>
      </c>
      <c r="I19" s="3">
        <v>0</v>
      </c>
      <c r="J19" s="3">
        <f>Table1[[#This Row],[count]]-Table1[[#This Row],[nulls]]</f>
        <v>823577</v>
      </c>
      <c r="K19" s="12">
        <f>Table1[[#This Row],[data]]/$H$2</f>
        <v>1</v>
      </c>
      <c r="L19" s="3">
        <v>18</v>
      </c>
      <c r="M19" s="4">
        <v>2.1855879899511518E-5</v>
      </c>
      <c r="N19" s="4">
        <v>0</v>
      </c>
      <c r="O19" s="11">
        <f>ROUNDUP(Table1[[#This Row],[percent_null]], 1)</f>
        <v>0</v>
      </c>
      <c r="P19" t="s">
        <v>31</v>
      </c>
    </row>
    <row r="20" spans="1:16" x14ac:dyDescent="0.25">
      <c r="A20" t="s">
        <v>10</v>
      </c>
      <c r="B20" s="3">
        <v>9</v>
      </c>
      <c r="C20" s="3" t="str">
        <f>VLOOKUP(Table1[[#This Row],[column_index]],Table2[[column_index]:[Group]],2, FALSE)</f>
        <v>Traffic</v>
      </c>
      <c r="D20" t="s">
        <v>32</v>
      </c>
      <c r="E20" s="9" t="s">
        <v>285</v>
      </c>
      <c r="F20" s="10"/>
      <c r="G20" s="3" t="s">
        <v>12</v>
      </c>
      <c r="H20" s="3">
        <v>823577</v>
      </c>
      <c r="I20" s="3">
        <v>0</v>
      </c>
      <c r="J20" s="3">
        <f>Table1[[#This Row],[count]]-Table1[[#This Row],[nulls]]</f>
        <v>823577</v>
      </c>
      <c r="K20" s="12">
        <f>Table1[[#This Row],[data]]/$H$2</f>
        <v>1</v>
      </c>
      <c r="L20" s="3">
        <v>20</v>
      </c>
      <c r="M20" s="4">
        <v>2.4284310999457249E-5</v>
      </c>
      <c r="N20" s="4">
        <v>0</v>
      </c>
      <c r="O20" s="11">
        <f>ROUNDUP(Table1[[#This Row],[percent_null]], 1)</f>
        <v>0</v>
      </c>
      <c r="P20" t="s">
        <v>33</v>
      </c>
    </row>
    <row r="21" spans="1:16" x14ac:dyDescent="0.25">
      <c r="A21" t="s">
        <v>10</v>
      </c>
      <c r="B21" s="3">
        <v>12</v>
      </c>
      <c r="C21" s="3" t="str">
        <f>VLOOKUP(Table1[[#This Row],[column_index]],Table2[[column_index]:[Group]],2, FALSE)</f>
        <v>Road</v>
      </c>
      <c r="D21" t="s">
        <v>38</v>
      </c>
      <c r="E21" s="9" t="s">
        <v>285</v>
      </c>
      <c r="F21" s="10"/>
      <c r="G21" s="3" t="s">
        <v>12</v>
      </c>
      <c r="H21" s="3">
        <v>823577</v>
      </c>
      <c r="I21" s="3">
        <v>0</v>
      </c>
      <c r="J21" s="3">
        <f>Table1[[#This Row],[count]]-Table1[[#This Row],[nulls]]</f>
        <v>823577</v>
      </c>
      <c r="K21" s="12">
        <f>Table1[[#This Row],[data]]/$H$2</f>
        <v>1</v>
      </c>
      <c r="L21" s="3">
        <v>7</v>
      </c>
      <c r="M21" s="4">
        <v>8.4995088498100353E-6</v>
      </c>
      <c r="N21" s="4">
        <v>0</v>
      </c>
      <c r="O21" s="11">
        <f>ROUNDUP(Table1[[#This Row],[percent_null]], 1)</f>
        <v>0</v>
      </c>
      <c r="P21" t="s">
        <v>39</v>
      </c>
    </row>
    <row r="22" spans="1:16" x14ac:dyDescent="0.25">
      <c r="A22" t="s">
        <v>10</v>
      </c>
      <c r="B22" s="3">
        <v>11</v>
      </c>
      <c r="C22" s="3" t="str">
        <f>VLOOKUP(Table1[[#This Row],[column_index]],Table2[[column_index]:[Group]],2, FALSE)</f>
        <v>Road</v>
      </c>
      <c r="D22" t="s">
        <v>36</v>
      </c>
      <c r="E22" s="9" t="s">
        <v>268</v>
      </c>
      <c r="F22" s="10" t="s">
        <v>287</v>
      </c>
      <c r="G22" s="3" t="s">
        <v>12</v>
      </c>
      <c r="H22" s="3">
        <v>823577</v>
      </c>
      <c r="I22" s="3">
        <v>0</v>
      </c>
      <c r="J22" s="3">
        <f>Table1[[#This Row],[count]]-Table1[[#This Row],[nulls]]</f>
        <v>823577</v>
      </c>
      <c r="K22" s="12">
        <f>Table1[[#This Row],[data]]/$H$2</f>
        <v>1</v>
      </c>
      <c r="L22" s="3">
        <v>6</v>
      </c>
      <c r="M22" s="4">
        <v>7.2852932998371734E-6</v>
      </c>
      <c r="N22" s="4">
        <v>0</v>
      </c>
      <c r="O22" s="11">
        <f>ROUNDUP(Table1[[#This Row],[percent_null]], 1)</f>
        <v>0</v>
      </c>
      <c r="P22" t="s">
        <v>37</v>
      </c>
    </row>
    <row r="23" spans="1:16" x14ac:dyDescent="0.25">
      <c r="A23" t="s">
        <v>10</v>
      </c>
      <c r="B23" s="3">
        <v>15</v>
      </c>
      <c r="C23" s="3" t="str">
        <f>VLOOKUP(Table1[[#This Row],[column_index]],Table2[[column_index]:[Group]],2, FALSE)</f>
        <v>Crash</v>
      </c>
      <c r="D23" t="s">
        <v>44</v>
      </c>
      <c r="E23" s="9" t="s">
        <v>285</v>
      </c>
      <c r="F23" s="10"/>
      <c r="G23" s="3" t="s">
        <v>12</v>
      </c>
      <c r="H23" s="3">
        <v>823577</v>
      </c>
      <c r="I23" s="3">
        <v>0</v>
      </c>
      <c r="J23" s="3">
        <f>Table1[[#This Row],[count]]-Table1[[#This Row],[nulls]]</f>
        <v>823577</v>
      </c>
      <c r="K23" s="12">
        <f>Table1[[#This Row],[data]]/$H$2</f>
        <v>1</v>
      </c>
      <c r="L23" s="3">
        <v>2</v>
      </c>
      <c r="M23" s="4">
        <v>2.4284310999457252E-6</v>
      </c>
      <c r="N23" s="4">
        <v>0</v>
      </c>
      <c r="O23" s="11">
        <f>ROUNDUP(Table1[[#This Row],[percent_null]], 1)</f>
        <v>0</v>
      </c>
      <c r="P23" t="s">
        <v>45</v>
      </c>
    </row>
    <row r="24" spans="1:16" x14ac:dyDescent="0.25">
      <c r="A24" t="s">
        <v>10</v>
      </c>
      <c r="B24" s="3">
        <v>13</v>
      </c>
      <c r="C24" s="3" t="str">
        <f>VLOOKUP(Table1[[#This Row],[column_index]],Table2[[column_index]:[Group]],2, FALSE)</f>
        <v>Road</v>
      </c>
      <c r="D24" t="s">
        <v>40</v>
      </c>
      <c r="E24" s="9" t="s">
        <v>268</v>
      </c>
      <c r="F24" s="10" t="s">
        <v>288</v>
      </c>
      <c r="G24" s="3" t="s">
        <v>12</v>
      </c>
      <c r="H24" s="3">
        <v>823577</v>
      </c>
      <c r="I24" s="3">
        <v>0</v>
      </c>
      <c r="J24" s="3">
        <f>Table1[[#This Row],[count]]-Table1[[#This Row],[nulls]]</f>
        <v>823577</v>
      </c>
      <c r="K24" s="12">
        <f>Table1[[#This Row],[data]]/$H$2</f>
        <v>1</v>
      </c>
      <c r="L24" s="3">
        <v>7</v>
      </c>
      <c r="M24" s="4">
        <v>8.4995088498100353E-6</v>
      </c>
      <c r="N24" s="4">
        <v>0</v>
      </c>
      <c r="O24" s="11">
        <f>ROUNDUP(Table1[[#This Row],[percent_null]], 1)</f>
        <v>0</v>
      </c>
      <c r="P24" t="s">
        <v>41</v>
      </c>
    </row>
    <row r="25" spans="1:16" x14ac:dyDescent="0.25">
      <c r="A25" t="s">
        <v>10</v>
      </c>
      <c r="B25" s="3">
        <v>14</v>
      </c>
      <c r="C25" s="3" t="str">
        <f>VLOOKUP(Table1[[#This Row],[column_index]],Table2[[column_index]:[Group]],2, FALSE)</f>
        <v>Police</v>
      </c>
      <c r="D25" t="s">
        <v>42</v>
      </c>
      <c r="E25" s="9" t="s">
        <v>268</v>
      </c>
      <c r="F25" s="10" t="s">
        <v>289</v>
      </c>
      <c r="G25" s="3" t="s">
        <v>12</v>
      </c>
      <c r="H25" s="3">
        <v>823577</v>
      </c>
      <c r="I25" s="3">
        <v>24567</v>
      </c>
      <c r="J25" s="3">
        <f>Table1[[#This Row],[count]]-Table1[[#This Row],[nulls]]</f>
        <v>799010</v>
      </c>
      <c r="K25" s="12">
        <f>Table1[[#This Row],[data]]/$H$2</f>
        <v>0.97017036658381672</v>
      </c>
      <c r="L25" s="3">
        <v>3</v>
      </c>
      <c r="M25" s="4">
        <v>3.6426466499185871E-6</v>
      </c>
      <c r="N25" s="4">
        <v>2.9829633416183311E-2</v>
      </c>
      <c r="O25" s="11">
        <f>ROUNDUP(Table1[[#This Row],[percent_null]], 1)</f>
        <v>0.1</v>
      </c>
      <c r="P25" t="s">
        <v>43</v>
      </c>
    </row>
    <row r="26" spans="1:16" x14ac:dyDescent="0.25">
      <c r="A26" t="s">
        <v>10</v>
      </c>
      <c r="B26" s="3">
        <v>18</v>
      </c>
      <c r="C26" s="3" t="str">
        <f>VLOOKUP(Table1[[#This Row],[column_index]],Table2[[column_index]:[Group]],2, FALSE)</f>
        <v>Crash</v>
      </c>
      <c r="D26" t="s">
        <v>50</v>
      </c>
      <c r="E26" s="9" t="s">
        <v>263</v>
      </c>
      <c r="F26" s="10" t="s">
        <v>282</v>
      </c>
      <c r="G26" s="3" t="s">
        <v>12</v>
      </c>
      <c r="H26" s="3">
        <v>823577</v>
      </c>
      <c r="I26" s="3">
        <v>565722</v>
      </c>
      <c r="J26" s="3">
        <f>Table1[[#This Row],[count]]-Table1[[#This Row],[nulls]]</f>
        <v>257855</v>
      </c>
      <c r="K26" s="12">
        <f>Table1[[#This Row],[data]]/$H$2</f>
        <v>0.31309155063825239</v>
      </c>
      <c r="L26" s="3">
        <v>2</v>
      </c>
      <c r="M26" s="4">
        <v>2.4284310999457252E-6</v>
      </c>
      <c r="N26" s="4">
        <v>0.68690844936174755</v>
      </c>
      <c r="O26" s="11">
        <f>ROUNDUP(Table1[[#This Row],[percent_null]], 1)</f>
        <v>0.7</v>
      </c>
      <c r="P26" t="s">
        <v>51</v>
      </c>
    </row>
    <row r="27" spans="1:16" x14ac:dyDescent="0.25">
      <c r="A27" t="s">
        <v>10</v>
      </c>
      <c r="B27" s="3">
        <v>19</v>
      </c>
      <c r="C27" s="3" t="str">
        <f>VLOOKUP(Table1[[#This Row],[column_index]],Table2[[column_index]:[Group]],2, FALSE)</f>
        <v>Outcome</v>
      </c>
      <c r="D27" t="s">
        <v>52</v>
      </c>
      <c r="E27" s="9" t="s">
        <v>285</v>
      </c>
      <c r="F27" s="10"/>
      <c r="G27" s="3" t="s">
        <v>12</v>
      </c>
      <c r="H27" s="3">
        <v>823577</v>
      </c>
      <c r="I27" s="3">
        <v>0</v>
      </c>
      <c r="J27" s="3">
        <f>Table1[[#This Row],[count]]-Table1[[#This Row],[nulls]]</f>
        <v>823577</v>
      </c>
      <c r="K27" s="12">
        <f>Table1[[#This Row],[data]]/$H$2</f>
        <v>1</v>
      </c>
      <c r="L27" s="3">
        <v>3</v>
      </c>
      <c r="M27" s="4">
        <v>3.6426466499185871E-6</v>
      </c>
      <c r="N27" s="4">
        <v>0</v>
      </c>
      <c r="O27" s="11">
        <f>ROUNDUP(Table1[[#This Row],[percent_null]], 1)</f>
        <v>0</v>
      </c>
      <c r="P27" t="s">
        <v>53</v>
      </c>
    </row>
    <row r="28" spans="1:16" x14ac:dyDescent="0.25">
      <c r="A28" t="s">
        <v>10</v>
      </c>
      <c r="B28" s="3">
        <v>20</v>
      </c>
      <c r="C28" s="3" t="str">
        <f>VLOOKUP(Table1[[#This Row],[column_index]],Table2[[column_index]:[Group]],2, FALSE)</f>
        <v>Police</v>
      </c>
      <c r="D28" t="s">
        <v>54</v>
      </c>
      <c r="E28" s="9" t="s">
        <v>285</v>
      </c>
      <c r="F28" s="10"/>
      <c r="G28" s="3" t="s">
        <v>17</v>
      </c>
      <c r="H28" s="3">
        <v>823577</v>
      </c>
      <c r="I28" s="3">
        <v>0</v>
      </c>
      <c r="J28" s="3">
        <f>Table1[[#This Row],[count]]-Table1[[#This Row],[nulls]]</f>
        <v>823577</v>
      </c>
      <c r="K28" s="12">
        <f>Table1[[#This Row],[data]]/$H$2</f>
        <v>1</v>
      </c>
      <c r="L28" s="3">
        <v>625044</v>
      </c>
      <c r="M28" s="4">
        <v>0.75893814421723771</v>
      </c>
      <c r="N28" s="4">
        <v>0</v>
      </c>
      <c r="O28" s="11">
        <f>ROUNDUP(Table1[[#This Row],[percent_null]], 1)</f>
        <v>0</v>
      </c>
      <c r="P28" t="s">
        <v>55</v>
      </c>
    </row>
    <row r="29" spans="1:16" x14ac:dyDescent="0.25">
      <c r="A29" t="s">
        <v>10</v>
      </c>
      <c r="B29" s="3">
        <v>21</v>
      </c>
      <c r="C29" s="3" t="str">
        <f>VLOOKUP(Table1[[#This Row],[column_index]],Table2[[column_index]:[Group]],2, FALSE)</f>
        <v>Crash</v>
      </c>
      <c r="D29" t="s">
        <v>56</v>
      </c>
      <c r="E29" s="9" t="s">
        <v>268</v>
      </c>
      <c r="F29" s="10" t="s">
        <v>288</v>
      </c>
      <c r="G29" s="3" t="s">
        <v>12</v>
      </c>
      <c r="H29" s="3">
        <v>823577</v>
      </c>
      <c r="I29" s="3">
        <v>0</v>
      </c>
      <c r="J29" s="3">
        <f>Table1[[#This Row],[count]]-Table1[[#This Row],[nulls]]</f>
        <v>823577</v>
      </c>
      <c r="K29" s="12">
        <f>Table1[[#This Row],[data]]/$H$2</f>
        <v>1</v>
      </c>
      <c r="L29" s="3">
        <v>40</v>
      </c>
      <c r="M29" s="4">
        <v>4.8568621998914491E-5</v>
      </c>
      <c r="N29" s="4">
        <v>0</v>
      </c>
      <c r="O29" s="11">
        <f>ROUNDUP(Table1[[#This Row],[percent_null]], 1)</f>
        <v>0</v>
      </c>
      <c r="P29" t="s">
        <v>57</v>
      </c>
    </row>
    <row r="30" spans="1:16" x14ac:dyDescent="0.25">
      <c r="A30" t="s">
        <v>10</v>
      </c>
      <c r="B30" s="3">
        <v>22</v>
      </c>
      <c r="C30" s="3" t="str">
        <f>VLOOKUP(Table1[[#This Row],[column_index]],Table2[[column_index]:[Group]],2, FALSE)</f>
        <v>Crash</v>
      </c>
      <c r="D30" t="s">
        <v>58</v>
      </c>
      <c r="E30" s="9" t="s">
        <v>268</v>
      </c>
      <c r="F30" s="10" t="s">
        <v>288</v>
      </c>
      <c r="G30" s="3" t="s">
        <v>12</v>
      </c>
      <c r="H30" s="3">
        <v>823577</v>
      </c>
      <c r="I30" s="3">
        <v>0</v>
      </c>
      <c r="J30" s="3">
        <f>Table1[[#This Row],[count]]-Table1[[#This Row],[nulls]]</f>
        <v>823577</v>
      </c>
      <c r="K30" s="12">
        <f>Table1[[#This Row],[data]]/$H$2</f>
        <v>1</v>
      </c>
      <c r="L30" s="3">
        <v>40</v>
      </c>
      <c r="M30" s="4">
        <v>4.8568621998914491E-5</v>
      </c>
      <c r="N30" s="4">
        <v>0</v>
      </c>
      <c r="O30" s="11">
        <f>ROUNDUP(Table1[[#This Row],[percent_null]], 1)</f>
        <v>0</v>
      </c>
      <c r="P30" t="s">
        <v>59</v>
      </c>
    </row>
    <row r="31" spans="1:16" x14ac:dyDescent="0.25">
      <c r="A31" t="s">
        <v>10</v>
      </c>
      <c r="B31" s="3">
        <v>23</v>
      </c>
      <c r="C31" s="3" t="str">
        <f>VLOOKUP(Table1[[#This Row],[column_index]],Table2[[column_index]:[Group]],2, FALSE)</f>
        <v>Location</v>
      </c>
      <c r="D31" t="s">
        <v>60</v>
      </c>
      <c r="E31" s="9" t="s">
        <v>285</v>
      </c>
      <c r="F31" s="10"/>
      <c r="G31" s="3" t="s">
        <v>20</v>
      </c>
      <c r="H31" s="3">
        <v>823577</v>
      </c>
      <c r="I31" s="3">
        <v>0</v>
      </c>
      <c r="J31" s="3">
        <f>Table1[[#This Row],[count]]-Table1[[#This Row],[nulls]]</f>
        <v>823577</v>
      </c>
      <c r="K31" s="12">
        <f>Table1[[#This Row],[data]]/$H$2</f>
        <v>1</v>
      </c>
      <c r="L31" s="3">
        <v>11730</v>
      </c>
      <c r="M31" s="4">
        <v>1.4242748401181671E-2</v>
      </c>
      <c r="N31" s="4">
        <v>0</v>
      </c>
      <c r="O31" s="11">
        <f>ROUNDUP(Table1[[#This Row],[percent_null]], 1)</f>
        <v>0</v>
      </c>
      <c r="P31" t="s">
        <v>61</v>
      </c>
    </row>
    <row r="32" spans="1:16" x14ac:dyDescent="0.25">
      <c r="A32" t="s">
        <v>10</v>
      </c>
      <c r="B32" s="3">
        <v>24</v>
      </c>
      <c r="C32" s="3" t="str">
        <f>VLOOKUP(Table1[[#This Row],[column_index]],Table2[[column_index]:[Group]],2, FALSE)</f>
        <v>Road</v>
      </c>
      <c r="D32" t="s">
        <v>62</v>
      </c>
      <c r="E32" s="9" t="s">
        <v>285</v>
      </c>
      <c r="F32" s="10"/>
      <c r="G32" s="3" t="s">
        <v>12</v>
      </c>
      <c r="H32" s="3">
        <v>823577</v>
      </c>
      <c r="I32" s="3">
        <v>4</v>
      </c>
      <c r="J32" s="3">
        <f>Table1[[#This Row],[count]]-Table1[[#This Row],[nulls]]</f>
        <v>823573</v>
      </c>
      <c r="K32" s="12">
        <f>Table1[[#This Row],[data]]/$H$2</f>
        <v>0.99999514313780014</v>
      </c>
      <c r="L32" s="3">
        <v>4</v>
      </c>
      <c r="M32" s="4">
        <v>4.8568621998914486E-6</v>
      </c>
      <c r="N32" s="4">
        <v>4.8568621998914486E-6</v>
      </c>
      <c r="O32" s="11">
        <f>ROUNDUP(Table1[[#This Row],[percent_null]], 1)</f>
        <v>0.1</v>
      </c>
      <c r="P32" t="s">
        <v>63</v>
      </c>
    </row>
    <row r="33" spans="1:16" x14ac:dyDescent="0.25">
      <c r="A33" t="s">
        <v>10</v>
      </c>
      <c r="B33" s="3">
        <v>25</v>
      </c>
      <c r="C33" s="3" t="str">
        <f>VLOOKUP(Table1[[#This Row],[column_index]],Table2[[column_index]:[Group]],2, FALSE)</f>
        <v>Location</v>
      </c>
      <c r="D33" t="s">
        <v>64</v>
      </c>
      <c r="E33" s="9" t="s">
        <v>285</v>
      </c>
      <c r="F33" s="10"/>
      <c r="G33" s="3" t="s">
        <v>12</v>
      </c>
      <c r="H33" s="3">
        <v>823577</v>
      </c>
      <c r="I33" s="3">
        <v>1</v>
      </c>
      <c r="J33" s="3">
        <f>Table1[[#This Row],[count]]-Table1[[#This Row],[nulls]]</f>
        <v>823576</v>
      </c>
      <c r="K33" s="12">
        <f>Table1[[#This Row],[data]]/$H$2</f>
        <v>0.99999878578445001</v>
      </c>
      <c r="L33" s="3">
        <v>1641</v>
      </c>
      <c r="M33" s="4">
        <v>1.9925277175054669E-3</v>
      </c>
      <c r="N33" s="4">
        <v>1.2142155499728619E-6</v>
      </c>
      <c r="O33" s="11">
        <f>ROUNDUP(Table1[[#This Row],[percent_null]], 1)</f>
        <v>0.1</v>
      </c>
      <c r="P33" t="s">
        <v>65</v>
      </c>
    </row>
    <row r="34" spans="1:16" x14ac:dyDescent="0.25">
      <c r="A34" t="s">
        <v>10</v>
      </c>
      <c r="B34" s="3">
        <v>26</v>
      </c>
      <c r="C34" s="3" t="str">
        <f>VLOOKUP(Table1[[#This Row],[column_index]],Table2[[column_index]:[Group]],2, FALSE)</f>
        <v>Police</v>
      </c>
      <c r="D34" t="s">
        <v>66</v>
      </c>
      <c r="E34" s="9" t="s">
        <v>285</v>
      </c>
      <c r="F34" s="10"/>
      <c r="G34" s="3" t="s">
        <v>20</v>
      </c>
      <c r="H34" s="3">
        <v>823577</v>
      </c>
      <c r="I34" s="3">
        <v>5</v>
      </c>
      <c r="J34" s="3">
        <f>Table1[[#This Row],[count]]-Table1[[#This Row],[nulls]]</f>
        <v>823572</v>
      </c>
      <c r="K34" s="12">
        <f>Table1[[#This Row],[data]]/$H$2</f>
        <v>0.99999392892225014</v>
      </c>
      <c r="L34" s="3">
        <v>276</v>
      </c>
      <c r="M34" s="4">
        <v>3.3512349179250998E-4</v>
      </c>
      <c r="N34" s="4">
        <v>6.0710777498643114E-6</v>
      </c>
      <c r="O34" s="11">
        <f>ROUNDUP(Table1[[#This Row],[percent_null]], 1)</f>
        <v>0.1</v>
      </c>
      <c r="P34" t="s">
        <v>67</v>
      </c>
    </row>
    <row r="35" spans="1:16" x14ac:dyDescent="0.25">
      <c r="A35" t="s">
        <v>10</v>
      </c>
      <c r="B35" s="3">
        <v>33</v>
      </c>
      <c r="C35" s="3" t="str">
        <f>VLOOKUP(Table1[[#This Row],[column_index]],Table2[[column_index]:[Group]],2, FALSE)</f>
        <v>Crash</v>
      </c>
      <c r="D35" t="s">
        <v>80</v>
      </c>
      <c r="E35" s="9" t="s">
        <v>285</v>
      </c>
      <c r="F35" s="10"/>
      <c r="G35" s="3" t="s">
        <v>20</v>
      </c>
      <c r="H35" s="3">
        <v>823577</v>
      </c>
      <c r="I35" s="3">
        <v>0</v>
      </c>
      <c r="J35" s="3">
        <f>Table1[[#This Row],[count]]-Table1[[#This Row],[nulls]]</f>
        <v>823577</v>
      </c>
      <c r="K35" s="12">
        <f>Table1[[#This Row],[data]]/$H$2</f>
        <v>1</v>
      </c>
      <c r="L35" s="3">
        <v>17</v>
      </c>
      <c r="M35" s="4">
        <v>2.064166434953866E-5</v>
      </c>
      <c r="N35" s="4">
        <v>0</v>
      </c>
      <c r="O35" s="11">
        <f>ROUNDUP(Table1[[#This Row],[percent_null]], 1)</f>
        <v>0</v>
      </c>
      <c r="P35" t="s">
        <v>81</v>
      </c>
    </row>
    <row r="36" spans="1:16" x14ac:dyDescent="0.25">
      <c r="A36" t="s">
        <v>10</v>
      </c>
      <c r="B36" s="3">
        <v>34</v>
      </c>
      <c r="C36" s="3" t="str">
        <f>VLOOKUP(Table1[[#This Row],[column_index]],Table2[[column_index]:[Group]],2, FALSE)</f>
        <v>Outcome</v>
      </c>
      <c r="D36" t="s">
        <v>82</v>
      </c>
      <c r="E36" s="9" t="s">
        <v>285</v>
      </c>
      <c r="F36" s="10"/>
      <c r="G36" s="3" t="s">
        <v>12</v>
      </c>
      <c r="H36" s="3">
        <v>823577</v>
      </c>
      <c r="I36" s="3">
        <v>1812</v>
      </c>
      <c r="J36" s="3">
        <f>Table1[[#This Row],[count]]-Table1[[#This Row],[nulls]]</f>
        <v>821765</v>
      </c>
      <c r="K36" s="12">
        <f>Table1[[#This Row],[data]]/$H$2</f>
        <v>0.99779984142344913</v>
      </c>
      <c r="L36" s="3">
        <v>5</v>
      </c>
      <c r="M36" s="4">
        <v>6.0710777498643114E-6</v>
      </c>
      <c r="N36" s="4">
        <v>2.200158576550826E-3</v>
      </c>
      <c r="O36" s="11">
        <f>ROUNDUP(Table1[[#This Row],[percent_null]], 1)</f>
        <v>0.1</v>
      </c>
      <c r="P36" t="s">
        <v>83</v>
      </c>
    </row>
    <row r="37" spans="1:16" x14ac:dyDescent="0.25">
      <c r="A37" t="s">
        <v>10</v>
      </c>
      <c r="B37" s="3">
        <v>35</v>
      </c>
      <c r="C37" s="3" t="str">
        <f>VLOOKUP(Table1[[#This Row],[column_index]],Table2[[column_index]:[Group]],2, FALSE)</f>
        <v>Outcome</v>
      </c>
      <c r="D37" t="s">
        <v>84</v>
      </c>
      <c r="E37" s="9" t="s">
        <v>285</v>
      </c>
      <c r="F37" s="10"/>
      <c r="G37" s="3" t="s">
        <v>20</v>
      </c>
      <c r="H37" s="3">
        <v>823577</v>
      </c>
      <c r="I37" s="3">
        <v>1800</v>
      </c>
      <c r="J37" s="3">
        <f>Table1[[#This Row],[count]]-Table1[[#This Row],[nulls]]</f>
        <v>821777</v>
      </c>
      <c r="K37" s="12">
        <f>Table1[[#This Row],[data]]/$H$2</f>
        <v>0.99781441201004883</v>
      </c>
      <c r="L37" s="3">
        <v>20</v>
      </c>
      <c r="M37" s="4">
        <v>2.4284310999457249E-5</v>
      </c>
      <c r="N37" s="4">
        <v>2.185587989951152E-3</v>
      </c>
      <c r="O37" s="11">
        <f>ROUNDUP(Table1[[#This Row],[percent_null]], 1)</f>
        <v>0.1</v>
      </c>
      <c r="P37" t="s">
        <v>85</v>
      </c>
    </row>
    <row r="38" spans="1:16" x14ac:dyDescent="0.25">
      <c r="A38" t="s">
        <v>10</v>
      </c>
      <c r="B38" s="3">
        <v>36</v>
      </c>
      <c r="C38" s="3" t="str">
        <f>VLOOKUP(Table1[[#This Row],[column_index]],Table2[[column_index]:[Group]],2, FALSE)</f>
        <v>Outcome</v>
      </c>
      <c r="D38" t="s">
        <v>86</v>
      </c>
      <c r="E38" s="9" t="s">
        <v>285</v>
      </c>
      <c r="F38" s="10"/>
      <c r="G38" s="3" t="s">
        <v>20</v>
      </c>
      <c r="H38" s="3">
        <v>823577</v>
      </c>
      <c r="I38" s="3">
        <v>1800</v>
      </c>
      <c r="J38" s="3">
        <f>Table1[[#This Row],[count]]-Table1[[#This Row],[nulls]]</f>
        <v>821777</v>
      </c>
      <c r="K38" s="12">
        <f>Table1[[#This Row],[data]]/$H$2</f>
        <v>0.99781441201004883</v>
      </c>
      <c r="L38" s="3">
        <v>5</v>
      </c>
      <c r="M38" s="4">
        <v>6.0710777498643114E-6</v>
      </c>
      <c r="N38" s="4">
        <v>2.185587989951152E-3</v>
      </c>
      <c r="O38" s="11">
        <f>ROUNDUP(Table1[[#This Row],[percent_null]], 1)</f>
        <v>0.1</v>
      </c>
      <c r="P38" t="s">
        <v>87</v>
      </c>
    </row>
    <row r="39" spans="1:16" x14ac:dyDescent="0.25">
      <c r="A39" t="s">
        <v>10</v>
      </c>
      <c r="B39" s="3">
        <v>37</v>
      </c>
      <c r="C39" s="3" t="str">
        <f>VLOOKUP(Table1[[#This Row],[column_index]],Table2[[column_index]:[Group]],2, FALSE)</f>
        <v>Outcome</v>
      </c>
      <c r="D39" t="s">
        <v>88</v>
      </c>
      <c r="E39" s="9" t="s">
        <v>285</v>
      </c>
      <c r="F39" s="10"/>
      <c r="G39" s="3" t="s">
        <v>20</v>
      </c>
      <c r="H39" s="3">
        <v>823577</v>
      </c>
      <c r="I39" s="3">
        <v>1800</v>
      </c>
      <c r="J39" s="3">
        <f>Table1[[#This Row],[count]]-Table1[[#This Row],[nulls]]</f>
        <v>821777</v>
      </c>
      <c r="K39" s="12">
        <f>Table1[[#This Row],[data]]/$H$2</f>
        <v>0.99781441201004883</v>
      </c>
      <c r="L39" s="3">
        <v>10</v>
      </c>
      <c r="M39" s="4">
        <v>1.2142155499728619E-5</v>
      </c>
      <c r="N39" s="4">
        <v>2.185587989951152E-3</v>
      </c>
      <c r="O39" s="11">
        <f>ROUNDUP(Table1[[#This Row],[percent_null]], 1)</f>
        <v>0.1</v>
      </c>
      <c r="P39" t="s">
        <v>89</v>
      </c>
    </row>
    <row r="40" spans="1:16" x14ac:dyDescent="0.25">
      <c r="A40" t="s">
        <v>10</v>
      </c>
      <c r="B40" s="3">
        <v>38</v>
      </c>
      <c r="C40" s="3" t="str">
        <f>VLOOKUP(Table1[[#This Row],[column_index]],Table2[[column_index]:[Group]],2, FALSE)</f>
        <v>Outcome</v>
      </c>
      <c r="D40" t="s">
        <v>90</v>
      </c>
      <c r="E40" s="9" t="s">
        <v>285</v>
      </c>
      <c r="F40" s="10"/>
      <c r="G40" s="3" t="s">
        <v>20</v>
      </c>
      <c r="H40" s="3">
        <v>823577</v>
      </c>
      <c r="I40" s="3">
        <v>1800</v>
      </c>
      <c r="J40" s="3">
        <f>Table1[[#This Row],[count]]-Table1[[#This Row],[nulls]]</f>
        <v>821777</v>
      </c>
      <c r="K40" s="12">
        <f>Table1[[#This Row],[data]]/$H$2</f>
        <v>0.99781441201004883</v>
      </c>
      <c r="L40" s="3">
        <v>19</v>
      </c>
      <c r="M40" s="4">
        <v>2.307009544948438E-5</v>
      </c>
      <c r="N40" s="4">
        <v>2.185587989951152E-3</v>
      </c>
      <c r="O40" s="11">
        <f>ROUNDUP(Table1[[#This Row],[percent_null]], 1)</f>
        <v>0.1</v>
      </c>
      <c r="P40" t="s">
        <v>91</v>
      </c>
    </row>
    <row r="41" spans="1:16" x14ac:dyDescent="0.25">
      <c r="A41" t="s">
        <v>10</v>
      </c>
      <c r="B41" s="3">
        <v>39</v>
      </c>
      <c r="C41" s="3" t="str">
        <f>VLOOKUP(Table1[[#This Row],[column_index]],Table2[[column_index]:[Group]],2, FALSE)</f>
        <v>Outcome</v>
      </c>
      <c r="D41" t="s">
        <v>92</v>
      </c>
      <c r="E41" s="9" t="s">
        <v>285</v>
      </c>
      <c r="F41" s="10"/>
      <c r="G41" s="3" t="s">
        <v>20</v>
      </c>
      <c r="H41" s="3">
        <v>823577</v>
      </c>
      <c r="I41" s="3">
        <v>1800</v>
      </c>
      <c r="J41" s="3">
        <f>Table1[[#This Row],[count]]-Table1[[#This Row],[nulls]]</f>
        <v>821777</v>
      </c>
      <c r="K41" s="12">
        <f>Table1[[#This Row],[data]]/$H$2</f>
        <v>0.99781441201004883</v>
      </c>
      <c r="L41" s="3">
        <v>13</v>
      </c>
      <c r="M41" s="4">
        <v>1.5784802149647209E-5</v>
      </c>
      <c r="N41" s="4">
        <v>2.185587989951152E-3</v>
      </c>
      <c r="O41" s="11">
        <f>ROUNDUP(Table1[[#This Row],[percent_null]], 1)</f>
        <v>0.1</v>
      </c>
      <c r="P41" t="s">
        <v>93</v>
      </c>
    </row>
    <row r="42" spans="1:16" x14ac:dyDescent="0.25">
      <c r="A42" t="s">
        <v>10</v>
      </c>
      <c r="B42" s="3">
        <v>40</v>
      </c>
      <c r="C42" s="3" t="str">
        <f>VLOOKUP(Table1[[#This Row],[column_index]],Table2[[column_index]:[Group]],2, FALSE)</f>
        <v>Outcome</v>
      </c>
      <c r="D42" t="s">
        <v>94</v>
      </c>
      <c r="E42" s="9" t="s">
        <v>285</v>
      </c>
      <c r="F42" s="10"/>
      <c r="G42" s="3" t="s">
        <v>20</v>
      </c>
      <c r="H42" s="3">
        <v>823577</v>
      </c>
      <c r="I42" s="3">
        <v>1800</v>
      </c>
      <c r="J42" s="3">
        <f>Table1[[#This Row],[count]]-Table1[[#This Row],[nulls]]</f>
        <v>821777</v>
      </c>
      <c r="K42" s="12">
        <f>Table1[[#This Row],[data]]/$H$2</f>
        <v>0.99781441201004883</v>
      </c>
      <c r="L42" s="3">
        <v>48</v>
      </c>
      <c r="M42" s="4">
        <v>5.8282346398697387E-5</v>
      </c>
      <c r="N42" s="4">
        <v>2.185587989951152E-3</v>
      </c>
      <c r="O42" s="11">
        <f>ROUNDUP(Table1[[#This Row],[percent_null]], 1)</f>
        <v>0.1</v>
      </c>
      <c r="P42" t="s">
        <v>95</v>
      </c>
    </row>
    <row r="43" spans="1:16" x14ac:dyDescent="0.25">
      <c r="A43" t="s">
        <v>10</v>
      </c>
      <c r="B43" s="3">
        <v>41</v>
      </c>
      <c r="C43" s="3" t="str">
        <f>VLOOKUP(Table1[[#This Row],[column_index]],Table2[[column_index]:[Group]],2, FALSE)</f>
        <v>Outcome</v>
      </c>
      <c r="D43" t="s">
        <v>96</v>
      </c>
      <c r="E43" s="9" t="s">
        <v>268</v>
      </c>
      <c r="F43" s="10" t="s">
        <v>289</v>
      </c>
      <c r="G43" s="3" t="s">
        <v>20</v>
      </c>
      <c r="H43" s="3">
        <v>823577</v>
      </c>
      <c r="I43" s="3">
        <v>1800</v>
      </c>
      <c r="J43" s="3">
        <f>Table1[[#This Row],[count]]-Table1[[#This Row],[nulls]]</f>
        <v>821777</v>
      </c>
      <c r="K43" s="12">
        <f>Table1[[#This Row],[data]]/$H$2</f>
        <v>0.99781441201004883</v>
      </c>
      <c r="L43" s="3">
        <v>1</v>
      </c>
      <c r="M43" s="4">
        <v>1.2142155499728619E-6</v>
      </c>
      <c r="N43" s="4">
        <v>2.185587989951152E-3</v>
      </c>
      <c r="O43" s="11">
        <f>ROUNDUP(Table1[[#This Row],[percent_null]], 1)</f>
        <v>0.1</v>
      </c>
      <c r="P43" t="s">
        <v>97</v>
      </c>
    </row>
    <row r="44" spans="1:16" x14ac:dyDescent="0.25">
      <c r="A44" t="s">
        <v>10</v>
      </c>
      <c r="B44" s="3">
        <v>42</v>
      </c>
      <c r="C44" s="3" t="str">
        <f>VLOOKUP(Table1[[#This Row],[column_index]],Table2[[column_index]:[Group]],2, FALSE)</f>
        <v>Crash</v>
      </c>
      <c r="D44" t="s">
        <v>98</v>
      </c>
      <c r="E44" s="9" t="s">
        <v>285</v>
      </c>
      <c r="F44" s="10"/>
      <c r="G44" s="3" t="s">
        <v>20</v>
      </c>
      <c r="H44" s="3">
        <v>823577</v>
      </c>
      <c r="I44" s="3">
        <v>0</v>
      </c>
      <c r="J44" s="3">
        <f>Table1[[#This Row],[count]]-Table1[[#This Row],[nulls]]</f>
        <v>823577</v>
      </c>
      <c r="K44" s="12">
        <f>Table1[[#This Row],[data]]/$H$2</f>
        <v>1</v>
      </c>
      <c r="L44" s="3">
        <v>24</v>
      </c>
      <c r="M44" s="4">
        <v>2.914117319934869E-5</v>
      </c>
      <c r="N44" s="4">
        <v>0</v>
      </c>
      <c r="O44" s="11">
        <f>ROUNDUP(Table1[[#This Row],[percent_null]], 1)</f>
        <v>0</v>
      </c>
      <c r="P44" t="s">
        <v>99</v>
      </c>
    </row>
    <row r="45" spans="1:16" x14ac:dyDescent="0.25">
      <c r="A45" t="s">
        <v>10</v>
      </c>
      <c r="B45" s="3">
        <v>43</v>
      </c>
      <c r="C45" s="3" t="str">
        <f>VLOOKUP(Table1[[#This Row],[column_index]],Table2[[column_index]:[Group]],2, FALSE)</f>
        <v>Crash</v>
      </c>
      <c r="D45" t="s">
        <v>100</v>
      </c>
      <c r="E45" s="9" t="s">
        <v>285</v>
      </c>
      <c r="F45" s="10"/>
      <c r="G45" s="3" t="s">
        <v>20</v>
      </c>
      <c r="H45" s="3">
        <v>823577</v>
      </c>
      <c r="I45" s="3">
        <v>0</v>
      </c>
      <c r="J45" s="3">
        <f>Table1[[#This Row],[count]]-Table1[[#This Row],[nulls]]</f>
        <v>823577</v>
      </c>
      <c r="K45" s="12">
        <f>Table1[[#This Row],[data]]/$H$2</f>
        <v>1</v>
      </c>
      <c r="L45" s="3">
        <v>7</v>
      </c>
      <c r="M45" s="4">
        <v>8.4995088498100353E-6</v>
      </c>
      <c r="N45" s="4">
        <v>0</v>
      </c>
      <c r="O45" s="11">
        <f>ROUNDUP(Table1[[#This Row],[percent_null]], 1)</f>
        <v>0</v>
      </c>
      <c r="P45" t="s">
        <v>101</v>
      </c>
    </row>
    <row r="46" spans="1:16" x14ac:dyDescent="0.25">
      <c r="A46" t="s">
        <v>10</v>
      </c>
      <c r="B46" s="3">
        <v>44</v>
      </c>
      <c r="C46" s="3" t="str">
        <f>VLOOKUP(Table1[[#This Row],[column_index]],Table2[[column_index]:[Group]],2, FALSE)</f>
        <v>Crash</v>
      </c>
      <c r="D46" t="s">
        <v>102</v>
      </c>
      <c r="E46" s="9" t="s">
        <v>285</v>
      </c>
      <c r="F46" s="10"/>
      <c r="G46" s="3" t="s">
        <v>20</v>
      </c>
      <c r="H46" s="3">
        <v>823577</v>
      </c>
      <c r="I46" s="3">
        <v>0</v>
      </c>
      <c r="J46" s="3">
        <f>Table1[[#This Row],[count]]-Table1[[#This Row],[nulls]]</f>
        <v>823577</v>
      </c>
      <c r="K46" s="12">
        <f>Table1[[#This Row],[data]]/$H$2</f>
        <v>1</v>
      </c>
      <c r="L46" s="3">
        <v>12</v>
      </c>
      <c r="M46" s="4">
        <v>1.457058659967435E-5</v>
      </c>
      <c r="N46" s="4">
        <v>0</v>
      </c>
      <c r="O46" s="11">
        <f>ROUNDUP(Table1[[#This Row],[percent_null]], 1)</f>
        <v>0</v>
      </c>
      <c r="P46" t="s">
        <v>103</v>
      </c>
    </row>
    <row r="47" spans="1:16" x14ac:dyDescent="0.25">
      <c r="A47" t="s">
        <v>10</v>
      </c>
      <c r="B47" s="3">
        <v>45</v>
      </c>
      <c r="C47" s="3" t="str">
        <f>VLOOKUP(Table1[[#This Row],[column_index]],Table2[[column_index]:[Group]],2, FALSE)</f>
        <v>Location</v>
      </c>
      <c r="D47" t="s">
        <v>104</v>
      </c>
      <c r="E47" s="9" t="s">
        <v>285</v>
      </c>
      <c r="F47" s="10"/>
      <c r="G47" s="3" t="s">
        <v>20</v>
      </c>
      <c r="H47" s="3">
        <v>823577</v>
      </c>
      <c r="I47" s="3">
        <v>5687</v>
      </c>
      <c r="J47" s="3">
        <f>Table1[[#This Row],[count]]-Table1[[#This Row],[nulls]]</f>
        <v>817890</v>
      </c>
      <c r="K47" s="12">
        <f>Table1[[#This Row],[data]]/$H$2</f>
        <v>0.99309475616730436</v>
      </c>
      <c r="L47" s="3">
        <v>301394</v>
      </c>
      <c r="M47" s="4">
        <v>0.36595728146852091</v>
      </c>
      <c r="N47" s="4">
        <v>6.9052438326956678E-3</v>
      </c>
      <c r="O47" s="11">
        <f>ROUNDUP(Table1[[#This Row],[percent_null]], 1)</f>
        <v>0.1</v>
      </c>
      <c r="P47" t="s">
        <v>105</v>
      </c>
    </row>
    <row r="48" spans="1:16" x14ac:dyDescent="0.25">
      <c r="A48" t="s">
        <v>10</v>
      </c>
      <c r="B48" s="3">
        <v>46</v>
      </c>
      <c r="C48" s="3" t="str">
        <f>VLOOKUP(Table1[[#This Row],[column_index]],Table2[[column_index]:[Group]],2, FALSE)</f>
        <v>Location</v>
      </c>
      <c r="D48" t="s">
        <v>106</v>
      </c>
      <c r="E48" s="9" t="s">
        <v>285</v>
      </c>
      <c r="F48" s="10"/>
      <c r="G48" s="3" t="s">
        <v>20</v>
      </c>
      <c r="H48" s="3">
        <v>823577</v>
      </c>
      <c r="I48" s="3">
        <v>5687</v>
      </c>
      <c r="J48" s="3">
        <f>Table1[[#This Row],[count]]-Table1[[#This Row],[nulls]]</f>
        <v>817890</v>
      </c>
      <c r="K48" s="12">
        <f>Table1[[#This Row],[data]]/$H$2</f>
        <v>0.99309475616730436</v>
      </c>
      <c r="L48" s="3">
        <v>301353</v>
      </c>
      <c r="M48" s="4">
        <v>0.36590749863097199</v>
      </c>
      <c r="N48" s="4">
        <v>6.9052438326956678E-3</v>
      </c>
      <c r="O48" s="11">
        <f>ROUNDUP(Table1[[#This Row],[percent_null]], 1)</f>
        <v>0.1</v>
      </c>
      <c r="P48" t="s">
        <v>107</v>
      </c>
    </row>
    <row r="49" spans="1:16" x14ac:dyDescent="0.25">
      <c r="A49" t="s">
        <v>10</v>
      </c>
      <c r="B49" s="3">
        <v>47</v>
      </c>
      <c r="C49" s="3" t="str">
        <f>VLOOKUP(Table1[[#This Row],[column_index]],Table2[[column_index]:[Group]],2, FALSE)</f>
        <v>Location</v>
      </c>
      <c r="D49" t="s">
        <v>108</v>
      </c>
      <c r="E49" s="9" t="s">
        <v>285</v>
      </c>
      <c r="F49" s="10"/>
      <c r="G49" s="3" t="s">
        <v>109</v>
      </c>
      <c r="H49" s="3">
        <v>823577</v>
      </c>
      <c r="I49" s="3">
        <v>5687</v>
      </c>
      <c r="J49" s="3">
        <f>Table1[[#This Row],[count]]-Table1[[#This Row],[nulls]]</f>
        <v>817890</v>
      </c>
      <c r="K49" s="12">
        <f>Table1[[#This Row],[data]]/$H$2</f>
        <v>0.99309475616730436</v>
      </c>
      <c r="L49" s="3">
        <v>301570</v>
      </c>
      <c r="M49" s="4">
        <v>0.36617098340531612</v>
      </c>
      <c r="N49" s="4">
        <v>6.9052438326956678E-3</v>
      </c>
      <c r="O49" s="11">
        <f>ROUNDUP(Table1[[#This Row],[percent_null]], 1)</f>
        <v>0.1</v>
      </c>
      <c r="P49" t="s">
        <v>110</v>
      </c>
    </row>
    <row r="50" spans="1:16" x14ac:dyDescent="0.25">
      <c r="A50" t="s">
        <v>10</v>
      </c>
      <c r="B50" s="3">
        <v>48</v>
      </c>
      <c r="C50" s="3" t="str">
        <f>VLOOKUP(Table1[[#This Row],[column_index]],Table2[[column_index]:[Group]],2, FALSE)</f>
        <v>Location</v>
      </c>
      <c r="D50" t="s">
        <v>111</v>
      </c>
      <c r="E50" s="9" t="s">
        <v>285</v>
      </c>
      <c r="F50" s="10"/>
      <c r="G50" s="3" t="s">
        <v>20</v>
      </c>
      <c r="H50" s="3">
        <v>823577</v>
      </c>
      <c r="I50" s="3">
        <v>6079</v>
      </c>
      <c r="J50" s="3">
        <f>Table1[[#This Row],[count]]-Table1[[#This Row],[nulls]]</f>
        <v>817498</v>
      </c>
      <c r="K50" s="12">
        <f>Table1[[#This Row],[data]]/$H$2</f>
        <v>0.99261878367171497</v>
      </c>
      <c r="L50" s="3">
        <v>61</v>
      </c>
      <c r="M50" s="4">
        <v>7.4067148548344599E-5</v>
      </c>
      <c r="N50" s="4">
        <v>7.3812163282850297E-3</v>
      </c>
      <c r="O50" s="11">
        <f>ROUNDUP(Table1[[#This Row],[percent_null]], 1)</f>
        <v>0.1</v>
      </c>
      <c r="P50" t="s">
        <v>112</v>
      </c>
    </row>
    <row r="51" spans="1:16" x14ac:dyDescent="0.25">
      <c r="A51" t="s">
        <v>201</v>
      </c>
      <c r="B51" s="3">
        <v>8</v>
      </c>
      <c r="C51" s="3"/>
      <c r="D51" t="s">
        <v>214</v>
      </c>
      <c r="E51" s="9" t="s">
        <v>286</v>
      </c>
      <c r="F51" s="10"/>
      <c r="G51" s="3" t="s">
        <v>12</v>
      </c>
      <c r="H51" s="3">
        <v>1807784</v>
      </c>
      <c r="I51" s="3">
        <v>600057</v>
      </c>
      <c r="J51" s="3">
        <f>Table1[[#This Row],[count]]-Table1[[#This Row],[nulls]]</f>
        <v>1207727</v>
      </c>
      <c r="K51" s="12">
        <f>Table1[[#This Row],[data]]/$H$2</f>
        <v>1.4664409035220751</v>
      </c>
      <c r="L51" s="3">
        <v>14398</v>
      </c>
      <c r="M51" s="4">
        <v>7.9644470799608794E-3</v>
      </c>
      <c r="N51" s="4">
        <v>0.33192958893319108</v>
      </c>
      <c r="O51" s="11">
        <f>ROUNDUP(Table1[[#This Row],[percent_null]], 1)</f>
        <v>0.4</v>
      </c>
      <c r="P51" t="s">
        <v>215</v>
      </c>
    </row>
    <row r="52" spans="1:16" x14ac:dyDescent="0.25">
      <c r="A52" t="s">
        <v>201</v>
      </c>
      <c r="B52" s="3">
        <v>18</v>
      </c>
      <c r="C52" s="3"/>
      <c r="D52" t="s">
        <v>234</v>
      </c>
      <c r="E52" s="9" t="s">
        <v>268</v>
      </c>
      <c r="F52" s="10" t="s">
        <v>279</v>
      </c>
      <c r="G52" s="3" t="s">
        <v>12</v>
      </c>
      <c r="H52" s="3">
        <v>1807784</v>
      </c>
      <c r="I52" s="3">
        <v>1622772</v>
      </c>
      <c r="J52" s="3">
        <f>Table1[[#This Row],[count]]-Table1[[#This Row],[nulls]]</f>
        <v>185012</v>
      </c>
      <c r="K52" s="12">
        <f>Table1[[#This Row],[data]]/$H$2</f>
        <v>0.22464444733157921</v>
      </c>
      <c r="L52" s="3">
        <v>8077</v>
      </c>
      <c r="M52" s="4">
        <v>4.467901032424228E-3</v>
      </c>
      <c r="N52" s="4">
        <v>0.897658127298394</v>
      </c>
      <c r="O52" s="11">
        <f>ROUNDUP(Table1[[#This Row],[percent_null]], 1)</f>
        <v>0.9</v>
      </c>
      <c r="P52" t="s">
        <v>235</v>
      </c>
    </row>
    <row r="53" spans="1:16" x14ac:dyDescent="0.25">
      <c r="A53" t="s">
        <v>201</v>
      </c>
      <c r="B53" s="3">
        <v>19</v>
      </c>
      <c r="C53" s="3"/>
      <c r="D53" t="s">
        <v>236</v>
      </c>
      <c r="E53" s="9" t="s">
        <v>268</v>
      </c>
      <c r="F53" s="10" t="s">
        <v>270</v>
      </c>
      <c r="G53" s="3" t="s">
        <v>12</v>
      </c>
      <c r="H53" s="3">
        <v>1807784</v>
      </c>
      <c r="I53" s="3">
        <v>1777073</v>
      </c>
      <c r="J53" s="3">
        <f>Table1[[#This Row],[count]]-Table1[[#This Row],[nulls]]</f>
        <v>30711</v>
      </c>
      <c r="K53" s="12">
        <f>Table1[[#This Row],[data]]/$H$2</f>
        <v>3.7289773755216575E-2</v>
      </c>
      <c r="L53" s="3">
        <v>1418</v>
      </c>
      <c r="M53" s="4">
        <v>7.8438574519964772E-4</v>
      </c>
      <c r="N53" s="4">
        <v>0.98301179786965698</v>
      </c>
      <c r="O53" s="11">
        <f>ROUNDUP(Table1[[#This Row],[percent_null]], 1)</f>
        <v>1</v>
      </c>
      <c r="P53" t="s">
        <v>237</v>
      </c>
    </row>
    <row r="54" spans="1:16" x14ac:dyDescent="0.25">
      <c r="A54" t="s">
        <v>201</v>
      </c>
      <c r="B54" s="3">
        <v>23</v>
      </c>
      <c r="C54" s="3"/>
      <c r="D54" t="s">
        <v>244</v>
      </c>
      <c r="E54" s="9" t="s">
        <v>268</v>
      </c>
      <c r="F54" s="10" t="s">
        <v>270</v>
      </c>
      <c r="G54" s="3" t="s">
        <v>12</v>
      </c>
      <c r="H54" s="3">
        <v>1807784</v>
      </c>
      <c r="I54" s="3">
        <v>1773371</v>
      </c>
      <c r="J54" s="3">
        <f>Table1[[#This Row],[count]]-Table1[[#This Row],[nulls]]</f>
        <v>34413</v>
      </c>
      <c r="K54" s="12">
        <f>Table1[[#This Row],[data]]/$H$2</f>
        <v>4.1784799721216112E-2</v>
      </c>
      <c r="L54" s="3">
        <v>23</v>
      </c>
      <c r="M54" s="4">
        <v>1.2722758913675531E-5</v>
      </c>
      <c r="N54" s="4">
        <v>0.98096398684798625</v>
      </c>
      <c r="O54" s="11">
        <f>ROUNDUP(Table1[[#This Row],[percent_null]], 1)</f>
        <v>1</v>
      </c>
      <c r="P54" t="s">
        <v>245</v>
      </c>
    </row>
    <row r="55" spans="1:16" x14ac:dyDescent="0.25">
      <c r="A55" t="s">
        <v>201</v>
      </c>
      <c r="B55" s="3">
        <v>24</v>
      </c>
      <c r="C55" s="3"/>
      <c r="D55" t="s">
        <v>246</v>
      </c>
      <c r="E55" s="9" t="s">
        <v>268</v>
      </c>
      <c r="F55" s="10" t="s">
        <v>270</v>
      </c>
      <c r="G55" s="3" t="s">
        <v>12</v>
      </c>
      <c r="H55" s="3">
        <v>1807784</v>
      </c>
      <c r="I55" s="3">
        <v>1773436</v>
      </c>
      <c r="J55" s="3">
        <f>Table1[[#This Row],[count]]-Table1[[#This Row],[nulls]]</f>
        <v>34348</v>
      </c>
      <c r="K55" s="12">
        <f>Table1[[#This Row],[data]]/$H$2</f>
        <v>4.1705875710467875E-2</v>
      </c>
      <c r="L55" s="3">
        <v>4</v>
      </c>
      <c r="M55" s="4">
        <v>2.2126537241174829E-6</v>
      </c>
      <c r="N55" s="4">
        <v>0.98099994247100319</v>
      </c>
      <c r="O55" s="11">
        <f>ROUNDUP(Table1[[#This Row],[percent_null]], 1)</f>
        <v>1</v>
      </c>
      <c r="P55" t="s">
        <v>247</v>
      </c>
    </row>
    <row r="56" spans="1:16" x14ac:dyDescent="0.25">
      <c r="A56" t="s">
        <v>201</v>
      </c>
      <c r="B56" s="3">
        <v>25</v>
      </c>
      <c r="C56" s="3"/>
      <c r="D56" t="s">
        <v>248</v>
      </c>
      <c r="E56" s="9" t="s">
        <v>268</v>
      </c>
      <c r="F56" s="10" t="s">
        <v>270</v>
      </c>
      <c r="G56" s="3" t="s">
        <v>12</v>
      </c>
      <c r="H56" s="3">
        <v>1807784</v>
      </c>
      <c r="I56" s="3">
        <v>1773373</v>
      </c>
      <c r="J56" s="3">
        <f>Table1[[#This Row],[count]]-Table1[[#This Row],[nulls]]</f>
        <v>34411</v>
      </c>
      <c r="K56" s="12">
        <f>Table1[[#This Row],[data]]/$H$2</f>
        <v>4.1782371290116166E-2</v>
      </c>
      <c r="L56" s="3">
        <v>8</v>
      </c>
      <c r="M56" s="4">
        <v>4.4253074482349658E-6</v>
      </c>
      <c r="N56" s="4">
        <v>0.98096509317484837</v>
      </c>
      <c r="O56" s="11">
        <f>ROUNDUP(Table1[[#This Row],[percent_null]], 1)</f>
        <v>1</v>
      </c>
      <c r="P56" t="s">
        <v>249</v>
      </c>
    </row>
    <row r="57" spans="1:16" x14ac:dyDescent="0.25">
      <c r="A57" t="s">
        <v>201</v>
      </c>
      <c r="B57" s="3">
        <v>27</v>
      </c>
      <c r="C57" s="3"/>
      <c r="D57" t="s">
        <v>252</v>
      </c>
      <c r="E57" s="9" t="s">
        <v>268</v>
      </c>
      <c r="F57" s="10" t="s">
        <v>270</v>
      </c>
      <c r="G57" s="3" t="s">
        <v>20</v>
      </c>
      <c r="H57" s="3">
        <v>1807784</v>
      </c>
      <c r="I57" s="3">
        <v>1805762</v>
      </c>
      <c r="J57" s="3">
        <f>Table1[[#This Row],[count]]-Table1[[#This Row],[nulls]]</f>
        <v>2022</v>
      </c>
      <c r="K57" s="12">
        <f>Table1[[#This Row],[data]]/$H$2</f>
        <v>2.4551438420451275E-3</v>
      </c>
      <c r="L57" s="3">
        <v>56</v>
      </c>
      <c r="M57" s="4">
        <v>3.0977152137644772E-5</v>
      </c>
      <c r="N57" s="4">
        <v>0.99888150354245864</v>
      </c>
      <c r="O57" s="11">
        <f>ROUNDUP(Table1[[#This Row],[percent_null]], 1)</f>
        <v>1</v>
      </c>
      <c r="P57" t="s">
        <v>253</v>
      </c>
    </row>
    <row r="58" spans="1:16" x14ac:dyDescent="0.25">
      <c r="A58" t="s">
        <v>201</v>
      </c>
      <c r="B58" s="3">
        <v>28</v>
      </c>
      <c r="C58" s="3"/>
      <c r="D58" t="s">
        <v>254</v>
      </c>
      <c r="E58" s="9" t="s">
        <v>268</v>
      </c>
      <c r="F58" s="10" t="s">
        <v>270</v>
      </c>
      <c r="G58" s="3" t="s">
        <v>12</v>
      </c>
      <c r="H58" s="3">
        <v>1807784</v>
      </c>
      <c r="I58" s="3">
        <v>1806625</v>
      </c>
      <c r="J58" s="3">
        <f>Table1[[#This Row],[count]]-Table1[[#This Row],[nulls]]</f>
        <v>1159</v>
      </c>
      <c r="K58" s="12">
        <f>Table1[[#This Row],[data]]/$H$2</f>
        <v>1.4072758224185475E-3</v>
      </c>
      <c r="L58" s="3">
        <v>2</v>
      </c>
      <c r="M58" s="4">
        <v>1.106326862058741E-6</v>
      </c>
      <c r="N58" s="4">
        <v>0.99935888358343694</v>
      </c>
      <c r="O58" s="11">
        <f>ROUNDUP(Table1[[#This Row],[percent_null]], 1)</f>
        <v>1</v>
      </c>
      <c r="P58" t="s">
        <v>255</v>
      </c>
    </row>
    <row r="59" spans="1:16" x14ac:dyDescent="0.25">
      <c r="A59" t="s">
        <v>201</v>
      </c>
      <c r="B59" s="3">
        <v>5</v>
      </c>
      <c r="C59" s="3"/>
      <c r="D59" t="s">
        <v>208</v>
      </c>
      <c r="E59" s="9" t="s">
        <v>263</v>
      </c>
      <c r="F59" s="10" t="s">
        <v>276</v>
      </c>
      <c r="G59" s="3" t="s">
        <v>12</v>
      </c>
      <c r="H59" s="3">
        <v>1807784</v>
      </c>
      <c r="I59" s="3">
        <v>1442349</v>
      </c>
      <c r="J59" s="3">
        <f>Table1[[#This Row],[count]]-Table1[[#This Row],[nulls]]</f>
        <v>365435</v>
      </c>
      <c r="K59" s="12">
        <f>Table1[[#This Row],[data]]/$H$2</f>
        <v>0.44371685950433293</v>
      </c>
      <c r="L59" s="3">
        <v>11</v>
      </c>
      <c r="M59" s="4">
        <v>6.0847977413230786E-6</v>
      </c>
      <c r="N59" s="4">
        <v>0.79785472158178194</v>
      </c>
      <c r="O59" s="11">
        <f>ROUNDUP(Table1[[#This Row],[percent_null]], 1)</f>
        <v>0.79999999999999993</v>
      </c>
      <c r="P59" t="s">
        <v>209</v>
      </c>
    </row>
    <row r="60" spans="1:16" x14ac:dyDescent="0.25">
      <c r="A60" t="s">
        <v>201</v>
      </c>
      <c r="B60" s="3">
        <v>6</v>
      </c>
      <c r="C60" s="3"/>
      <c r="D60" t="s">
        <v>210</v>
      </c>
      <c r="E60" s="9" t="s">
        <v>263</v>
      </c>
      <c r="F60" s="10" t="s">
        <v>266</v>
      </c>
      <c r="G60" s="3" t="s">
        <v>12</v>
      </c>
      <c r="H60" s="3">
        <v>1807784</v>
      </c>
      <c r="I60" s="3">
        <v>491838</v>
      </c>
      <c r="J60" s="3">
        <f>Table1[[#This Row],[count]]-Table1[[#This Row],[nulls]]</f>
        <v>1315946</v>
      </c>
      <c r="K60" s="12">
        <f>Table1[[#This Row],[data]]/$H$2</f>
        <v>1.5978420961245883</v>
      </c>
      <c r="L60" s="3">
        <v>13405</v>
      </c>
      <c r="M60" s="4">
        <v>7.415155792948715E-3</v>
      </c>
      <c r="N60" s="4">
        <v>0.27206679559062358</v>
      </c>
      <c r="O60" s="11">
        <f>ROUNDUP(Table1[[#This Row],[percent_null]], 1)</f>
        <v>0.30000000000000004</v>
      </c>
      <c r="P60" t="s">
        <v>211</v>
      </c>
    </row>
    <row r="61" spans="1:16" x14ac:dyDescent="0.25">
      <c r="A61" t="s">
        <v>201</v>
      </c>
      <c r="B61" s="3">
        <v>7</v>
      </c>
      <c r="C61" s="3"/>
      <c r="D61" t="s">
        <v>212</v>
      </c>
      <c r="E61" s="9" t="s">
        <v>263</v>
      </c>
      <c r="F61" s="10" t="s">
        <v>266</v>
      </c>
      <c r="G61" s="3" t="s">
        <v>12</v>
      </c>
      <c r="H61" s="3">
        <v>1807784</v>
      </c>
      <c r="I61" s="3">
        <v>472415</v>
      </c>
      <c r="J61" s="3">
        <f>Table1[[#This Row],[count]]-Table1[[#This Row],[nulls]]</f>
        <v>1335369</v>
      </c>
      <c r="K61" s="12">
        <f>Table1[[#This Row],[data]]/$H$2</f>
        <v>1.6214258047517112</v>
      </c>
      <c r="L61" s="3">
        <v>52</v>
      </c>
      <c r="M61" s="4">
        <v>2.8764498413527279E-5</v>
      </c>
      <c r="N61" s="4">
        <v>0.26132270226974019</v>
      </c>
      <c r="O61" s="11">
        <f>ROUNDUP(Table1[[#This Row],[percent_null]], 1)</f>
        <v>0.30000000000000004</v>
      </c>
      <c r="P61" t="s">
        <v>213</v>
      </c>
    </row>
    <row r="62" spans="1:16" x14ac:dyDescent="0.25">
      <c r="A62" t="s">
        <v>201</v>
      </c>
      <c r="B62" s="3">
        <v>10</v>
      </c>
      <c r="C62" s="3"/>
      <c r="D62" t="s">
        <v>218</v>
      </c>
      <c r="E62" s="9" t="s">
        <v>263</v>
      </c>
      <c r="F62" s="10" t="s">
        <v>266</v>
      </c>
      <c r="G62" s="3" t="s">
        <v>20</v>
      </c>
      <c r="H62" s="3">
        <v>1807784</v>
      </c>
      <c r="I62" s="3">
        <v>527686</v>
      </c>
      <c r="J62" s="3">
        <f>Table1[[#This Row],[count]]-Table1[[#This Row],[nulls]]</f>
        <v>1280098</v>
      </c>
      <c r="K62" s="12">
        <f>Table1[[#This Row],[data]]/$H$2</f>
        <v>1.5543148970891612</v>
      </c>
      <c r="L62" s="3">
        <v>117</v>
      </c>
      <c r="M62" s="4">
        <v>6.4720121430436375E-5</v>
      </c>
      <c r="N62" s="4">
        <v>0.29189659826616449</v>
      </c>
      <c r="O62" s="11">
        <f>ROUNDUP(Table1[[#This Row],[percent_null]], 1)</f>
        <v>0.30000000000000004</v>
      </c>
      <c r="P62" t="s">
        <v>219</v>
      </c>
    </row>
    <row r="63" spans="1:16" x14ac:dyDescent="0.25">
      <c r="A63" t="s">
        <v>201</v>
      </c>
      <c r="B63" s="3">
        <v>11</v>
      </c>
      <c r="C63" s="3"/>
      <c r="D63" t="s">
        <v>220</v>
      </c>
      <c r="E63" s="9" t="s">
        <v>263</v>
      </c>
      <c r="F63" s="10" t="s">
        <v>284</v>
      </c>
      <c r="G63" s="3" t="s">
        <v>12</v>
      </c>
      <c r="H63" s="3">
        <v>1807784</v>
      </c>
      <c r="I63" s="3">
        <v>748349</v>
      </c>
      <c r="J63" s="3">
        <f>Table1[[#This Row],[count]]-Table1[[#This Row],[nulls]]</f>
        <v>1059435</v>
      </c>
      <c r="K63" s="12">
        <f>Table1[[#This Row],[data]]/$H$2</f>
        <v>1.2863824511854993</v>
      </c>
      <c r="L63" s="3">
        <v>210</v>
      </c>
      <c r="M63" s="4">
        <v>1.161643205161679E-4</v>
      </c>
      <c r="N63" s="4">
        <v>0.41395930044739859</v>
      </c>
      <c r="O63" s="11">
        <f>ROUNDUP(Table1[[#This Row],[percent_null]], 1)</f>
        <v>0.5</v>
      </c>
      <c r="P63" t="s">
        <v>221</v>
      </c>
    </row>
    <row r="64" spans="1:16" x14ac:dyDescent="0.25">
      <c r="A64" t="s">
        <v>201</v>
      </c>
      <c r="B64" s="3">
        <v>12</v>
      </c>
      <c r="C64" s="3"/>
      <c r="D64" t="s">
        <v>222</v>
      </c>
      <c r="E64" s="9" t="s">
        <v>263</v>
      </c>
      <c r="F64" s="10" t="s">
        <v>283</v>
      </c>
      <c r="G64" s="3" t="s">
        <v>12</v>
      </c>
      <c r="H64" s="3">
        <v>1807784</v>
      </c>
      <c r="I64" s="3">
        <v>922131</v>
      </c>
      <c r="J64" s="3">
        <f>Table1[[#This Row],[count]]-Table1[[#This Row],[nulls]]</f>
        <v>885653</v>
      </c>
      <c r="K64" s="12">
        <f>Table1[[#This Row],[data]]/$H$2</f>
        <v>1.0753736444801154</v>
      </c>
      <c r="L64" s="3">
        <v>281</v>
      </c>
      <c r="M64" s="4">
        <v>1.5543892411925319E-4</v>
      </c>
      <c r="N64" s="4">
        <v>0.51008914781854464</v>
      </c>
      <c r="O64" s="11">
        <f>ROUNDUP(Table1[[#This Row],[percent_null]], 1)</f>
        <v>0.6</v>
      </c>
      <c r="P64" t="s">
        <v>223</v>
      </c>
    </row>
    <row r="65" spans="1:16" x14ac:dyDescent="0.25">
      <c r="A65" t="s">
        <v>201</v>
      </c>
      <c r="B65" s="3">
        <v>17</v>
      </c>
      <c r="C65" s="3"/>
      <c r="D65" t="s">
        <v>232</v>
      </c>
      <c r="E65" s="9" t="s">
        <v>263</v>
      </c>
      <c r="F65" s="10" t="s">
        <v>275</v>
      </c>
      <c r="G65" s="3" t="s">
        <v>12</v>
      </c>
      <c r="H65" s="3">
        <v>1807784</v>
      </c>
      <c r="I65" s="3">
        <v>1508723</v>
      </c>
      <c r="J65" s="3">
        <f>Table1[[#This Row],[count]]-Table1[[#This Row],[nulls]]</f>
        <v>299061</v>
      </c>
      <c r="K65" s="12">
        <f>Table1[[#This Row],[data]]/$H$2</f>
        <v>0.36312451659043415</v>
      </c>
      <c r="L65" s="3">
        <v>7335</v>
      </c>
      <c r="M65" s="4">
        <v>4.057453766600435E-3</v>
      </c>
      <c r="N65" s="4">
        <v>0.83457039115292531</v>
      </c>
      <c r="O65" s="11">
        <f>ROUNDUP(Table1[[#This Row],[percent_null]], 1)</f>
        <v>0.9</v>
      </c>
      <c r="P65" t="s">
        <v>233</v>
      </c>
    </row>
    <row r="66" spans="1:16" x14ac:dyDescent="0.25">
      <c r="A66" t="s">
        <v>201</v>
      </c>
      <c r="B66" s="3">
        <v>20</v>
      </c>
      <c r="C66" s="3"/>
      <c r="D66" t="s">
        <v>238</v>
      </c>
      <c r="E66" s="9" t="s">
        <v>263</v>
      </c>
      <c r="F66" s="10" t="s">
        <v>265</v>
      </c>
      <c r="G66" s="3" t="s">
        <v>12</v>
      </c>
      <c r="H66" s="3">
        <v>1807784</v>
      </c>
      <c r="I66" s="3">
        <v>368676</v>
      </c>
      <c r="J66" s="3">
        <f>Table1[[#This Row],[count]]-Table1[[#This Row],[nulls]]</f>
        <v>1439108</v>
      </c>
      <c r="K66" s="12">
        <f>Table1[[#This Row],[data]]/$H$2</f>
        <v>1.747387311690346</v>
      </c>
      <c r="L66" s="3">
        <v>20</v>
      </c>
      <c r="M66" s="4">
        <v>1.106326862058742E-5</v>
      </c>
      <c r="N66" s="4">
        <v>0.20393808109818429</v>
      </c>
      <c r="O66" s="11">
        <f>ROUNDUP(Table1[[#This Row],[percent_null]], 1)</f>
        <v>0.30000000000000004</v>
      </c>
      <c r="P66" t="s">
        <v>239</v>
      </c>
    </row>
    <row r="67" spans="1:16" x14ac:dyDescent="0.25">
      <c r="A67" t="s">
        <v>201</v>
      </c>
      <c r="B67" s="3">
        <v>21</v>
      </c>
      <c r="C67" s="3"/>
      <c r="D67" t="s">
        <v>240</v>
      </c>
      <c r="E67" s="9" t="s">
        <v>263</v>
      </c>
      <c r="F67" s="10" t="s">
        <v>265</v>
      </c>
      <c r="G67" s="3" t="s">
        <v>12</v>
      </c>
      <c r="H67" s="3">
        <v>1807784</v>
      </c>
      <c r="I67" s="3">
        <v>369222</v>
      </c>
      <c r="J67" s="3">
        <f>Table1[[#This Row],[count]]-Table1[[#This Row],[nulls]]</f>
        <v>1438562</v>
      </c>
      <c r="K67" s="12">
        <f>Table1[[#This Row],[data]]/$H$2</f>
        <v>1.7467243500000607</v>
      </c>
      <c r="L67" s="3">
        <v>14</v>
      </c>
      <c r="M67" s="4">
        <v>7.7442880344111914E-6</v>
      </c>
      <c r="N67" s="4">
        <v>0.20424010833152631</v>
      </c>
      <c r="O67" s="11">
        <f>ROUNDUP(Table1[[#This Row],[percent_null]], 1)</f>
        <v>0.30000000000000004</v>
      </c>
      <c r="P67" t="s">
        <v>241</v>
      </c>
    </row>
    <row r="68" spans="1:16" x14ac:dyDescent="0.25">
      <c r="A68" t="s">
        <v>201</v>
      </c>
      <c r="B68" s="3">
        <v>22</v>
      </c>
      <c r="C68" s="3"/>
      <c r="D68" t="s">
        <v>242</v>
      </c>
      <c r="E68" s="9" t="s">
        <v>263</v>
      </c>
      <c r="F68" s="10" t="s">
        <v>265</v>
      </c>
      <c r="G68" s="3" t="s">
        <v>12</v>
      </c>
      <c r="H68" s="3">
        <v>1807784</v>
      </c>
      <c r="I68" s="3">
        <v>367693</v>
      </c>
      <c r="J68" s="3">
        <f>Table1[[#This Row],[count]]-Table1[[#This Row],[nulls]]</f>
        <v>1440091</v>
      </c>
      <c r="K68" s="12">
        <f>Table1[[#This Row],[data]]/$H$2</f>
        <v>1.7485808855759692</v>
      </c>
      <c r="L68" s="3">
        <v>12</v>
      </c>
      <c r="M68" s="4">
        <v>6.6379611723524504E-6</v>
      </c>
      <c r="N68" s="4">
        <v>0.20339432144548239</v>
      </c>
      <c r="O68" s="11">
        <f>ROUNDUP(Table1[[#This Row],[percent_null]], 1)</f>
        <v>0.30000000000000004</v>
      </c>
      <c r="P68" t="s">
        <v>243</v>
      </c>
    </row>
    <row r="69" spans="1:16" x14ac:dyDescent="0.25">
      <c r="A69" t="s">
        <v>201</v>
      </c>
      <c r="B69" s="3">
        <v>26</v>
      </c>
      <c r="C69" s="3"/>
      <c r="D69" t="s">
        <v>250</v>
      </c>
      <c r="E69" s="9" t="s">
        <v>263</v>
      </c>
      <c r="F69" s="10" t="s">
        <v>265</v>
      </c>
      <c r="G69" s="3" t="s">
        <v>12</v>
      </c>
      <c r="H69" s="3">
        <v>1807784</v>
      </c>
      <c r="I69" s="3">
        <v>367692</v>
      </c>
      <c r="J69" s="3">
        <f>Table1[[#This Row],[count]]-Table1[[#This Row],[nulls]]</f>
        <v>1440092</v>
      </c>
      <c r="K69" s="12">
        <f>Table1[[#This Row],[data]]/$H$2</f>
        <v>1.7485820997915191</v>
      </c>
      <c r="L69" s="3">
        <v>4</v>
      </c>
      <c r="M69" s="4">
        <v>2.2126537241174829E-6</v>
      </c>
      <c r="N69" s="4">
        <v>0.20339376828205141</v>
      </c>
      <c r="O69" s="11">
        <f>ROUNDUP(Table1[[#This Row],[percent_null]], 1)</f>
        <v>0.30000000000000004</v>
      </c>
      <c r="P69" t="s">
        <v>251</v>
      </c>
    </row>
    <row r="70" spans="1:16" x14ac:dyDescent="0.25">
      <c r="A70" t="s">
        <v>201</v>
      </c>
      <c r="B70" s="3">
        <v>0</v>
      </c>
      <c r="C70" s="3"/>
      <c r="D70" t="s">
        <v>202</v>
      </c>
      <c r="E70" s="9" t="s">
        <v>285</v>
      </c>
      <c r="F70" s="10"/>
      <c r="G70" s="3" t="s">
        <v>12</v>
      </c>
      <c r="H70" s="3">
        <v>1807784</v>
      </c>
      <c r="I70" s="3">
        <v>0</v>
      </c>
      <c r="J70" s="3">
        <f>Table1[[#This Row],[count]]-Table1[[#This Row],[nulls]]</f>
        <v>1807784</v>
      </c>
      <c r="K70" s="12">
        <f>Table1[[#This Row],[data]]/$H$2</f>
        <v>2.1950394437921408</v>
      </c>
      <c r="L70" s="3">
        <v>1807784</v>
      </c>
      <c r="M70" s="4">
        <v>1</v>
      </c>
      <c r="N70" s="4">
        <v>0</v>
      </c>
      <c r="O70" s="11">
        <f>ROUNDUP(Table1[[#This Row],[percent_null]], 1)</f>
        <v>0</v>
      </c>
      <c r="P70" t="s">
        <v>203</v>
      </c>
    </row>
    <row r="71" spans="1:16" x14ac:dyDescent="0.25">
      <c r="A71" t="s">
        <v>201</v>
      </c>
      <c r="B71" s="3">
        <v>1</v>
      </c>
      <c r="C71" s="3"/>
      <c r="D71" t="s">
        <v>204</v>
      </c>
      <c r="E71" s="9" t="s">
        <v>285</v>
      </c>
      <c r="F71" s="10"/>
      <c r="G71" s="3" t="s">
        <v>12</v>
      </c>
      <c r="H71" s="3">
        <v>1807784</v>
      </c>
      <c r="I71" s="3">
        <v>0</v>
      </c>
      <c r="J71" s="3">
        <f>Table1[[#This Row],[count]]-Table1[[#This Row],[nulls]]</f>
        <v>1807784</v>
      </c>
      <c r="K71" s="12">
        <f>Table1[[#This Row],[data]]/$H$2</f>
        <v>2.1950394437921408</v>
      </c>
      <c r="L71" s="3">
        <v>6</v>
      </c>
      <c r="M71" s="4">
        <v>3.3189805861762252E-6</v>
      </c>
      <c r="N71" s="4">
        <v>0</v>
      </c>
      <c r="O71" s="11">
        <f>ROUNDUP(Table1[[#This Row],[percent_null]], 1)</f>
        <v>0</v>
      </c>
      <c r="P71" t="s">
        <v>205</v>
      </c>
    </row>
    <row r="72" spans="1:16" x14ac:dyDescent="0.25">
      <c r="A72" t="s">
        <v>201</v>
      </c>
      <c r="B72" s="3">
        <v>2</v>
      </c>
      <c r="C72" s="3"/>
      <c r="D72" t="s">
        <v>11</v>
      </c>
      <c r="E72" s="9" t="s">
        <v>285</v>
      </c>
      <c r="F72" s="10"/>
      <c r="G72" s="3" t="s">
        <v>12</v>
      </c>
      <c r="H72" s="3">
        <v>1807784</v>
      </c>
      <c r="I72" s="3">
        <v>0</v>
      </c>
      <c r="J72" s="3">
        <f>Table1[[#This Row],[count]]-Table1[[#This Row],[nulls]]</f>
        <v>1807784</v>
      </c>
      <c r="K72" s="12">
        <f>Table1[[#This Row],[data]]/$H$2</f>
        <v>2.1950394437921408</v>
      </c>
      <c r="L72" s="3">
        <v>821777</v>
      </c>
      <c r="M72" s="4">
        <v>0.45457698486102321</v>
      </c>
      <c r="N72" s="4">
        <v>0</v>
      </c>
      <c r="O72" s="11">
        <f>ROUNDUP(Table1[[#This Row],[percent_null]], 1)</f>
        <v>0</v>
      </c>
      <c r="P72" t="s">
        <v>206</v>
      </c>
    </row>
    <row r="73" spans="1:16" x14ac:dyDescent="0.25">
      <c r="A73" t="s">
        <v>201</v>
      </c>
      <c r="B73" s="3">
        <v>3</v>
      </c>
      <c r="C73" s="3"/>
      <c r="D73" t="s">
        <v>123</v>
      </c>
      <c r="E73" s="9" t="s">
        <v>285</v>
      </c>
      <c r="F73" s="10"/>
      <c r="G73" s="3" t="s">
        <v>12</v>
      </c>
      <c r="H73" s="3">
        <v>1807784</v>
      </c>
      <c r="I73" s="3">
        <v>36154</v>
      </c>
      <c r="J73" s="3">
        <f>Table1[[#This Row],[count]]-Table1[[#This Row],[nulls]]</f>
        <v>1771630</v>
      </c>
      <c r="K73" s="12">
        <f>Table1[[#This Row],[data]]/$H$2</f>
        <v>2.1511406947984222</v>
      </c>
      <c r="L73" s="3">
        <v>1424268</v>
      </c>
      <c r="M73" s="4">
        <v>0.78785297358533979</v>
      </c>
      <c r="N73" s="4">
        <v>1.9999070685435869E-2</v>
      </c>
      <c r="O73" s="11">
        <f>ROUNDUP(Table1[[#This Row],[percent_null]], 1)</f>
        <v>0.1</v>
      </c>
      <c r="P73" t="s">
        <v>207</v>
      </c>
    </row>
    <row r="74" spans="1:16" x14ac:dyDescent="0.25">
      <c r="A74" t="s">
        <v>201</v>
      </c>
      <c r="B74" s="3">
        <v>4</v>
      </c>
      <c r="C74" s="3"/>
      <c r="D74" t="s">
        <v>16</v>
      </c>
      <c r="E74" s="9" t="s">
        <v>285</v>
      </c>
      <c r="F74" s="10"/>
      <c r="G74" s="3" t="s">
        <v>17</v>
      </c>
      <c r="H74" s="3">
        <v>1807784</v>
      </c>
      <c r="I74" s="3">
        <v>0</v>
      </c>
      <c r="J74" s="3">
        <f>Table1[[#This Row],[count]]-Table1[[#This Row],[nulls]]</f>
        <v>1807784</v>
      </c>
      <c r="K74" s="12">
        <f>Table1[[#This Row],[data]]/$H$2</f>
        <v>2.1950394437921408</v>
      </c>
      <c r="L74" s="3">
        <v>540010</v>
      </c>
      <c r="M74" s="4">
        <v>0.29871378439017049</v>
      </c>
      <c r="N74" s="4">
        <v>0</v>
      </c>
      <c r="O74" s="11">
        <f>ROUNDUP(Table1[[#This Row],[percent_null]], 1)</f>
        <v>0</v>
      </c>
      <c r="P74" t="s">
        <v>18</v>
      </c>
    </row>
    <row r="75" spans="1:16" x14ac:dyDescent="0.25">
      <c r="A75" t="s">
        <v>201</v>
      </c>
      <c r="B75" s="3">
        <v>9</v>
      </c>
      <c r="C75" s="3"/>
      <c r="D75" t="s">
        <v>216</v>
      </c>
      <c r="E75" s="9" t="s">
        <v>285</v>
      </c>
      <c r="F75" s="10"/>
      <c r="G75" s="3" t="s">
        <v>12</v>
      </c>
      <c r="H75" s="3">
        <v>1807784</v>
      </c>
      <c r="I75" s="3">
        <v>29966</v>
      </c>
      <c r="J75" s="3">
        <f>Table1[[#This Row],[count]]-Table1[[#This Row],[nulls]]</f>
        <v>1777818</v>
      </c>
      <c r="K75" s="12">
        <f>Table1[[#This Row],[data]]/$H$2</f>
        <v>2.1586542606216539</v>
      </c>
      <c r="L75" s="3">
        <v>3</v>
      </c>
      <c r="M75" s="4">
        <v>1.659490293088112E-6</v>
      </c>
      <c r="N75" s="4">
        <v>1.6576095374226121E-2</v>
      </c>
      <c r="O75" s="11">
        <f>ROUNDUP(Table1[[#This Row],[percent_null]], 1)</f>
        <v>0.1</v>
      </c>
      <c r="P75" t="s">
        <v>217</v>
      </c>
    </row>
    <row r="76" spans="1:16" x14ac:dyDescent="0.25">
      <c r="A76" t="s">
        <v>201</v>
      </c>
      <c r="B76" s="3">
        <v>13</v>
      </c>
      <c r="C76" s="3"/>
      <c r="D76" t="s">
        <v>224</v>
      </c>
      <c r="E76" s="9" t="s">
        <v>285</v>
      </c>
      <c r="F76" s="10"/>
      <c r="G76" s="3" t="s">
        <v>12</v>
      </c>
      <c r="H76" s="3">
        <v>1807784</v>
      </c>
      <c r="I76" s="3">
        <v>5057</v>
      </c>
      <c r="J76" s="3">
        <f>Table1[[#This Row],[count]]-Table1[[#This Row],[nulls]]</f>
        <v>1802727</v>
      </c>
      <c r="K76" s="12">
        <f>Table1[[#This Row],[data]]/$H$2</f>
        <v>2.1888991557559283</v>
      </c>
      <c r="L76" s="3">
        <v>19</v>
      </c>
      <c r="M76" s="4">
        <v>1.051010518955805E-5</v>
      </c>
      <c r="N76" s="4">
        <v>2.7973474707155281E-3</v>
      </c>
      <c r="O76" s="11">
        <f>ROUNDUP(Table1[[#This Row],[percent_null]], 1)</f>
        <v>0.1</v>
      </c>
      <c r="P76" t="s">
        <v>225</v>
      </c>
    </row>
    <row r="77" spans="1:16" x14ac:dyDescent="0.25">
      <c r="A77" t="s">
        <v>201</v>
      </c>
      <c r="B77" s="3">
        <v>14</v>
      </c>
      <c r="C77" s="3"/>
      <c r="D77" t="s">
        <v>226</v>
      </c>
      <c r="E77" s="9" t="s">
        <v>285</v>
      </c>
      <c r="F77" s="10"/>
      <c r="G77" s="3" t="s">
        <v>12</v>
      </c>
      <c r="H77" s="3">
        <v>1807784</v>
      </c>
      <c r="I77" s="3">
        <v>34776</v>
      </c>
      <c r="J77" s="3">
        <f>Table1[[#This Row],[count]]-Table1[[#This Row],[nulls]]</f>
        <v>1773008</v>
      </c>
      <c r="K77" s="12">
        <f>Table1[[#This Row],[data]]/$H$2</f>
        <v>2.1528138838262847</v>
      </c>
      <c r="L77" s="3">
        <v>7</v>
      </c>
      <c r="M77" s="4">
        <v>3.8721440172055957E-6</v>
      </c>
      <c r="N77" s="4">
        <v>1.9236811477477401E-2</v>
      </c>
      <c r="O77" s="11">
        <f>ROUNDUP(Table1[[#This Row],[percent_null]], 1)</f>
        <v>0.1</v>
      </c>
      <c r="P77" t="s">
        <v>227</v>
      </c>
    </row>
    <row r="78" spans="1:16" x14ac:dyDescent="0.25">
      <c r="A78" t="s">
        <v>201</v>
      </c>
      <c r="B78" s="3">
        <v>15</v>
      </c>
      <c r="C78" s="3"/>
      <c r="D78" t="s">
        <v>228</v>
      </c>
      <c r="E78" s="9" t="s">
        <v>285</v>
      </c>
      <c r="F78" s="10"/>
      <c r="G78" s="3" t="s">
        <v>12</v>
      </c>
      <c r="H78" s="3">
        <v>1807784</v>
      </c>
      <c r="I78" s="3">
        <v>22432</v>
      </c>
      <c r="J78" s="3">
        <f>Table1[[#This Row],[count]]-Table1[[#This Row],[nulls]]</f>
        <v>1785352</v>
      </c>
      <c r="K78" s="12">
        <f>Table1[[#This Row],[data]]/$H$2</f>
        <v>2.1678021605751496</v>
      </c>
      <c r="L78" s="3">
        <v>5</v>
      </c>
      <c r="M78" s="4">
        <v>2.7658171551468538E-6</v>
      </c>
      <c r="N78" s="4">
        <v>1.240856208485084E-2</v>
      </c>
      <c r="O78" s="11">
        <f>ROUNDUP(Table1[[#This Row],[percent_null]], 1)</f>
        <v>0.1</v>
      </c>
      <c r="P78" t="s">
        <v>229</v>
      </c>
    </row>
    <row r="79" spans="1:16" x14ac:dyDescent="0.25">
      <c r="A79" t="s">
        <v>201</v>
      </c>
      <c r="B79" s="3">
        <v>16</v>
      </c>
      <c r="C79" s="3"/>
      <c r="D79" t="s">
        <v>230</v>
      </c>
      <c r="E79" s="9" t="s">
        <v>285</v>
      </c>
      <c r="F79" s="10"/>
      <c r="G79" s="3" t="s">
        <v>12</v>
      </c>
      <c r="H79" s="3">
        <v>1807784</v>
      </c>
      <c r="I79" s="3">
        <v>728</v>
      </c>
      <c r="J79" s="3">
        <f>Table1[[#This Row],[count]]-Table1[[#This Row],[nulls]]</f>
        <v>1807056</v>
      </c>
      <c r="K79" s="12">
        <f>Table1[[#This Row],[data]]/$H$2</f>
        <v>2.1941554948717608</v>
      </c>
      <c r="L79" s="3">
        <v>5</v>
      </c>
      <c r="M79" s="4">
        <v>2.7658171551468538E-6</v>
      </c>
      <c r="N79" s="4">
        <v>4.0270297778938191E-4</v>
      </c>
      <c r="O79" s="11">
        <f>ROUNDUP(Table1[[#This Row],[percent_null]], 1)</f>
        <v>0.1</v>
      </c>
      <c r="P79" t="s">
        <v>231</v>
      </c>
    </row>
    <row r="80" spans="1:16" x14ac:dyDescent="0.25">
      <c r="A80" t="s">
        <v>113</v>
      </c>
      <c r="B80" s="3">
        <v>7</v>
      </c>
      <c r="C80" s="3"/>
      <c r="D80" t="s">
        <v>124</v>
      </c>
      <c r="E80" s="9" t="s">
        <v>268</v>
      </c>
      <c r="F80" s="10" t="s">
        <v>270</v>
      </c>
      <c r="G80" s="3" t="s">
        <v>12</v>
      </c>
      <c r="H80" s="3">
        <v>1680112</v>
      </c>
      <c r="I80" s="3">
        <v>1648851</v>
      </c>
      <c r="J80" s="3">
        <f>Table1[[#This Row],[count]]-Table1[[#This Row],[nulls]]</f>
        <v>31261</v>
      </c>
      <c r="K80" s="12">
        <f>Table1[[#This Row],[data]]/$H$2</f>
        <v>3.7957592307701647E-2</v>
      </c>
      <c r="L80" s="3">
        <v>2</v>
      </c>
      <c r="M80" s="4">
        <v>1.190396830687478E-6</v>
      </c>
      <c r="N80" s="4">
        <v>0.98139350233793943</v>
      </c>
      <c r="O80" s="11">
        <f>ROUNDUP(Table1[[#This Row],[percent_null]], 1)</f>
        <v>1</v>
      </c>
    </row>
    <row r="81" spans="1:16" x14ac:dyDescent="0.25">
      <c r="A81" t="s">
        <v>113</v>
      </c>
      <c r="B81" s="3">
        <v>18</v>
      </c>
      <c r="C81" s="3"/>
      <c r="D81" t="s">
        <v>144</v>
      </c>
      <c r="E81" s="9" t="s">
        <v>268</v>
      </c>
      <c r="F81" s="10" t="s">
        <v>270</v>
      </c>
      <c r="G81" s="3" t="s">
        <v>12</v>
      </c>
      <c r="H81" s="3">
        <v>1680112</v>
      </c>
      <c r="I81" s="3">
        <v>1678737</v>
      </c>
      <c r="J81" s="3">
        <f>Table1[[#This Row],[count]]-Table1[[#This Row],[nulls]]</f>
        <v>1375</v>
      </c>
      <c r="K81" s="12">
        <f>Table1[[#This Row],[data]]/$H$2</f>
        <v>1.6695463812126856E-3</v>
      </c>
      <c r="L81" s="3">
        <v>2</v>
      </c>
      <c r="M81" s="4">
        <v>1.190396830687478E-6</v>
      </c>
      <c r="N81" s="4">
        <v>0.99918160217890239</v>
      </c>
      <c r="O81" s="11">
        <f>ROUNDUP(Table1[[#This Row],[percent_null]], 1)</f>
        <v>1</v>
      </c>
    </row>
    <row r="82" spans="1:16" x14ac:dyDescent="0.25">
      <c r="A82" t="s">
        <v>113</v>
      </c>
      <c r="B82" s="3">
        <v>20</v>
      </c>
      <c r="C82" s="3"/>
      <c r="D82" t="s">
        <v>147</v>
      </c>
      <c r="E82" s="9" t="s">
        <v>268</v>
      </c>
      <c r="F82" s="10" t="s">
        <v>270</v>
      </c>
      <c r="G82" s="3" t="s">
        <v>12</v>
      </c>
      <c r="H82" s="3">
        <v>1680112</v>
      </c>
      <c r="I82" s="3">
        <v>1677715</v>
      </c>
      <c r="J82" s="3">
        <f>Table1[[#This Row],[count]]-Table1[[#This Row],[nulls]]</f>
        <v>2397</v>
      </c>
      <c r="K82" s="12">
        <f>Table1[[#This Row],[data]]/$H$2</f>
        <v>2.9104746732849509E-3</v>
      </c>
      <c r="L82" s="3">
        <v>2</v>
      </c>
      <c r="M82" s="4">
        <v>1.190396830687478E-6</v>
      </c>
      <c r="N82" s="4">
        <v>0.99857330939842104</v>
      </c>
      <c r="O82" s="11">
        <f>ROUNDUP(Table1[[#This Row],[percent_null]], 1)</f>
        <v>1</v>
      </c>
      <c r="P82" t="s">
        <v>148</v>
      </c>
    </row>
    <row r="83" spans="1:16" x14ac:dyDescent="0.25">
      <c r="A83" t="s">
        <v>113</v>
      </c>
      <c r="B83" s="3">
        <v>21</v>
      </c>
      <c r="C83" s="3"/>
      <c r="D83" t="s">
        <v>149</v>
      </c>
      <c r="E83" s="9" t="s">
        <v>268</v>
      </c>
      <c r="F83" s="10" t="s">
        <v>273</v>
      </c>
      <c r="G83" s="3" t="s">
        <v>12</v>
      </c>
      <c r="H83" s="3">
        <v>1680112</v>
      </c>
      <c r="I83" s="3">
        <v>1523278</v>
      </c>
      <c r="J83" s="3">
        <f>Table1[[#This Row],[count]]-Table1[[#This Row],[nulls]]</f>
        <v>156834</v>
      </c>
      <c r="K83" s="12">
        <f>Table1[[#This Row],[data]]/$H$2</f>
        <v>0.19043028156444389</v>
      </c>
      <c r="L83" s="3">
        <v>14634</v>
      </c>
      <c r="M83" s="4">
        <v>8.710133610140277E-3</v>
      </c>
      <c r="N83" s="4">
        <v>0.90665265172798004</v>
      </c>
      <c r="O83" s="11">
        <f>ROUNDUP(Table1[[#This Row],[percent_null]], 1)</f>
        <v>1</v>
      </c>
      <c r="P83" t="s">
        <v>150</v>
      </c>
    </row>
    <row r="84" spans="1:16" x14ac:dyDescent="0.25">
      <c r="A84" t="s">
        <v>113</v>
      </c>
      <c r="B84" s="3">
        <v>22</v>
      </c>
      <c r="C84" s="3"/>
      <c r="D84" t="s">
        <v>151</v>
      </c>
      <c r="E84" s="9" t="s">
        <v>268</v>
      </c>
      <c r="F84" s="10" t="s">
        <v>273</v>
      </c>
      <c r="G84" s="3" t="s">
        <v>12</v>
      </c>
      <c r="H84" s="3">
        <v>1680112</v>
      </c>
      <c r="I84" s="3">
        <v>1583797</v>
      </c>
      <c r="J84" s="3">
        <f>Table1[[#This Row],[count]]-Table1[[#This Row],[nulls]]</f>
        <v>96315</v>
      </c>
      <c r="K84" s="12">
        <f>Table1[[#This Row],[data]]/$H$2</f>
        <v>0.11694717069563623</v>
      </c>
      <c r="L84" s="3">
        <v>15409</v>
      </c>
      <c r="M84" s="4">
        <v>9.171412382031674E-3</v>
      </c>
      <c r="N84" s="4">
        <v>0.94267346462616775</v>
      </c>
      <c r="O84" s="11">
        <f>ROUNDUP(Table1[[#This Row],[percent_null]], 1)</f>
        <v>1</v>
      </c>
      <c r="P84" t="s">
        <v>152</v>
      </c>
    </row>
    <row r="85" spans="1:16" x14ac:dyDescent="0.25">
      <c r="A85" t="s">
        <v>113</v>
      </c>
      <c r="B85" s="3">
        <v>23</v>
      </c>
      <c r="C85" s="3"/>
      <c r="D85" t="s">
        <v>153</v>
      </c>
      <c r="E85" s="9" t="s">
        <v>268</v>
      </c>
      <c r="F85" s="10" t="s">
        <v>270</v>
      </c>
      <c r="G85" s="3" t="s">
        <v>12</v>
      </c>
      <c r="H85" s="3">
        <v>1680112</v>
      </c>
      <c r="I85" s="3">
        <v>1622402</v>
      </c>
      <c r="J85" s="3">
        <f>Table1[[#This Row],[count]]-Table1[[#This Row],[nulls]]</f>
        <v>57710</v>
      </c>
      <c r="K85" s="12">
        <f>Table1[[#This Row],[data]]/$H$2</f>
        <v>7.0072379388933889E-2</v>
      </c>
      <c r="L85" s="3">
        <v>2</v>
      </c>
      <c r="M85" s="4">
        <v>1.190396830687478E-6</v>
      </c>
      <c r="N85" s="4">
        <v>0.96565109945051286</v>
      </c>
      <c r="O85" s="11">
        <f>ROUNDUP(Table1[[#This Row],[percent_null]], 1)</f>
        <v>1</v>
      </c>
    </row>
    <row r="86" spans="1:16" x14ac:dyDescent="0.25">
      <c r="A86" t="s">
        <v>113</v>
      </c>
      <c r="B86" s="3">
        <v>24</v>
      </c>
      <c r="C86" s="3"/>
      <c r="D86" t="s">
        <v>154</v>
      </c>
      <c r="E86" s="9" t="s">
        <v>268</v>
      </c>
      <c r="F86" s="10" t="s">
        <v>281</v>
      </c>
      <c r="G86" s="3" t="s">
        <v>12</v>
      </c>
      <c r="H86" s="3">
        <v>1680112</v>
      </c>
      <c r="I86" s="3">
        <v>1230730</v>
      </c>
      <c r="J86" s="3">
        <f>Table1[[#This Row],[count]]-Table1[[#This Row],[nulls]]</f>
        <v>449382</v>
      </c>
      <c r="K86" s="12">
        <f>Table1[[#This Row],[data]]/$H$2</f>
        <v>0.54564661227790479</v>
      </c>
      <c r="L86" s="3">
        <v>2</v>
      </c>
      <c r="M86" s="4">
        <v>1.190396830687478E-6</v>
      </c>
      <c r="N86" s="4">
        <v>0.7325285457159999</v>
      </c>
      <c r="O86" s="11">
        <f>ROUNDUP(Table1[[#This Row],[percent_null]], 1)</f>
        <v>0.79999999999999993</v>
      </c>
    </row>
    <row r="87" spans="1:16" x14ac:dyDescent="0.25">
      <c r="A87" t="s">
        <v>113</v>
      </c>
      <c r="B87" s="3">
        <v>25</v>
      </c>
      <c r="C87" s="3"/>
      <c r="D87" t="s">
        <v>155</v>
      </c>
      <c r="E87" s="9" t="s">
        <v>268</v>
      </c>
      <c r="F87" s="10" t="s">
        <v>280</v>
      </c>
      <c r="G87" s="3" t="s">
        <v>12</v>
      </c>
      <c r="H87" s="3">
        <v>1680112</v>
      </c>
      <c r="I87" s="3">
        <v>1413773</v>
      </c>
      <c r="J87" s="3">
        <f>Table1[[#This Row],[count]]-Table1[[#This Row],[nulls]]</f>
        <v>266339</v>
      </c>
      <c r="K87" s="12">
        <f>Table1[[#This Row],[data]]/$H$2</f>
        <v>0.32339295536422219</v>
      </c>
      <c r="L87" s="3">
        <v>2</v>
      </c>
      <c r="M87" s="4">
        <v>1.190396830687478E-6</v>
      </c>
      <c r="N87" s="4">
        <v>0.8414754492557639</v>
      </c>
      <c r="O87" s="11">
        <f>ROUNDUP(Table1[[#This Row],[percent_null]], 1)</f>
        <v>0.9</v>
      </c>
    </row>
    <row r="88" spans="1:16" x14ac:dyDescent="0.25">
      <c r="A88" t="s">
        <v>113</v>
      </c>
      <c r="B88" s="3">
        <v>26</v>
      </c>
      <c r="C88" s="3"/>
      <c r="D88" t="s">
        <v>156</v>
      </c>
      <c r="E88" s="9" t="s">
        <v>268</v>
      </c>
      <c r="F88" s="10" t="s">
        <v>272</v>
      </c>
      <c r="G88" s="3" t="s">
        <v>12</v>
      </c>
      <c r="H88" s="3">
        <v>1680112</v>
      </c>
      <c r="I88" s="3">
        <v>1519061</v>
      </c>
      <c r="J88" s="3">
        <f>Table1[[#This Row],[count]]-Table1[[#This Row],[nulls]]</f>
        <v>161051</v>
      </c>
      <c r="K88" s="12">
        <f>Table1[[#This Row],[data]]/$H$2</f>
        <v>0.19555062853867944</v>
      </c>
      <c r="L88" s="3">
        <v>2</v>
      </c>
      <c r="M88" s="4">
        <v>1.190396830687478E-6</v>
      </c>
      <c r="N88" s="4">
        <v>0.90414270001047548</v>
      </c>
      <c r="O88" s="11">
        <f>ROUNDUP(Table1[[#This Row],[percent_null]], 1)</f>
        <v>1</v>
      </c>
    </row>
    <row r="89" spans="1:16" x14ac:dyDescent="0.25">
      <c r="A89" t="s">
        <v>113</v>
      </c>
      <c r="B89" s="3">
        <v>27</v>
      </c>
      <c r="C89" s="3"/>
      <c r="D89" t="s">
        <v>157</v>
      </c>
      <c r="E89" s="9" t="s">
        <v>268</v>
      </c>
      <c r="F89" s="10" t="s">
        <v>272</v>
      </c>
      <c r="G89" s="3" t="s">
        <v>12</v>
      </c>
      <c r="H89" s="3">
        <v>1680112</v>
      </c>
      <c r="I89" s="3">
        <v>1519706</v>
      </c>
      <c r="J89" s="3">
        <f>Table1[[#This Row],[count]]-Table1[[#This Row],[nulls]]</f>
        <v>160406</v>
      </c>
      <c r="K89" s="12">
        <f>Table1[[#This Row],[data]]/$H$2</f>
        <v>0.19476745950894694</v>
      </c>
      <c r="L89" s="3">
        <v>2</v>
      </c>
      <c r="M89" s="4">
        <v>1.190396830687478E-6</v>
      </c>
      <c r="N89" s="4">
        <v>0.90452660298837217</v>
      </c>
      <c r="O89" s="11">
        <f>ROUNDUP(Table1[[#This Row],[percent_null]], 1)</f>
        <v>1</v>
      </c>
    </row>
    <row r="90" spans="1:16" x14ac:dyDescent="0.25">
      <c r="A90" t="s">
        <v>113</v>
      </c>
      <c r="B90" s="3">
        <v>28</v>
      </c>
      <c r="C90" s="3"/>
      <c r="D90" t="s">
        <v>158</v>
      </c>
      <c r="E90" s="9" t="s">
        <v>268</v>
      </c>
      <c r="F90" s="10" t="s">
        <v>280</v>
      </c>
      <c r="G90" s="3" t="s">
        <v>12</v>
      </c>
      <c r="H90" s="3">
        <v>1680112</v>
      </c>
      <c r="I90" s="3">
        <v>1430899</v>
      </c>
      <c r="J90" s="3">
        <f>Table1[[#This Row],[count]]-Table1[[#This Row],[nulls]]</f>
        <v>249213</v>
      </c>
      <c r="K90" s="12">
        <f>Table1[[#This Row],[data]]/$H$2</f>
        <v>0.30259829985538694</v>
      </c>
      <c r="L90" s="3">
        <v>2</v>
      </c>
      <c r="M90" s="4">
        <v>1.190396830687478E-6</v>
      </c>
      <c r="N90" s="4">
        <v>0.85166881731694077</v>
      </c>
      <c r="O90" s="11">
        <f>ROUNDUP(Table1[[#This Row],[percent_null]], 1)</f>
        <v>0.9</v>
      </c>
    </row>
    <row r="91" spans="1:16" x14ac:dyDescent="0.25">
      <c r="A91" t="s">
        <v>113</v>
      </c>
      <c r="B91" s="3">
        <v>29</v>
      </c>
      <c r="C91" s="3"/>
      <c r="D91" t="s">
        <v>159</v>
      </c>
      <c r="E91" s="9" t="s">
        <v>268</v>
      </c>
      <c r="F91" s="10" t="s">
        <v>280</v>
      </c>
      <c r="G91" s="3" t="s">
        <v>12</v>
      </c>
      <c r="H91" s="3">
        <v>1680112</v>
      </c>
      <c r="I91" s="3">
        <v>1417501</v>
      </c>
      <c r="J91" s="3">
        <f>Table1[[#This Row],[count]]-Table1[[#This Row],[nulls]]</f>
        <v>262611</v>
      </c>
      <c r="K91" s="12">
        <f>Table1[[#This Row],[data]]/$H$2</f>
        <v>0.31886635979392336</v>
      </c>
      <c r="L91" s="3">
        <v>2</v>
      </c>
      <c r="M91" s="4">
        <v>1.190396830687478E-6</v>
      </c>
      <c r="N91" s="4">
        <v>0.84369434894816531</v>
      </c>
      <c r="O91" s="11">
        <f>ROUNDUP(Table1[[#This Row],[percent_null]], 1)</f>
        <v>0.9</v>
      </c>
    </row>
    <row r="92" spans="1:16" x14ac:dyDescent="0.25">
      <c r="A92" t="s">
        <v>113</v>
      </c>
      <c r="B92" s="3">
        <v>30</v>
      </c>
      <c r="C92" s="3"/>
      <c r="D92" t="s">
        <v>160</v>
      </c>
      <c r="E92" s="9" t="s">
        <v>268</v>
      </c>
      <c r="F92" s="10" t="s">
        <v>280</v>
      </c>
      <c r="G92" s="3" t="s">
        <v>12</v>
      </c>
      <c r="H92" s="3">
        <v>1680112</v>
      </c>
      <c r="I92" s="3">
        <v>1436621</v>
      </c>
      <c r="J92" s="3">
        <f>Table1[[#This Row],[count]]-Table1[[#This Row],[nulls]]</f>
        <v>243491</v>
      </c>
      <c r="K92" s="12">
        <f>Table1[[#This Row],[data]]/$H$2</f>
        <v>0.29565055847844218</v>
      </c>
      <c r="L92" s="3">
        <v>2</v>
      </c>
      <c r="M92" s="4">
        <v>1.190396830687478E-6</v>
      </c>
      <c r="N92" s="4">
        <v>0.85507454264953764</v>
      </c>
      <c r="O92" s="11">
        <f>ROUNDUP(Table1[[#This Row],[percent_null]], 1)</f>
        <v>0.9</v>
      </c>
    </row>
    <row r="93" spans="1:16" x14ac:dyDescent="0.25">
      <c r="A93" t="s">
        <v>113</v>
      </c>
      <c r="B93" s="3">
        <v>31</v>
      </c>
      <c r="C93" s="3"/>
      <c r="D93" t="s">
        <v>161</v>
      </c>
      <c r="E93" s="9" t="s">
        <v>268</v>
      </c>
      <c r="F93" s="10" t="s">
        <v>280</v>
      </c>
      <c r="G93" s="3" t="s">
        <v>12</v>
      </c>
      <c r="H93" s="3">
        <v>1680112</v>
      </c>
      <c r="I93" s="3">
        <v>1441345</v>
      </c>
      <c r="J93" s="3">
        <f>Table1[[#This Row],[count]]-Table1[[#This Row],[nulls]]</f>
        <v>238767</v>
      </c>
      <c r="K93" s="12">
        <f>Table1[[#This Row],[data]]/$H$2</f>
        <v>0.28991460422037041</v>
      </c>
      <c r="L93" s="3">
        <v>2</v>
      </c>
      <c r="M93" s="4">
        <v>1.190396830687478E-6</v>
      </c>
      <c r="N93" s="4">
        <v>0.85788625996362144</v>
      </c>
      <c r="O93" s="11">
        <f>ROUNDUP(Table1[[#This Row],[percent_null]], 1)</f>
        <v>0.9</v>
      </c>
    </row>
    <row r="94" spans="1:16" x14ac:dyDescent="0.25">
      <c r="A94" t="s">
        <v>113</v>
      </c>
      <c r="B94" s="3">
        <v>32</v>
      </c>
      <c r="C94" s="3"/>
      <c r="D94" t="s">
        <v>162</v>
      </c>
      <c r="E94" s="9" t="s">
        <v>268</v>
      </c>
      <c r="F94" s="10" t="s">
        <v>272</v>
      </c>
      <c r="G94" s="3" t="s">
        <v>12</v>
      </c>
      <c r="H94" s="3">
        <v>1680112</v>
      </c>
      <c r="I94" s="3">
        <v>1566622</v>
      </c>
      <c r="J94" s="3">
        <f>Table1[[#This Row],[count]]-Table1[[#This Row],[nulls]]</f>
        <v>113490</v>
      </c>
      <c r="K94" s="12">
        <f>Table1[[#This Row],[data]]/$H$2</f>
        <v>0.13780132276642015</v>
      </c>
      <c r="L94" s="3">
        <v>2</v>
      </c>
      <c r="M94" s="4">
        <v>1.190396830687478E-6</v>
      </c>
      <c r="N94" s="4">
        <v>0.93245093184263905</v>
      </c>
      <c r="O94" s="11">
        <f>ROUNDUP(Table1[[#This Row],[percent_null]], 1)</f>
        <v>1</v>
      </c>
    </row>
    <row r="95" spans="1:16" x14ac:dyDescent="0.25">
      <c r="A95" t="s">
        <v>113</v>
      </c>
      <c r="B95" s="3">
        <v>33</v>
      </c>
      <c r="C95" s="3"/>
      <c r="D95" t="s">
        <v>163</v>
      </c>
      <c r="E95" s="9" t="s">
        <v>268</v>
      </c>
      <c r="F95" s="10" t="s">
        <v>272</v>
      </c>
      <c r="G95" s="3" t="s">
        <v>12</v>
      </c>
      <c r="H95" s="3">
        <v>1680112</v>
      </c>
      <c r="I95" s="3">
        <v>1514878</v>
      </c>
      <c r="J95" s="3">
        <f>Table1[[#This Row],[count]]-Table1[[#This Row],[nulls]]</f>
        <v>165234</v>
      </c>
      <c r="K95" s="12">
        <f>Table1[[#This Row],[data]]/$H$2</f>
        <v>0.20062969218421592</v>
      </c>
      <c r="L95" s="3">
        <v>2</v>
      </c>
      <c r="M95" s="4">
        <v>1.190396830687478E-6</v>
      </c>
      <c r="N95" s="4">
        <v>0.90165298503909264</v>
      </c>
      <c r="O95" s="11">
        <f>ROUNDUP(Table1[[#This Row],[percent_null]], 1)</f>
        <v>1</v>
      </c>
    </row>
    <row r="96" spans="1:16" x14ac:dyDescent="0.25">
      <c r="A96" t="s">
        <v>113</v>
      </c>
      <c r="B96" s="3">
        <v>34</v>
      </c>
      <c r="C96" s="3"/>
      <c r="D96" t="s">
        <v>164</v>
      </c>
      <c r="E96" s="9" t="s">
        <v>268</v>
      </c>
      <c r="F96" s="10" t="s">
        <v>280</v>
      </c>
      <c r="G96" s="3" t="s">
        <v>12</v>
      </c>
      <c r="H96" s="3">
        <v>1680112</v>
      </c>
      <c r="I96" s="3">
        <v>1360161</v>
      </c>
      <c r="J96" s="3">
        <f>Table1[[#This Row],[count]]-Table1[[#This Row],[nulls]]</f>
        <v>319951</v>
      </c>
      <c r="K96" s="12">
        <f>Table1[[#This Row],[data]]/$H$2</f>
        <v>0.38848947942936723</v>
      </c>
      <c r="L96" s="3">
        <v>2</v>
      </c>
      <c r="M96" s="4">
        <v>1.190396830687478E-6</v>
      </c>
      <c r="N96" s="4">
        <v>0.80956567181235539</v>
      </c>
      <c r="O96" s="11">
        <f>ROUNDUP(Table1[[#This Row],[percent_null]], 1)</f>
        <v>0.9</v>
      </c>
    </row>
    <row r="97" spans="1:15" x14ac:dyDescent="0.25">
      <c r="A97" t="s">
        <v>113</v>
      </c>
      <c r="B97" s="3">
        <v>35</v>
      </c>
      <c r="C97" s="3"/>
      <c r="D97" t="s">
        <v>165</v>
      </c>
      <c r="E97" s="9" t="s">
        <v>268</v>
      </c>
      <c r="F97" s="10" t="s">
        <v>280</v>
      </c>
      <c r="G97" s="3" t="s">
        <v>12</v>
      </c>
      <c r="H97" s="3">
        <v>1680112</v>
      </c>
      <c r="I97" s="3">
        <v>1367190</v>
      </c>
      <c r="J97" s="3">
        <f>Table1[[#This Row],[count]]-Table1[[#This Row],[nulls]]</f>
        <v>312922</v>
      </c>
      <c r="K97" s="12">
        <f>Table1[[#This Row],[data]]/$H$2</f>
        <v>0.37995475832860803</v>
      </c>
      <c r="L97" s="3">
        <v>2</v>
      </c>
      <c r="M97" s="4">
        <v>1.190396830687478E-6</v>
      </c>
      <c r="N97" s="4">
        <v>0.81374932147380652</v>
      </c>
      <c r="O97" s="11">
        <f>ROUNDUP(Table1[[#This Row],[percent_null]], 1)</f>
        <v>0.9</v>
      </c>
    </row>
    <row r="98" spans="1:15" x14ac:dyDescent="0.25">
      <c r="A98" t="s">
        <v>113</v>
      </c>
      <c r="B98" s="3">
        <v>36</v>
      </c>
      <c r="C98" s="3"/>
      <c r="D98" t="s">
        <v>166</v>
      </c>
      <c r="E98" s="9" t="s">
        <v>268</v>
      </c>
      <c r="F98" s="10" t="s">
        <v>280</v>
      </c>
      <c r="G98" s="3" t="s">
        <v>12</v>
      </c>
      <c r="H98" s="3">
        <v>1680112</v>
      </c>
      <c r="I98" s="3">
        <v>1490579</v>
      </c>
      <c r="J98" s="3">
        <f>Table1[[#This Row],[count]]-Table1[[#This Row],[nulls]]</f>
        <v>189533</v>
      </c>
      <c r="K98" s="12">
        <f>Table1[[#This Row],[data]]/$H$2</f>
        <v>0.23013391583300652</v>
      </c>
      <c r="L98" s="3">
        <v>2</v>
      </c>
      <c r="M98" s="4">
        <v>1.190396830687478E-6</v>
      </c>
      <c r="N98" s="4">
        <v>0.88719025874465507</v>
      </c>
      <c r="O98" s="11">
        <f>ROUNDUP(Table1[[#This Row],[percent_null]], 1)</f>
        <v>0.9</v>
      </c>
    </row>
    <row r="99" spans="1:15" x14ac:dyDescent="0.25">
      <c r="A99" t="s">
        <v>113</v>
      </c>
      <c r="B99" s="3">
        <v>38</v>
      </c>
      <c r="C99" s="3"/>
      <c r="D99" t="s">
        <v>168</v>
      </c>
      <c r="E99" s="9" t="s">
        <v>268</v>
      </c>
      <c r="F99" s="10" t="s">
        <v>270</v>
      </c>
      <c r="G99" s="3" t="s">
        <v>20</v>
      </c>
      <c r="H99" s="3">
        <v>1680112</v>
      </c>
      <c r="I99" s="3">
        <v>1663017</v>
      </c>
      <c r="J99" s="3">
        <f>Table1[[#This Row],[count]]-Table1[[#This Row],[nulls]]</f>
        <v>17095</v>
      </c>
      <c r="K99" s="12">
        <f>Table1[[#This Row],[data]]/$H$2</f>
        <v>2.0757014826786081E-2</v>
      </c>
      <c r="L99" s="3">
        <v>17095</v>
      </c>
      <c r="M99" s="4">
        <v>1.0174916910301221E-2</v>
      </c>
      <c r="N99" s="4">
        <v>0.98982508308969874</v>
      </c>
      <c r="O99" s="11">
        <f>ROUNDUP(Table1[[#This Row],[percent_null]], 1)</f>
        <v>1</v>
      </c>
    </row>
    <row r="100" spans="1:15" x14ac:dyDescent="0.25">
      <c r="A100" t="s">
        <v>113</v>
      </c>
      <c r="B100" s="3">
        <v>39</v>
      </c>
      <c r="C100" s="3"/>
      <c r="D100" t="s">
        <v>169</v>
      </c>
      <c r="E100" s="9" t="s">
        <v>268</v>
      </c>
      <c r="F100" s="10" t="s">
        <v>270</v>
      </c>
      <c r="G100" s="3" t="s">
        <v>12</v>
      </c>
      <c r="H100" s="3">
        <v>1680112</v>
      </c>
      <c r="I100" s="3">
        <v>1670509</v>
      </c>
      <c r="J100" s="3">
        <f>Table1[[#This Row],[count]]-Table1[[#This Row],[nulls]]</f>
        <v>9603</v>
      </c>
      <c r="K100" s="12">
        <f>Table1[[#This Row],[data]]/$H$2</f>
        <v>1.1660111926389397E-2</v>
      </c>
      <c r="L100" s="3">
        <v>4691</v>
      </c>
      <c r="M100" s="4">
        <v>2.792075766377479E-3</v>
      </c>
      <c r="N100" s="4">
        <v>0.99428430961745407</v>
      </c>
      <c r="O100" s="11">
        <f>ROUNDUP(Table1[[#This Row],[percent_null]], 1)</f>
        <v>1</v>
      </c>
    </row>
    <row r="101" spans="1:15" x14ac:dyDescent="0.25">
      <c r="A101" t="s">
        <v>113</v>
      </c>
      <c r="B101" s="3">
        <v>40</v>
      </c>
      <c r="C101" s="3"/>
      <c r="D101" t="s">
        <v>170</v>
      </c>
      <c r="E101" s="9" t="s">
        <v>268</v>
      </c>
      <c r="F101" s="10" t="s">
        <v>270</v>
      </c>
      <c r="G101" s="3" t="s">
        <v>12</v>
      </c>
      <c r="H101" s="3">
        <v>1680112</v>
      </c>
      <c r="I101" s="3">
        <v>1678076</v>
      </c>
      <c r="J101" s="3">
        <f>Table1[[#This Row],[count]]-Table1[[#This Row],[nulls]]</f>
        <v>2036</v>
      </c>
      <c r="K101" s="12">
        <f>Table1[[#This Row],[data]]/$H$2</f>
        <v>2.4721428597447477E-3</v>
      </c>
      <c r="L101" s="3">
        <v>1447</v>
      </c>
      <c r="M101" s="4">
        <v>8.6125210700239031E-4</v>
      </c>
      <c r="N101" s="4">
        <v>0.99878817602636016</v>
      </c>
      <c r="O101" s="11">
        <f>ROUNDUP(Table1[[#This Row],[percent_null]], 1)</f>
        <v>1</v>
      </c>
    </row>
    <row r="102" spans="1:15" x14ac:dyDescent="0.25">
      <c r="A102" t="s">
        <v>113</v>
      </c>
      <c r="B102" s="3">
        <v>41</v>
      </c>
      <c r="C102" s="3"/>
      <c r="D102" t="s">
        <v>171</v>
      </c>
      <c r="E102" s="9" t="s">
        <v>268</v>
      </c>
      <c r="F102" s="10" t="s">
        <v>270</v>
      </c>
      <c r="G102" s="3" t="s">
        <v>12</v>
      </c>
      <c r="H102" s="3">
        <v>1680112</v>
      </c>
      <c r="I102" s="3">
        <v>1678710</v>
      </c>
      <c r="J102" s="3">
        <f>Table1[[#This Row],[count]]-Table1[[#This Row],[nulls]]</f>
        <v>1402</v>
      </c>
      <c r="K102" s="12">
        <f>Table1[[#This Row],[data]]/$H$2</f>
        <v>1.7023302010619528E-3</v>
      </c>
      <c r="L102" s="3">
        <v>896</v>
      </c>
      <c r="M102" s="4">
        <v>5.3329778014799011E-4</v>
      </c>
      <c r="N102" s="4">
        <v>0.9991655318216881</v>
      </c>
      <c r="O102" s="11">
        <f>ROUNDUP(Table1[[#This Row],[percent_null]], 1)</f>
        <v>1</v>
      </c>
    </row>
    <row r="103" spans="1:15" x14ac:dyDescent="0.25">
      <c r="A103" t="s">
        <v>113</v>
      </c>
      <c r="B103" s="3">
        <v>42</v>
      </c>
      <c r="C103" s="3"/>
      <c r="D103" t="s">
        <v>172</v>
      </c>
      <c r="E103" s="9" t="s">
        <v>268</v>
      </c>
      <c r="F103" s="10" t="s">
        <v>270</v>
      </c>
      <c r="G103" s="3" t="s">
        <v>12</v>
      </c>
      <c r="H103" s="3">
        <v>1680112</v>
      </c>
      <c r="I103" s="3">
        <v>1668763</v>
      </c>
      <c r="J103" s="3">
        <f>Table1[[#This Row],[count]]-Table1[[#This Row],[nulls]]</f>
        <v>11349</v>
      </c>
      <c r="K103" s="12">
        <f>Table1[[#This Row],[data]]/$H$2</f>
        <v>1.3780132276642014E-2</v>
      </c>
      <c r="L103" s="3">
        <v>4</v>
      </c>
      <c r="M103" s="4">
        <v>2.380793661374956E-6</v>
      </c>
      <c r="N103" s="4">
        <v>0.99324509318426391</v>
      </c>
      <c r="O103" s="11">
        <f>ROUNDUP(Table1[[#This Row],[percent_null]], 1)</f>
        <v>1</v>
      </c>
    </row>
    <row r="104" spans="1:15" x14ac:dyDescent="0.25">
      <c r="A104" t="s">
        <v>113</v>
      </c>
      <c r="B104" s="3">
        <v>43</v>
      </c>
      <c r="C104" s="3"/>
      <c r="D104" t="s">
        <v>173</v>
      </c>
      <c r="E104" s="9" t="s">
        <v>268</v>
      </c>
      <c r="F104" s="10" t="s">
        <v>270</v>
      </c>
      <c r="G104" s="3" t="s">
        <v>12</v>
      </c>
      <c r="H104" s="3">
        <v>1680112</v>
      </c>
      <c r="I104" s="3">
        <v>1670590</v>
      </c>
      <c r="J104" s="3">
        <f>Table1[[#This Row],[count]]-Table1[[#This Row],[nulls]]</f>
        <v>9522</v>
      </c>
      <c r="K104" s="12">
        <f>Table1[[#This Row],[data]]/$H$2</f>
        <v>1.1561760466841594E-2</v>
      </c>
      <c r="L104" s="3">
        <v>424</v>
      </c>
      <c r="M104" s="4">
        <v>2.5236412810574529E-4</v>
      </c>
      <c r="N104" s="4">
        <v>0.99433252068909694</v>
      </c>
      <c r="O104" s="11">
        <f>ROUNDUP(Table1[[#This Row],[percent_null]], 1)</f>
        <v>1</v>
      </c>
    </row>
    <row r="105" spans="1:15" x14ac:dyDescent="0.25">
      <c r="A105" t="s">
        <v>113</v>
      </c>
      <c r="B105" s="3">
        <v>44</v>
      </c>
      <c r="C105" s="3"/>
      <c r="D105" t="s">
        <v>174</v>
      </c>
      <c r="E105" s="9" t="s">
        <v>268</v>
      </c>
      <c r="F105" s="10" t="s">
        <v>270</v>
      </c>
      <c r="G105" s="3" t="s">
        <v>12</v>
      </c>
      <c r="H105" s="3">
        <v>1680112</v>
      </c>
      <c r="I105" s="3">
        <v>1663773</v>
      </c>
      <c r="J105" s="3">
        <f>Table1[[#This Row],[count]]-Table1[[#This Row],[nulls]]</f>
        <v>16339</v>
      </c>
      <c r="K105" s="12">
        <f>Table1[[#This Row],[data]]/$H$2</f>
        <v>1.9839067871006595E-2</v>
      </c>
      <c r="L105" s="3">
        <v>10422</v>
      </c>
      <c r="M105" s="4">
        <v>6.2031578847124473E-3</v>
      </c>
      <c r="N105" s="4">
        <v>0.99027505309169861</v>
      </c>
      <c r="O105" s="11">
        <f>ROUNDUP(Table1[[#This Row],[percent_null]], 1)</f>
        <v>1</v>
      </c>
    </row>
    <row r="106" spans="1:15" x14ac:dyDescent="0.25">
      <c r="A106" t="s">
        <v>113</v>
      </c>
      <c r="B106" s="3">
        <v>45</v>
      </c>
      <c r="C106" s="3"/>
      <c r="D106" t="s">
        <v>175</v>
      </c>
      <c r="E106" s="9" t="s">
        <v>268</v>
      </c>
      <c r="F106" s="10" t="s">
        <v>270</v>
      </c>
      <c r="G106" s="3" t="s">
        <v>12</v>
      </c>
      <c r="H106" s="3">
        <v>1680112</v>
      </c>
      <c r="I106" s="3">
        <v>1664776</v>
      </c>
      <c r="J106" s="3">
        <f>Table1[[#This Row],[count]]-Table1[[#This Row],[nulls]]</f>
        <v>15336</v>
      </c>
      <c r="K106" s="12">
        <f>Table1[[#This Row],[data]]/$H$2</f>
        <v>1.8621209674383816E-2</v>
      </c>
      <c r="L106" s="3">
        <v>51</v>
      </c>
      <c r="M106" s="4">
        <v>3.0355119182530689E-5</v>
      </c>
      <c r="N106" s="4">
        <v>0.99087203710228844</v>
      </c>
      <c r="O106" s="11">
        <f>ROUNDUP(Table1[[#This Row],[percent_null]], 1)</f>
        <v>1</v>
      </c>
    </row>
    <row r="107" spans="1:15" x14ac:dyDescent="0.25">
      <c r="A107" t="s">
        <v>113</v>
      </c>
      <c r="B107" s="3">
        <v>46</v>
      </c>
      <c r="C107" s="3"/>
      <c r="D107" t="s">
        <v>176</v>
      </c>
      <c r="E107" s="9" t="s">
        <v>268</v>
      </c>
      <c r="F107" s="10" t="s">
        <v>270</v>
      </c>
      <c r="G107" s="3" t="s">
        <v>12</v>
      </c>
      <c r="H107" s="3">
        <v>1680112</v>
      </c>
      <c r="I107" s="3">
        <v>1665070</v>
      </c>
      <c r="J107" s="3">
        <f>Table1[[#This Row],[count]]-Table1[[#This Row],[nulls]]</f>
        <v>15042</v>
      </c>
      <c r="K107" s="12">
        <f>Table1[[#This Row],[data]]/$H$2</f>
        <v>1.8264230302691795E-2</v>
      </c>
      <c r="L107" s="3">
        <v>2052</v>
      </c>
      <c r="M107" s="4">
        <v>1.2213471482853519E-3</v>
      </c>
      <c r="N107" s="4">
        <v>0.99104702543639944</v>
      </c>
      <c r="O107" s="11">
        <f>ROUNDUP(Table1[[#This Row],[percent_null]], 1)</f>
        <v>1</v>
      </c>
    </row>
    <row r="108" spans="1:15" x14ac:dyDescent="0.25">
      <c r="A108" t="s">
        <v>113</v>
      </c>
      <c r="B108" s="3">
        <v>47</v>
      </c>
      <c r="C108" s="3"/>
      <c r="D108" t="s">
        <v>177</v>
      </c>
      <c r="E108" s="9" t="s">
        <v>268</v>
      </c>
      <c r="F108" s="10" t="s">
        <v>270</v>
      </c>
      <c r="G108" s="3" t="s">
        <v>12</v>
      </c>
      <c r="H108" s="3">
        <v>1680112</v>
      </c>
      <c r="I108" s="3">
        <v>1679782</v>
      </c>
      <c r="J108" s="3">
        <f>Table1[[#This Row],[count]]-Table1[[#This Row],[nulls]]</f>
        <v>330</v>
      </c>
      <c r="K108" s="12">
        <f>Table1[[#This Row],[data]]/$H$2</f>
        <v>4.0069113149104456E-4</v>
      </c>
      <c r="L108" s="3">
        <v>2</v>
      </c>
      <c r="M108" s="4">
        <v>1.190396830687478E-6</v>
      </c>
      <c r="N108" s="4">
        <v>0.99980358452293661</v>
      </c>
      <c r="O108" s="11">
        <f>ROUNDUP(Table1[[#This Row],[percent_null]], 1)</f>
        <v>1</v>
      </c>
    </row>
    <row r="109" spans="1:15" x14ac:dyDescent="0.25">
      <c r="A109" t="s">
        <v>113</v>
      </c>
      <c r="B109" s="3">
        <v>48</v>
      </c>
      <c r="C109" s="3"/>
      <c r="D109" t="s">
        <v>178</v>
      </c>
      <c r="E109" s="9" t="s">
        <v>268</v>
      </c>
      <c r="F109" s="10" t="s">
        <v>270</v>
      </c>
      <c r="G109" s="3" t="s">
        <v>12</v>
      </c>
      <c r="H109" s="3">
        <v>1680112</v>
      </c>
      <c r="I109" s="3">
        <v>1680052</v>
      </c>
      <c r="J109" s="3">
        <f>Table1[[#This Row],[count]]-Table1[[#This Row],[nulls]]</f>
        <v>60</v>
      </c>
      <c r="K109" s="12">
        <f>Table1[[#This Row],[data]]/$H$2</f>
        <v>7.285293299837173E-5</v>
      </c>
      <c r="L109" s="3">
        <v>39</v>
      </c>
      <c r="M109" s="4">
        <v>2.3212738198405819E-5</v>
      </c>
      <c r="N109" s="4">
        <v>0.99996428809507942</v>
      </c>
      <c r="O109" s="11">
        <f>ROUNDUP(Table1[[#This Row],[percent_null]], 1)</f>
        <v>1</v>
      </c>
    </row>
    <row r="110" spans="1:15" x14ac:dyDescent="0.25">
      <c r="A110" t="s">
        <v>113</v>
      </c>
      <c r="B110" s="3">
        <v>49</v>
      </c>
      <c r="C110" s="3"/>
      <c r="D110" t="s">
        <v>179</v>
      </c>
      <c r="E110" s="9" t="s">
        <v>268</v>
      </c>
      <c r="F110" s="10" t="s">
        <v>270</v>
      </c>
      <c r="G110" s="3" t="s">
        <v>12</v>
      </c>
      <c r="H110" s="3">
        <v>1680112</v>
      </c>
      <c r="I110" s="3">
        <v>1679540</v>
      </c>
      <c r="J110" s="3">
        <f>Table1[[#This Row],[count]]-Table1[[#This Row],[nulls]]</f>
        <v>572</v>
      </c>
      <c r="K110" s="12">
        <f>Table1[[#This Row],[data]]/$H$2</f>
        <v>6.9453129458447722E-4</v>
      </c>
      <c r="L110" s="3">
        <v>414</v>
      </c>
      <c r="M110" s="4">
        <v>2.4641214395230792E-4</v>
      </c>
      <c r="N110" s="4">
        <v>0.99965954650642341</v>
      </c>
      <c r="O110" s="11">
        <f>ROUNDUP(Table1[[#This Row],[percent_null]], 1)</f>
        <v>1</v>
      </c>
    </row>
    <row r="111" spans="1:15" x14ac:dyDescent="0.25">
      <c r="A111" t="s">
        <v>113</v>
      </c>
      <c r="B111" s="3">
        <v>50</v>
      </c>
      <c r="C111" s="3"/>
      <c r="D111" t="s">
        <v>180</v>
      </c>
      <c r="E111" s="9" t="s">
        <v>268</v>
      </c>
      <c r="F111" s="10" t="s">
        <v>270</v>
      </c>
      <c r="G111" s="3" t="s">
        <v>12</v>
      </c>
      <c r="H111" s="3">
        <v>1680112</v>
      </c>
      <c r="I111" s="3">
        <v>1667632</v>
      </c>
      <c r="J111" s="3">
        <f>Table1[[#This Row],[count]]-Table1[[#This Row],[nulls]]</f>
        <v>12480</v>
      </c>
      <c r="K111" s="12">
        <f>Table1[[#This Row],[data]]/$H$2</f>
        <v>1.5153410063661322E-2</v>
      </c>
      <c r="L111" s="3">
        <v>3</v>
      </c>
      <c r="M111" s="4">
        <v>1.785595246031217E-6</v>
      </c>
      <c r="N111" s="4">
        <v>0.99257192377651016</v>
      </c>
      <c r="O111" s="11">
        <f>ROUNDUP(Table1[[#This Row],[percent_null]], 1)</f>
        <v>1</v>
      </c>
    </row>
    <row r="112" spans="1:15" x14ac:dyDescent="0.25">
      <c r="A112" t="s">
        <v>113</v>
      </c>
      <c r="B112" s="3">
        <v>51</v>
      </c>
      <c r="C112" s="3"/>
      <c r="D112" t="s">
        <v>181</v>
      </c>
      <c r="E112" s="9" t="s">
        <v>268</v>
      </c>
      <c r="F112" s="10" t="s">
        <v>270</v>
      </c>
      <c r="G112" s="3" t="s">
        <v>12</v>
      </c>
      <c r="H112" s="3">
        <v>1680112</v>
      </c>
      <c r="I112" s="3">
        <v>1667982</v>
      </c>
      <c r="J112" s="3">
        <f>Table1[[#This Row],[count]]-Table1[[#This Row],[nulls]]</f>
        <v>12130</v>
      </c>
      <c r="K112" s="12">
        <f>Table1[[#This Row],[data]]/$H$2</f>
        <v>1.472843462117082E-2</v>
      </c>
      <c r="L112" s="3">
        <v>3</v>
      </c>
      <c r="M112" s="4">
        <v>1.785595246031217E-6</v>
      </c>
      <c r="N112" s="4">
        <v>0.99278024322188041</v>
      </c>
      <c r="O112" s="11">
        <f>ROUNDUP(Table1[[#This Row],[percent_null]], 1)</f>
        <v>1</v>
      </c>
    </row>
    <row r="113" spans="1:15" x14ac:dyDescent="0.25">
      <c r="A113" t="s">
        <v>113</v>
      </c>
      <c r="B113" s="3">
        <v>52</v>
      </c>
      <c r="C113" s="3"/>
      <c r="D113" t="s">
        <v>182</v>
      </c>
      <c r="E113" s="9" t="s">
        <v>268</v>
      </c>
      <c r="F113" s="10" t="s">
        <v>270</v>
      </c>
      <c r="G113" s="3" t="s">
        <v>12</v>
      </c>
      <c r="H113" s="3">
        <v>1680112</v>
      </c>
      <c r="I113" s="3">
        <v>1680111</v>
      </c>
      <c r="J113" s="3">
        <f>Table1[[#This Row],[count]]-Table1[[#This Row],[nulls]]</f>
        <v>1</v>
      </c>
      <c r="K113" s="12">
        <f>Table1[[#This Row],[data]]/$H$2</f>
        <v>1.2142155499728624E-6</v>
      </c>
      <c r="L113" s="3">
        <v>1</v>
      </c>
      <c r="M113" s="4">
        <v>5.95198415343739E-7</v>
      </c>
      <c r="N113" s="4">
        <v>0.99999940480158467</v>
      </c>
      <c r="O113" s="11">
        <f>ROUNDUP(Table1[[#This Row],[percent_null]], 1)</f>
        <v>1</v>
      </c>
    </row>
    <row r="114" spans="1:15" x14ac:dyDescent="0.25">
      <c r="A114" t="s">
        <v>113</v>
      </c>
      <c r="B114" s="3">
        <v>53</v>
      </c>
      <c r="C114" s="3"/>
      <c r="D114" t="s">
        <v>183</v>
      </c>
      <c r="E114" s="9" t="s">
        <v>268</v>
      </c>
      <c r="F114" s="10" t="s">
        <v>270</v>
      </c>
      <c r="G114" s="3" t="s">
        <v>12</v>
      </c>
      <c r="H114" s="3">
        <v>1680112</v>
      </c>
      <c r="I114" s="3">
        <v>1667933</v>
      </c>
      <c r="J114" s="3">
        <f>Table1[[#This Row],[count]]-Table1[[#This Row],[nulls]]</f>
        <v>12179</v>
      </c>
      <c r="K114" s="12">
        <f>Table1[[#This Row],[data]]/$H$2</f>
        <v>1.4787931183119489E-2</v>
      </c>
      <c r="L114" s="3">
        <v>3</v>
      </c>
      <c r="M114" s="4">
        <v>1.785595246031217E-6</v>
      </c>
      <c r="N114" s="4">
        <v>0.99275107849952859</v>
      </c>
      <c r="O114" s="11">
        <f>ROUNDUP(Table1[[#This Row],[percent_null]], 1)</f>
        <v>1</v>
      </c>
    </row>
    <row r="115" spans="1:15" x14ac:dyDescent="0.25">
      <c r="A115" t="s">
        <v>113</v>
      </c>
      <c r="B115" s="3">
        <v>54</v>
      </c>
      <c r="C115" s="3"/>
      <c r="D115" t="s">
        <v>184</v>
      </c>
      <c r="E115" s="9" t="s">
        <v>268</v>
      </c>
      <c r="F115" s="10" t="s">
        <v>270</v>
      </c>
      <c r="G115" s="3" t="s">
        <v>12</v>
      </c>
      <c r="H115" s="3">
        <v>1680112</v>
      </c>
      <c r="I115" s="3">
        <v>1680105</v>
      </c>
      <c r="J115" s="3">
        <f>Table1[[#This Row],[count]]-Table1[[#This Row],[nulls]]</f>
        <v>7</v>
      </c>
      <c r="K115" s="12">
        <f>Table1[[#This Row],[data]]/$H$2</f>
        <v>8.4995088498100353E-6</v>
      </c>
      <c r="L115" s="3">
        <v>7</v>
      </c>
      <c r="M115" s="4">
        <v>4.1663889074061728E-6</v>
      </c>
      <c r="N115" s="4">
        <v>0.99999583361109257</v>
      </c>
      <c r="O115" s="11">
        <f>ROUNDUP(Table1[[#This Row],[percent_null]], 1)</f>
        <v>1</v>
      </c>
    </row>
    <row r="116" spans="1:15" x14ac:dyDescent="0.25">
      <c r="A116" t="s">
        <v>113</v>
      </c>
      <c r="B116" s="3">
        <v>55</v>
      </c>
      <c r="C116" s="3"/>
      <c r="D116" t="s">
        <v>185</v>
      </c>
      <c r="E116" s="9" t="s">
        <v>268</v>
      </c>
      <c r="F116" s="10" t="s">
        <v>270</v>
      </c>
      <c r="G116" s="3" t="s">
        <v>12</v>
      </c>
      <c r="H116" s="3">
        <v>1680112</v>
      </c>
      <c r="I116" s="3">
        <v>1667815</v>
      </c>
      <c r="J116" s="3">
        <f>Table1[[#This Row],[count]]-Table1[[#This Row],[nulls]]</f>
        <v>12297</v>
      </c>
      <c r="K116" s="12">
        <f>Table1[[#This Row],[data]]/$H$2</f>
        <v>1.4931208618016287E-2</v>
      </c>
      <c r="L116" s="3">
        <v>3</v>
      </c>
      <c r="M116" s="4">
        <v>1.785595246031217E-6</v>
      </c>
      <c r="N116" s="4">
        <v>0.99268084508651799</v>
      </c>
      <c r="O116" s="11">
        <f>ROUNDUP(Table1[[#This Row],[percent_null]], 1)</f>
        <v>1</v>
      </c>
    </row>
    <row r="117" spans="1:15" x14ac:dyDescent="0.25">
      <c r="A117" t="s">
        <v>113</v>
      </c>
      <c r="B117" s="3">
        <v>56</v>
      </c>
      <c r="C117" s="3"/>
      <c r="D117" t="s">
        <v>186</v>
      </c>
      <c r="E117" s="9" t="s">
        <v>268</v>
      </c>
      <c r="F117" s="10" t="s">
        <v>270</v>
      </c>
      <c r="G117" s="3" t="s">
        <v>12</v>
      </c>
      <c r="H117" s="3">
        <v>1680112</v>
      </c>
      <c r="I117" s="3">
        <v>1668022</v>
      </c>
      <c r="J117" s="3">
        <f>Table1[[#This Row],[count]]-Table1[[#This Row],[nulls]]</f>
        <v>12090</v>
      </c>
      <c r="K117" s="12">
        <f>Table1[[#This Row],[data]]/$H$2</f>
        <v>1.4679865999171905E-2</v>
      </c>
      <c r="L117" s="3">
        <v>3</v>
      </c>
      <c r="M117" s="4">
        <v>1.785595246031217E-6</v>
      </c>
      <c r="N117" s="4">
        <v>0.99280405115849424</v>
      </c>
      <c r="O117" s="11">
        <f>ROUNDUP(Table1[[#This Row],[percent_null]], 1)</f>
        <v>1</v>
      </c>
    </row>
    <row r="118" spans="1:15" x14ac:dyDescent="0.25">
      <c r="A118" t="s">
        <v>113</v>
      </c>
      <c r="B118" s="3">
        <v>57</v>
      </c>
      <c r="C118" s="3"/>
      <c r="D118" t="s">
        <v>187</v>
      </c>
      <c r="E118" s="9" t="s">
        <v>268</v>
      </c>
      <c r="F118" s="10" t="s">
        <v>270</v>
      </c>
      <c r="G118" s="3" t="s">
        <v>12</v>
      </c>
      <c r="H118" s="3">
        <v>1680112</v>
      </c>
      <c r="I118" s="3">
        <v>1679187</v>
      </c>
      <c r="J118" s="3">
        <f>Table1[[#This Row],[count]]-Table1[[#This Row],[nulls]]</f>
        <v>925</v>
      </c>
      <c r="K118" s="12">
        <f>Table1[[#This Row],[data]]/$H$2</f>
        <v>1.1231493837248977E-3</v>
      </c>
      <c r="L118" s="3">
        <v>619</v>
      </c>
      <c r="M118" s="4">
        <v>3.6842781909777442E-4</v>
      </c>
      <c r="N118" s="4">
        <v>0.99944944146580705</v>
      </c>
      <c r="O118" s="11">
        <f>ROUNDUP(Table1[[#This Row],[percent_null]], 1)</f>
        <v>1</v>
      </c>
    </row>
    <row r="119" spans="1:15" x14ac:dyDescent="0.25">
      <c r="A119" t="s">
        <v>113</v>
      </c>
      <c r="B119" s="3">
        <v>58</v>
      </c>
      <c r="C119" s="3"/>
      <c r="D119" t="s">
        <v>188</v>
      </c>
      <c r="E119" s="9" t="s">
        <v>268</v>
      </c>
      <c r="F119" s="10" t="s">
        <v>270</v>
      </c>
      <c r="G119" s="3" t="s">
        <v>12</v>
      </c>
      <c r="H119" s="3">
        <v>1680112</v>
      </c>
      <c r="I119" s="3">
        <v>1679961</v>
      </c>
      <c r="J119" s="3">
        <f>Table1[[#This Row],[count]]-Table1[[#This Row],[nulls]]</f>
        <v>151</v>
      </c>
      <c r="K119" s="12">
        <f>Table1[[#This Row],[data]]/$H$2</f>
        <v>1.833465480459022E-4</v>
      </c>
      <c r="L119" s="3">
        <v>2</v>
      </c>
      <c r="M119" s="4">
        <v>1.190396830687478E-6</v>
      </c>
      <c r="N119" s="4">
        <v>0.99991012503928312</v>
      </c>
      <c r="O119" s="11">
        <f>ROUNDUP(Table1[[#This Row],[percent_null]], 1)</f>
        <v>1</v>
      </c>
    </row>
    <row r="120" spans="1:15" x14ac:dyDescent="0.25">
      <c r="A120" t="s">
        <v>113</v>
      </c>
      <c r="B120" s="3">
        <v>59</v>
      </c>
      <c r="C120" s="3"/>
      <c r="D120" t="s">
        <v>189</v>
      </c>
      <c r="E120" s="9" t="s">
        <v>268</v>
      </c>
      <c r="F120" s="10" t="s">
        <v>270</v>
      </c>
      <c r="G120" s="3" t="s">
        <v>12</v>
      </c>
      <c r="H120" s="3">
        <v>1680112</v>
      </c>
      <c r="I120" s="3">
        <v>1677197</v>
      </c>
      <c r="J120" s="3">
        <f>Table1[[#This Row],[count]]-Table1[[#This Row],[nulls]]</f>
        <v>2915</v>
      </c>
      <c r="K120" s="12">
        <f>Table1[[#This Row],[data]]/$H$2</f>
        <v>3.5394383281708935E-3</v>
      </c>
      <c r="L120" s="3">
        <v>3</v>
      </c>
      <c r="M120" s="4">
        <v>1.785595246031217E-6</v>
      </c>
      <c r="N120" s="4">
        <v>0.99826499661927304</v>
      </c>
      <c r="O120" s="11">
        <f>ROUNDUP(Table1[[#This Row],[percent_null]], 1)</f>
        <v>1</v>
      </c>
    </row>
    <row r="121" spans="1:15" x14ac:dyDescent="0.25">
      <c r="A121" t="s">
        <v>113</v>
      </c>
      <c r="B121" s="3">
        <v>60</v>
      </c>
      <c r="C121" s="3"/>
      <c r="D121" t="s">
        <v>190</v>
      </c>
      <c r="E121" s="9" t="s">
        <v>268</v>
      </c>
      <c r="F121" s="10" t="s">
        <v>270</v>
      </c>
      <c r="G121" s="3" t="s">
        <v>12</v>
      </c>
      <c r="H121" s="3">
        <v>1680112</v>
      </c>
      <c r="I121" s="3">
        <v>1679763</v>
      </c>
      <c r="J121" s="3">
        <f>Table1[[#This Row],[count]]-Table1[[#This Row],[nulls]]</f>
        <v>349</v>
      </c>
      <c r="K121" s="12">
        <f>Table1[[#This Row],[data]]/$H$2</f>
        <v>4.2376122694052896E-4</v>
      </c>
      <c r="L121" s="3">
        <v>3</v>
      </c>
      <c r="M121" s="4">
        <v>1.785595246031217E-6</v>
      </c>
      <c r="N121" s="4">
        <v>0.99979227575304508</v>
      </c>
      <c r="O121" s="11">
        <f>ROUNDUP(Table1[[#This Row],[percent_null]], 1)</f>
        <v>1</v>
      </c>
    </row>
    <row r="122" spans="1:15" x14ac:dyDescent="0.25">
      <c r="A122" t="s">
        <v>113</v>
      </c>
      <c r="B122" s="3">
        <v>61</v>
      </c>
      <c r="C122" s="3"/>
      <c r="D122" t="s">
        <v>191</v>
      </c>
      <c r="E122" s="9" t="s">
        <v>268</v>
      </c>
      <c r="F122" s="10" t="s">
        <v>270</v>
      </c>
      <c r="G122" s="3" t="s">
        <v>20</v>
      </c>
      <c r="H122" s="3">
        <v>1680112</v>
      </c>
      <c r="I122" s="3">
        <v>1677760</v>
      </c>
      <c r="J122" s="3">
        <f>Table1[[#This Row],[count]]-Table1[[#This Row],[nulls]]</f>
        <v>2352</v>
      </c>
      <c r="K122" s="12">
        <f>Table1[[#This Row],[data]]/$H$2</f>
        <v>2.8558349735361721E-3</v>
      </c>
      <c r="L122" s="3">
        <v>83</v>
      </c>
      <c r="M122" s="4">
        <v>4.9401468473530337E-5</v>
      </c>
      <c r="N122" s="4">
        <v>0.99860009332711153</v>
      </c>
      <c r="O122" s="11">
        <f>ROUNDUP(Table1[[#This Row],[percent_null]], 1)</f>
        <v>1</v>
      </c>
    </row>
    <row r="123" spans="1:15" x14ac:dyDescent="0.25">
      <c r="A123" t="s">
        <v>113</v>
      </c>
      <c r="B123" s="3">
        <v>62</v>
      </c>
      <c r="C123" s="3"/>
      <c r="D123" t="s">
        <v>192</v>
      </c>
      <c r="E123" s="9" t="s">
        <v>268</v>
      </c>
      <c r="F123" s="10" t="s">
        <v>270</v>
      </c>
      <c r="G123" s="3" t="s">
        <v>20</v>
      </c>
      <c r="H123" s="3">
        <v>1680112</v>
      </c>
      <c r="I123" s="3">
        <v>1680044</v>
      </c>
      <c r="J123" s="3">
        <f>Table1[[#This Row],[count]]-Table1[[#This Row],[nulls]]</f>
        <v>68</v>
      </c>
      <c r="K123" s="12">
        <f>Table1[[#This Row],[data]]/$H$2</f>
        <v>8.2566657398154639E-5</v>
      </c>
      <c r="L123" s="3">
        <v>34</v>
      </c>
      <c r="M123" s="4">
        <v>2.023674612168713E-5</v>
      </c>
      <c r="N123" s="4">
        <v>0.99995952650775666</v>
      </c>
      <c r="O123" s="11">
        <f>ROUNDUP(Table1[[#This Row],[percent_null]], 1)</f>
        <v>1</v>
      </c>
    </row>
    <row r="124" spans="1:15" x14ac:dyDescent="0.25">
      <c r="A124" t="s">
        <v>113</v>
      </c>
      <c r="B124" s="3">
        <v>63</v>
      </c>
      <c r="C124" s="3"/>
      <c r="D124" t="s">
        <v>193</v>
      </c>
      <c r="E124" s="9" t="s">
        <v>268</v>
      </c>
      <c r="F124" s="10" t="s">
        <v>270</v>
      </c>
      <c r="G124" s="3" t="s">
        <v>20</v>
      </c>
      <c r="H124" s="3">
        <v>1680112</v>
      </c>
      <c r="I124" s="3">
        <v>1677254</v>
      </c>
      <c r="J124" s="3">
        <f>Table1[[#This Row],[count]]-Table1[[#This Row],[nulls]]</f>
        <v>2858</v>
      </c>
      <c r="K124" s="12">
        <f>Table1[[#This Row],[data]]/$H$2</f>
        <v>3.4702280418224406E-3</v>
      </c>
      <c r="L124" s="3">
        <v>125</v>
      </c>
      <c r="M124" s="4">
        <v>7.4399801917967377E-5</v>
      </c>
      <c r="N124" s="4">
        <v>0.99829892292894762</v>
      </c>
      <c r="O124" s="11">
        <f>ROUNDUP(Table1[[#This Row],[percent_null]], 1)</f>
        <v>1</v>
      </c>
    </row>
    <row r="125" spans="1:15" x14ac:dyDescent="0.25">
      <c r="A125" t="s">
        <v>113</v>
      </c>
      <c r="B125" s="3">
        <v>64</v>
      </c>
      <c r="C125" s="3"/>
      <c r="D125" t="s">
        <v>194</v>
      </c>
      <c r="E125" s="9" t="s">
        <v>268</v>
      </c>
      <c r="F125" s="10" t="s">
        <v>270</v>
      </c>
      <c r="G125" s="3" t="s">
        <v>20</v>
      </c>
      <c r="H125" s="3">
        <v>1680112</v>
      </c>
      <c r="I125" s="3">
        <v>1675815</v>
      </c>
      <c r="J125" s="3">
        <f>Table1[[#This Row],[count]]-Table1[[#This Row],[nulls]]</f>
        <v>4297</v>
      </c>
      <c r="K125" s="12">
        <f>Table1[[#This Row],[data]]/$H$2</f>
        <v>5.2174842182333894E-3</v>
      </c>
      <c r="L125" s="3">
        <v>21</v>
      </c>
      <c r="M125" s="4">
        <v>1.249916672221852E-5</v>
      </c>
      <c r="N125" s="4">
        <v>0.997442432409268</v>
      </c>
      <c r="O125" s="11">
        <f>ROUNDUP(Table1[[#This Row],[percent_null]], 1)</f>
        <v>1</v>
      </c>
    </row>
    <row r="126" spans="1:15" x14ac:dyDescent="0.25">
      <c r="A126" t="s">
        <v>113</v>
      </c>
      <c r="B126" s="3">
        <v>65</v>
      </c>
      <c r="C126" s="3"/>
      <c r="D126" t="s">
        <v>195</v>
      </c>
      <c r="E126" s="9" t="s">
        <v>268</v>
      </c>
      <c r="F126" s="10" t="s">
        <v>270</v>
      </c>
      <c r="G126" s="3" t="s">
        <v>12</v>
      </c>
      <c r="H126" s="3">
        <v>1680112</v>
      </c>
      <c r="I126" s="3">
        <v>1665951</v>
      </c>
      <c r="J126" s="3">
        <f>Table1[[#This Row],[count]]-Table1[[#This Row],[nulls]]</f>
        <v>14161</v>
      </c>
      <c r="K126" s="12">
        <f>Table1[[#This Row],[data]]/$H$2</f>
        <v>1.7194506403165704E-2</v>
      </c>
      <c r="L126" s="3">
        <v>8</v>
      </c>
      <c r="M126" s="4">
        <v>4.761587322749912E-6</v>
      </c>
      <c r="N126" s="4">
        <v>0.99157139524031734</v>
      </c>
      <c r="O126" s="11">
        <f>ROUNDUP(Table1[[#This Row],[percent_null]], 1)</f>
        <v>1</v>
      </c>
    </row>
    <row r="127" spans="1:15" x14ac:dyDescent="0.25">
      <c r="A127" t="s">
        <v>113</v>
      </c>
      <c r="B127" s="3">
        <v>66</v>
      </c>
      <c r="C127" s="3"/>
      <c r="D127" t="s">
        <v>196</v>
      </c>
      <c r="E127" s="9" t="s">
        <v>268</v>
      </c>
      <c r="F127" s="10" t="s">
        <v>270</v>
      </c>
      <c r="G127" s="3" t="s">
        <v>12</v>
      </c>
      <c r="H127" s="3">
        <v>1680112</v>
      </c>
      <c r="I127" s="3">
        <v>1666573</v>
      </c>
      <c r="J127" s="3">
        <f>Table1[[#This Row],[count]]-Table1[[#This Row],[nulls]]</f>
        <v>13539</v>
      </c>
      <c r="K127" s="12">
        <f>Table1[[#This Row],[data]]/$H$2</f>
        <v>1.6439264331082584E-2</v>
      </c>
      <c r="L127" s="3">
        <v>9</v>
      </c>
      <c r="M127" s="4">
        <v>5.3567857380936512E-6</v>
      </c>
      <c r="N127" s="4">
        <v>0.99194160865466108</v>
      </c>
      <c r="O127" s="11">
        <f>ROUNDUP(Table1[[#This Row],[percent_null]], 1)</f>
        <v>1</v>
      </c>
    </row>
    <row r="128" spans="1:15" x14ac:dyDescent="0.25">
      <c r="A128" t="s">
        <v>113</v>
      </c>
      <c r="B128" s="3">
        <v>67</v>
      </c>
      <c r="C128" s="3"/>
      <c r="D128" t="s">
        <v>197</v>
      </c>
      <c r="E128" s="9" t="s">
        <v>268</v>
      </c>
      <c r="F128" s="10" t="s">
        <v>270</v>
      </c>
      <c r="G128" s="3" t="s">
        <v>12</v>
      </c>
      <c r="H128" s="3">
        <v>1680112</v>
      </c>
      <c r="I128" s="3">
        <v>1667168</v>
      </c>
      <c r="J128" s="3">
        <f>Table1[[#This Row],[count]]-Table1[[#This Row],[nulls]]</f>
        <v>12944</v>
      </c>
      <c r="K128" s="12">
        <f>Table1[[#This Row],[data]]/$H$2</f>
        <v>1.5716806078848729E-2</v>
      </c>
      <c r="L128" s="3">
        <v>6</v>
      </c>
      <c r="M128" s="4">
        <v>3.571190492062434E-6</v>
      </c>
      <c r="N128" s="4">
        <v>0.99229575171179063</v>
      </c>
      <c r="O128" s="11">
        <f>ROUNDUP(Table1[[#This Row],[percent_null]], 1)</f>
        <v>1</v>
      </c>
    </row>
    <row r="129" spans="1:16" x14ac:dyDescent="0.25">
      <c r="A129" t="s">
        <v>113</v>
      </c>
      <c r="B129" s="3">
        <v>68</v>
      </c>
      <c r="C129" s="3"/>
      <c r="D129" t="s">
        <v>198</v>
      </c>
      <c r="E129" s="9" t="s">
        <v>268</v>
      </c>
      <c r="F129" s="10" t="s">
        <v>270</v>
      </c>
      <c r="G129" s="3" t="s">
        <v>12</v>
      </c>
      <c r="H129" s="3">
        <v>1680112</v>
      </c>
      <c r="I129" s="3">
        <v>1668333</v>
      </c>
      <c r="J129" s="3">
        <f>Table1[[#This Row],[count]]-Table1[[#This Row],[nulls]]</f>
        <v>11779</v>
      </c>
      <c r="K129" s="12">
        <f>Table1[[#This Row],[data]]/$H$2</f>
        <v>1.4302244963130345E-2</v>
      </c>
      <c r="L129" s="3">
        <v>2</v>
      </c>
      <c r="M129" s="4">
        <v>1.190396830687478E-6</v>
      </c>
      <c r="N129" s="4">
        <v>0.99298915786566611</v>
      </c>
      <c r="O129" s="11">
        <f>ROUNDUP(Table1[[#This Row],[percent_null]], 1)</f>
        <v>1</v>
      </c>
    </row>
    <row r="130" spans="1:16" x14ac:dyDescent="0.25">
      <c r="A130" t="s">
        <v>113</v>
      </c>
      <c r="B130" s="3">
        <v>69</v>
      </c>
      <c r="C130" s="3"/>
      <c r="D130" t="s">
        <v>199</v>
      </c>
      <c r="E130" s="9" t="s">
        <v>268</v>
      </c>
      <c r="F130" s="10" t="s">
        <v>270</v>
      </c>
      <c r="G130" s="3" t="s">
        <v>12</v>
      </c>
      <c r="H130" s="3">
        <v>1680112</v>
      </c>
      <c r="I130" s="3">
        <v>1668085</v>
      </c>
      <c r="J130" s="3">
        <f>Table1[[#This Row],[count]]-Table1[[#This Row],[nulls]]</f>
        <v>12027</v>
      </c>
      <c r="K130" s="12">
        <f>Table1[[#This Row],[data]]/$H$2</f>
        <v>1.4603370419523615E-2</v>
      </c>
      <c r="L130" s="3">
        <v>2</v>
      </c>
      <c r="M130" s="4">
        <v>1.190396830687478E-6</v>
      </c>
      <c r="N130" s="4">
        <v>0.99284154865866081</v>
      </c>
      <c r="O130" s="11">
        <f>ROUNDUP(Table1[[#This Row],[percent_null]], 1)</f>
        <v>1</v>
      </c>
    </row>
    <row r="131" spans="1:16" x14ac:dyDescent="0.25">
      <c r="A131" t="s">
        <v>113</v>
      </c>
      <c r="B131" s="3">
        <v>70</v>
      </c>
      <c r="C131" s="3"/>
      <c r="D131" t="s">
        <v>200</v>
      </c>
      <c r="E131" s="9" t="s">
        <v>268</v>
      </c>
      <c r="F131" s="10" t="s">
        <v>270</v>
      </c>
      <c r="G131" s="3" t="s">
        <v>12</v>
      </c>
      <c r="H131" s="3">
        <v>1680112</v>
      </c>
      <c r="I131" s="3">
        <v>1679011</v>
      </c>
      <c r="J131" s="3">
        <f>Table1[[#This Row],[count]]-Table1[[#This Row],[nulls]]</f>
        <v>1101</v>
      </c>
      <c r="K131" s="12">
        <f>Table1[[#This Row],[data]]/$H$2</f>
        <v>1.3368513205201213E-3</v>
      </c>
      <c r="L131" s="3">
        <v>8</v>
      </c>
      <c r="M131" s="4">
        <v>4.761587322749912E-6</v>
      </c>
      <c r="N131" s="4">
        <v>0.99934468654470654</v>
      </c>
      <c r="O131" s="11">
        <f>ROUNDUP(Table1[[#This Row],[percent_null]], 1)</f>
        <v>1</v>
      </c>
    </row>
    <row r="132" spans="1:16" x14ac:dyDescent="0.25">
      <c r="A132" t="s">
        <v>113</v>
      </c>
      <c r="B132" s="3">
        <v>5</v>
      </c>
      <c r="C132" s="3"/>
      <c r="D132" t="s">
        <v>121</v>
      </c>
      <c r="E132" s="9" t="s">
        <v>263</v>
      </c>
      <c r="F132" s="10" t="s">
        <v>271</v>
      </c>
      <c r="G132" s="3" t="s">
        <v>20</v>
      </c>
      <c r="H132" s="3">
        <v>1680112</v>
      </c>
      <c r="I132" s="3">
        <v>1431619</v>
      </c>
      <c r="J132" s="3">
        <f>Table1[[#This Row],[count]]-Table1[[#This Row],[nulls]]</f>
        <v>248493</v>
      </c>
      <c r="K132" s="12">
        <f>Table1[[#This Row],[data]]/$H$2</f>
        <v>0.30172406465940649</v>
      </c>
      <c r="L132" s="3">
        <v>43</v>
      </c>
      <c r="M132" s="4">
        <v>2.5593531859780779E-5</v>
      </c>
      <c r="N132" s="4">
        <v>0.85209736017598825</v>
      </c>
      <c r="O132" s="11">
        <f>ROUNDUP(Table1[[#This Row],[percent_null]], 1)</f>
        <v>0.9</v>
      </c>
      <c r="P132" t="s">
        <v>122</v>
      </c>
    </row>
    <row r="133" spans="1:16" x14ac:dyDescent="0.25">
      <c r="A133" t="s">
        <v>113</v>
      </c>
      <c r="B133" s="3">
        <v>10</v>
      </c>
      <c r="C133" s="3"/>
      <c r="D133" t="s">
        <v>129</v>
      </c>
      <c r="E133" s="9" t="s">
        <v>263</v>
      </c>
      <c r="F133" s="10" t="s">
        <v>264</v>
      </c>
      <c r="G133" s="3" t="s">
        <v>12</v>
      </c>
      <c r="H133" s="3">
        <v>1680112</v>
      </c>
      <c r="I133" s="3">
        <v>188828</v>
      </c>
      <c r="J133" s="3">
        <f>Table1[[#This Row],[count]]-Table1[[#This Row],[nulls]]</f>
        <v>1491284</v>
      </c>
      <c r="K133" s="12">
        <f>Table1[[#This Row],[data]]/$H$2</f>
        <v>1.8107402222257301</v>
      </c>
      <c r="L133" s="3">
        <v>52</v>
      </c>
      <c r="M133" s="4">
        <v>3.0950317597874432E-5</v>
      </c>
      <c r="N133" s="4">
        <v>0.1123901263725275</v>
      </c>
      <c r="O133" s="11">
        <f>ROUNDUP(Table1[[#This Row],[percent_null]], 1)</f>
        <v>0.2</v>
      </c>
      <c r="P133" t="s">
        <v>130</v>
      </c>
    </row>
    <row r="134" spans="1:16" x14ac:dyDescent="0.25">
      <c r="A134" t="s">
        <v>113</v>
      </c>
      <c r="B134" s="3">
        <v>11</v>
      </c>
      <c r="C134" s="3"/>
      <c r="D134" t="s">
        <v>131</v>
      </c>
      <c r="E134" s="9" t="s">
        <v>263</v>
      </c>
      <c r="F134" s="10" t="s">
        <v>264</v>
      </c>
      <c r="G134" s="3" t="s">
        <v>20</v>
      </c>
      <c r="H134" s="3">
        <v>1680112</v>
      </c>
      <c r="I134" s="3">
        <v>301831</v>
      </c>
      <c r="J134" s="3">
        <f>Table1[[#This Row],[count]]-Table1[[#This Row],[nulls]]</f>
        <v>1378281</v>
      </c>
      <c r="K134" s="12">
        <f>Table1[[#This Row],[data]]/$H$2</f>
        <v>1.6735302224321467</v>
      </c>
      <c r="L134" s="3">
        <v>230</v>
      </c>
      <c r="M134" s="4">
        <v>1.3689563552906001E-4</v>
      </c>
      <c r="N134" s="4">
        <v>0.17964933290161611</v>
      </c>
      <c r="O134" s="11">
        <f>ROUNDUP(Table1[[#This Row],[percent_null]], 1)</f>
        <v>0.2</v>
      </c>
      <c r="P134" t="s">
        <v>132</v>
      </c>
    </row>
    <row r="135" spans="1:16" x14ac:dyDescent="0.25">
      <c r="A135" t="s">
        <v>113</v>
      </c>
      <c r="B135" s="3">
        <v>17</v>
      </c>
      <c r="C135" s="3"/>
      <c r="D135" t="s">
        <v>142</v>
      </c>
      <c r="E135" s="9" t="s">
        <v>268</v>
      </c>
      <c r="F135" s="10" t="s">
        <v>292</v>
      </c>
      <c r="G135" s="3" t="s">
        <v>12</v>
      </c>
      <c r="H135" s="3">
        <v>1680112</v>
      </c>
      <c r="I135" s="3">
        <v>1471659</v>
      </c>
      <c r="J135" s="3">
        <f>Table1[[#This Row],[count]]-Table1[[#This Row],[nulls]]</f>
        <v>208453</v>
      </c>
      <c r="K135" s="12">
        <f>Table1[[#This Row],[data]]/$H$2</f>
        <v>0.25310687403849308</v>
      </c>
      <c r="L135" s="3">
        <v>2</v>
      </c>
      <c r="M135" s="4">
        <v>1.190396830687478E-6</v>
      </c>
      <c r="N135" s="4">
        <v>0.87592910472635155</v>
      </c>
      <c r="O135" s="11">
        <f>ROUNDUP(Table1[[#This Row],[percent_null]], 1)</f>
        <v>0.9</v>
      </c>
      <c r="P135" t="s">
        <v>143</v>
      </c>
    </row>
    <row r="136" spans="1:16" x14ac:dyDescent="0.25">
      <c r="A136" t="s">
        <v>113</v>
      </c>
      <c r="B136" s="3">
        <v>0</v>
      </c>
      <c r="C136" s="3"/>
      <c r="D136" t="s">
        <v>114</v>
      </c>
      <c r="E136" s="9" t="s">
        <v>285</v>
      </c>
      <c r="F136" s="10"/>
      <c r="G136" s="3" t="s">
        <v>20</v>
      </c>
      <c r="H136" s="3">
        <v>1680112</v>
      </c>
      <c r="I136" s="3">
        <v>0</v>
      </c>
      <c r="J136" s="3">
        <f>Table1[[#This Row],[count]]-Table1[[#This Row],[nulls]]</f>
        <v>1680112</v>
      </c>
      <c r="K136" s="12">
        <f>Table1[[#This Row],[data]]/$H$2</f>
        <v>2.0400181160960056</v>
      </c>
      <c r="L136" s="3">
        <v>1680112</v>
      </c>
      <c r="M136" s="4">
        <v>1</v>
      </c>
      <c r="N136" s="4">
        <v>0</v>
      </c>
      <c r="O136" s="11">
        <f>ROUNDUP(Table1[[#This Row],[percent_null]], 1)</f>
        <v>0</v>
      </c>
      <c r="P136" t="s">
        <v>115</v>
      </c>
    </row>
    <row r="137" spans="1:16" x14ac:dyDescent="0.25">
      <c r="A137" t="s">
        <v>113</v>
      </c>
      <c r="B137" s="3">
        <v>1</v>
      </c>
      <c r="C137" s="3"/>
      <c r="D137" t="s">
        <v>11</v>
      </c>
      <c r="E137" s="9" t="s">
        <v>285</v>
      </c>
      <c r="F137" s="10"/>
      <c r="G137" s="3" t="s">
        <v>12</v>
      </c>
      <c r="H137" s="3">
        <v>1680112</v>
      </c>
      <c r="I137" s="3">
        <v>0</v>
      </c>
      <c r="J137" s="3">
        <f>Table1[[#This Row],[count]]-Table1[[#This Row],[nulls]]</f>
        <v>1680112</v>
      </c>
      <c r="K137" s="12">
        <f>Table1[[#This Row],[data]]/$H$2</f>
        <v>2.0400181160960056</v>
      </c>
      <c r="L137" s="3">
        <v>823577</v>
      </c>
      <c r="M137" s="4">
        <v>0.49019172531355049</v>
      </c>
      <c r="N137" s="4">
        <v>0</v>
      </c>
      <c r="O137" s="11">
        <f>ROUNDUP(Table1[[#This Row],[percent_null]], 1)</f>
        <v>0</v>
      </c>
      <c r="P137" t="s">
        <v>116</v>
      </c>
    </row>
    <row r="138" spans="1:16" x14ac:dyDescent="0.25">
      <c r="A138" t="s">
        <v>113</v>
      </c>
      <c r="B138" s="3">
        <v>2</v>
      </c>
      <c r="C138" s="3"/>
      <c r="D138" t="s">
        <v>16</v>
      </c>
      <c r="E138" s="9" t="s">
        <v>268</v>
      </c>
      <c r="F138" s="10" t="s">
        <v>294</v>
      </c>
      <c r="G138" s="3" t="s">
        <v>17</v>
      </c>
      <c r="H138" s="3">
        <v>1680112</v>
      </c>
      <c r="I138" s="3">
        <v>0</v>
      </c>
      <c r="J138" s="3">
        <f>Table1[[#This Row],[count]]-Table1[[#This Row],[nulls]]</f>
        <v>1680112</v>
      </c>
      <c r="K138" s="12">
        <f>Table1[[#This Row],[data]]/$H$2</f>
        <v>2.0400181160960056</v>
      </c>
      <c r="L138" s="3">
        <v>540989</v>
      </c>
      <c r="M138" s="4">
        <v>0.32199579551839402</v>
      </c>
      <c r="N138" s="4">
        <v>0</v>
      </c>
      <c r="O138" s="11">
        <f>ROUNDUP(Table1[[#This Row],[percent_null]], 1)</f>
        <v>0</v>
      </c>
      <c r="P138" t="s">
        <v>18</v>
      </c>
    </row>
    <row r="139" spans="1:16" x14ac:dyDescent="0.25">
      <c r="A139" t="s">
        <v>113</v>
      </c>
      <c r="B139" s="3">
        <v>3</v>
      </c>
      <c r="C139" s="3"/>
      <c r="D139" t="s">
        <v>117</v>
      </c>
      <c r="E139" s="9" t="s">
        <v>268</v>
      </c>
      <c r="F139" s="10" t="s">
        <v>293</v>
      </c>
      <c r="G139" s="3" t="s">
        <v>20</v>
      </c>
      <c r="H139" s="3">
        <v>1680112</v>
      </c>
      <c r="I139" s="3">
        <v>0</v>
      </c>
      <c r="J139" s="3">
        <f>Table1[[#This Row],[count]]-Table1[[#This Row],[nulls]]</f>
        <v>1680112</v>
      </c>
      <c r="K139" s="12">
        <f>Table1[[#This Row],[data]]/$H$2</f>
        <v>2.0400181160960056</v>
      </c>
      <c r="L139" s="3">
        <v>20</v>
      </c>
      <c r="M139" s="4">
        <v>1.1903968306874781E-5</v>
      </c>
      <c r="N139" s="4">
        <v>0</v>
      </c>
      <c r="O139" s="11">
        <f>ROUNDUP(Table1[[#This Row],[percent_null]], 1)</f>
        <v>0</v>
      </c>
      <c r="P139" t="s">
        <v>118</v>
      </c>
    </row>
    <row r="140" spans="1:16" x14ac:dyDescent="0.25">
      <c r="A140" t="s">
        <v>113</v>
      </c>
      <c r="B140" s="3">
        <v>4</v>
      </c>
      <c r="C140" s="3"/>
      <c r="D140" t="s">
        <v>119</v>
      </c>
      <c r="E140" s="9" t="s">
        <v>285</v>
      </c>
      <c r="F140" s="10"/>
      <c r="G140" s="3" t="s">
        <v>12</v>
      </c>
      <c r="H140" s="3">
        <v>1680112</v>
      </c>
      <c r="I140" s="3">
        <v>2148</v>
      </c>
      <c r="J140" s="3">
        <f>Table1[[#This Row],[count]]-Table1[[#This Row],[nulls]]</f>
        <v>1677964</v>
      </c>
      <c r="K140" s="12">
        <f>Table1[[#This Row],[data]]/$H$2</f>
        <v>2.037409981094664</v>
      </c>
      <c r="L140" s="3">
        <v>9</v>
      </c>
      <c r="M140" s="4">
        <v>5.3567857380936512E-6</v>
      </c>
      <c r="N140" s="4">
        <v>1.278486196158351E-3</v>
      </c>
      <c r="O140" s="11">
        <f>ROUNDUP(Table1[[#This Row],[percent_null]], 1)</f>
        <v>0.1</v>
      </c>
      <c r="P140" t="s">
        <v>120</v>
      </c>
    </row>
    <row r="141" spans="1:16" x14ac:dyDescent="0.25">
      <c r="A141" t="s">
        <v>113</v>
      </c>
      <c r="B141" s="3">
        <v>6</v>
      </c>
      <c r="C141" s="3"/>
      <c r="D141" t="s">
        <v>123</v>
      </c>
      <c r="E141" s="9" t="s">
        <v>268</v>
      </c>
      <c r="F141" s="10" t="s">
        <v>293</v>
      </c>
      <c r="G141" s="3" t="s">
        <v>20</v>
      </c>
      <c r="H141" s="3">
        <v>1680112</v>
      </c>
      <c r="I141" s="3">
        <v>38448</v>
      </c>
      <c r="J141" s="3">
        <f>Table1[[#This Row],[count]]-Table1[[#This Row],[nulls]]</f>
        <v>1641664</v>
      </c>
      <c r="K141" s="12">
        <f>Table1[[#This Row],[data]]/$H$2</f>
        <v>1.9933339566306489</v>
      </c>
      <c r="L141" s="3">
        <v>1641664</v>
      </c>
      <c r="M141" s="4">
        <v>0.97711581132686387</v>
      </c>
      <c r="N141" s="4">
        <v>2.2884188673136081E-2</v>
      </c>
      <c r="O141" s="11">
        <f>ROUNDUP(Table1[[#This Row],[percent_null]], 1)</f>
        <v>0.1</v>
      </c>
    </row>
    <row r="142" spans="1:16" x14ac:dyDescent="0.25">
      <c r="A142" t="s">
        <v>113</v>
      </c>
      <c r="B142" s="3">
        <v>8</v>
      </c>
      <c r="C142" s="3"/>
      <c r="D142" t="s">
        <v>125</v>
      </c>
      <c r="E142" s="9" t="s">
        <v>285</v>
      </c>
      <c r="F142" s="10"/>
      <c r="G142" s="3" t="s">
        <v>12</v>
      </c>
      <c r="H142" s="3">
        <v>1680112</v>
      </c>
      <c r="I142" s="3">
        <v>38453</v>
      </c>
      <c r="J142" s="3">
        <f>Table1[[#This Row],[count]]-Table1[[#This Row],[nulls]]</f>
        <v>1641659</v>
      </c>
      <c r="K142" s="12">
        <f>Table1[[#This Row],[data]]/$H$2</f>
        <v>1.9933278855528991</v>
      </c>
      <c r="L142" s="3">
        <v>1334</v>
      </c>
      <c r="M142" s="4">
        <v>7.939946860685478E-4</v>
      </c>
      <c r="N142" s="4">
        <v>2.28871646652128E-2</v>
      </c>
      <c r="O142" s="11">
        <f>ROUNDUP(Table1[[#This Row],[percent_null]], 1)</f>
        <v>0.1</v>
      </c>
      <c r="P142" t="s">
        <v>126</v>
      </c>
    </row>
    <row r="143" spans="1:16" x14ac:dyDescent="0.25">
      <c r="A143" t="s">
        <v>113</v>
      </c>
      <c r="B143" s="3">
        <v>9</v>
      </c>
      <c r="C143" s="3"/>
      <c r="D143" t="s">
        <v>127</v>
      </c>
      <c r="E143" s="9" t="s">
        <v>285</v>
      </c>
      <c r="F143" s="10"/>
      <c r="G143" s="3" t="s">
        <v>12</v>
      </c>
      <c r="H143" s="3">
        <v>1680112</v>
      </c>
      <c r="I143" s="3">
        <v>38598</v>
      </c>
      <c r="J143" s="3">
        <f>Table1[[#This Row],[count]]-Table1[[#This Row],[nulls]]</f>
        <v>1641514</v>
      </c>
      <c r="K143" s="12">
        <f>Table1[[#This Row],[data]]/$H$2</f>
        <v>1.993151824298153</v>
      </c>
      <c r="L143" s="3">
        <v>2714</v>
      </c>
      <c r="M143" s="4">
        <v>1.6153684992429079E-3</v>
      </c>
      <c r="N143" s="4">
        <v>2.2973468435437641E-2</v>
      </c>
      <c r="O143" s="11">
        <f>ROUNDUP(Table1[[#This Row],[percent_null]], 1)</f>
        <v>0.1</v>
      </c>
      <c r="P143" t="s">
        <v>128</v>
      </c>
    </row>
    <row r="144" spans="1:16" x14ac:dyDescent="0.25">
      <c r="A144" t="s">
        <v>113</v>
      </c>
      <c r="B144" s="3">
        <v>12</v>
      </c>
      <c r="C144" s="3"/>
      <c r="D144" t="s">
        <v>133</v>
      </c>
      <c r="E144" s="9" t="s">
        <v>268</v>
      </c>
      <c r="F144" s="10" t="s">
        <v>290</v>
      </c>
      <c r="G144" s="3" t="s">
        <v>12</v>
      </c>
      <c r="H144" s="3">
        <v>1680112</v>
      </c>
      <c r="I144" s="3">
        <v>38448</v>
      </c>
      <c r="J144" s="3">
        <f>Table1[[#This Row],[count]]-Table1[[#This Row],[nulls]]</f>
        <v>1641664</v>
      </c>
      <c r="K144" s="12">
        <f>Table1[[#This Row],[data]]/$H$2</f>
        <v>1.9933339566306489</v>
      </c>
      <c r="L144" s="3">
        <v>17</v>
      </c>
      <c r="M144" s="4">
        <v>1.011837306084356E-5</v>
      </c>
      <c r="N144" s="4">
        <v>2.2884188673136081E-2</v>
      </c>
      <c r="O144" s="11">
        <f>ROUNDUP(Table1[[#This Row],[percent_null]], 1)</f>
        <v>0.1</v>
      </c>
    </row>
    <row r="145" spans="1:16" x14ac:dyDescent="0.25">
      <c r="A145" t="s">
        <v>113</v>
      </c>
      <c r="B145" s="3">
        <v>13</v>
      </c>
      <c r="C145" s="3"/>
      <c r="D145" t="s">
        <v>134</v>
      </c>
      <c r="E145" s="9" t="s">
        <v>285</v>
      </c>
      <c r="F145" s="10"/>
      <c r="G145" s="3" t="s">
        <v>12</v>
      </c>
      <c r="H145" s="3">
        <v>1680112</v>
      </c>
      <c r="I145" s="3">
        <v>38448</v>
      </c>
      <c r="J145" s="3">
        <f>Table1[[#This Row],[count]]-Table1[[#This Row],[nulls]]</f>
        <v>1641664</v>
      </c>
      <c r="K145" s="12">
        <f>Table1[[#This Row],[data]]/$H$2</f>
        <v>1.9933339566306489</v>
      </c>
      <c r="L145" s="3">
        <v>22</v>
      </c>
      <c r="M145" s="4">
        <v>1.3094365137562259E-5</v>
      </c>
      <c r="N145" s="4">
        <v>2.2884188673136081E-2</v>
      </c>
      <c r="O145" s="11">
        <f>ROUNDUP(Table1[[#This Row],[percent_null]], 1)</f>
        <v>0.1</v>
      </c>
      <c r="P145" t="s">
        <v>135</v>
      </c>
    </row>
    <row r="146" spans="1:16" x14ac:dyDescent="0.25">
      <c r="A146" t="s">
        <v>113</v>
      </c>
      <c r="B146" s="3">
        <v>14</v>
      </c>
      <c r="C146" s="3"/>
      <c r="D146" t="s">
        <v>136</v>
      </c>
      <c r="E146" s="9" t="s">
        <v>268</v>
      </c>
      <c r="F146" s="10" t="s">
        <v>291</v>
      </c>
      <c r="G146" s="3" t="s">
        <v>12</v>
      </c>
      <c r="H146" s="3">
        <v>1680112</v>
      </c>
      <c r="I146" s="3">
        <v>38448</v>
      </c>
      <c r="J146" s="3">
        <f>Table1[[#This Row],[count]]-Table1[[#This Row],[nulls]]</f>
        <v>1641664</v>
      </c>
      <c r="K146" s="12">
        <f>Table1[[#This Row],[data]]/$H$2</f>
        <v>1.9933339566306489</v>
      </c>
      <c r="L146" s="3">
        <v>25</v>
      </c>
      <c r="M146" s="4">
        <v>1.487996038359348E-5</v>
      </c>
      <c r="N146" s="4">
        <v>2.2884188673136081E-2</v>
      </c>
      <c r="O146" s="11">
        <f>ROUNDUP(Table1[[#This Row],[percent_null]], 1)</f>
        <v>0.1</v>
      </c>
      <c r="P146" t="s">
        <v>137</v>
      </c>
    </row>
    <row r="147" spans="1:16" x14ac:dyDescent="0.25">
      <c r="A147" t="s">
        <v>113</v>
      </c>
      <c r="B147" s="3">
        <v>15</v>
      </c>
      <c r="C147" s="3"/>
      <c r="D147" t="s">
        <v>138</v>
      </c>
      <c r="E147" s="9" t="s">
        <v>285</v>
      </c>
      <c r="F147" s="10"/>
      <c r="G147" s="3" t="s">
        <v>12</v>
      </c>
      <c r="H147" s="3">
        <v>1680112</v>
      </c>
      <c r="I147" s="3">
        <v>38448</v>
      </c>
      <c r="J147" s="3">
        <f>Table1[[#This Row],[count]]-Table1[[#This Row],[nulls]]</f>
        <v>1641664</v>
      </c>
      <c r="K147" s="12">
        <f>Table1[[#This Row],[data]]/$H$2</f>
        <v>1.9933339566306489</v>
      </c>
      <c r="L147" s="3">
        <v>9</v>
      </c>
      <c r="M147" s="4">
        <v>5.3567857380936512E-6</v>
      </c>
      <c r="N147" s="4">
        <v>2.2884188673136081E-2</v>
      </c>
      <c r="O147" s="11">
        <f>ROUNDUP(Table1[[#This Row],[percent_null]], 1)</f>
        <v>0.1</v>
      </c>
      <c r="P147" t="s">
        <v>139</v>
      </c>
    </row>
    <row r="148" spans="1:16" x14ac:dyDescent="0.25">
      <c r="A148" t="s">
        <v>113</v>
      </c>
      <c r="B148" s="3">
        <v>16</v>
      </c>
      <c r="C148" s="3"/>
      <c r="D148" t="s">
        <v>140</v>
      </c>
      <c r="E148" s="9" t="s">
        <v>285</v>
      </c>
      <c r="F148" s="10"/>
      <c r="G148" s="3" t="s">
        <v>12</v>
      </c>
      <c r="H148" s="3">
        <v>1680112</v>
      </c>
      <c r="I148" s="3">
        <v>38448</v>
      </c>
      <c r="J148" s="3">
        <f>Table1[[#This Row],[count]]-Table1[[#This Row],[nulls]]</f>
        <v>1641664</v>
      </c>
      <c r="K148" s="12">
        <f>Table1[[#This Row],[data]]/$H$2</f>
        <v>1.9933339566306489</v>
      </c>
      <c r="L148" s="3">
        <v>28</v>
      </c>
      <c r="M148" s="4">
        <v>1.6665555629624691E-5</v>
      </c>
      <c r="N148" s="4">
        <v>2.2884188673136081E-2</v>
      </c>
      <c r="O148" s="11">
        <f>ROUNDUP(Table1[[#This Row],[percent_null]], 1)</f>
        <v>0.1</v>
      </c>
      <c r="P148" t="s">
        <v>141</v>
      </c>
    </row>
    <row r="149" spans="1:16" x14ac:dyDescent="0.25">
      <c r="A149" t="s">
        <v>113</v>
      </c>
      <c r="B149" s="3">
        <v>19</v>
      </c>
      <c r="C149" s="3"/>
      <c r="D149" t="s">
        <v>145</v>
      </c>
      <c r="E149" s="9" t="s">
        <v>285</v>
      </c>
      <c r="F149" s="10"/>
      <c r="G149" s="3" t="s">
        <v>20</v>
      </c>
      <c r="H149" s="3">
        <v>1680112</v>
      </c>
      <c r="I149" s="3">
        <v>38448</v>
      </c>
      <c r="J149" s="3">
        <f>Table1[[#This Row],[count]]-Table1[[#This Row],[nulls]]</f>
        <v>1641664</v>
      </c>
      <c r="K149" s="12">
        <f>Table1[[#This Row],[data]]/$H$2</f>
        <v>1.9933339566306489</v>
      </c>
      <c r="L149" s="3">
        <v>46</v>
      </c>
      <c r="M149" s="4">
        <v>2.737912710581199E-5</v>
      </c>
      <c r="N149" s="4">
        <v>2.2884188673136081E-2</v>
      </c>
      <c r="O149" s="11">
        <f>ROUNDUP(Table1[[#This Row],[percent_null]], 1)</f>
        <v>0.1</v>
      </c>
      <c r="P149" t="s">
        <v>146</v>
      </c>
    </row>
    <row r="150" spans="1:16" x14ac:dyDescent="0.25">
      <c r="A150" t="s">
        <v>113</v>
      </c>
      <c r="B150" s="3">
        <v>37</v>
      </c>
      <c r="C150" s="3"/>
      <c r="D150" t="s">
        <v>167</v>
      </c>
      <c r="E150" s="9" t="s">
        <v>285</v>
      </c>
      <c r="F150" s="10"/>
      <c r="G150" s="3" t="s">
        <v>12</v>
      </c>
      <c r="H150" s="3">
        <v>1680112</v>
      </c>
      <c r="I150" s="3">
        <v>41571</v>
      </c>
      <c r="J150" s="3">
        <f>Table1[[#This Row],[count]]-Table1[[#This Row],[nulls]]</f>
        <v>1638541</v>
      </c>
      <c r="K150" s="12">
        <f>Table1[[#This Row],[data]]/$H$2</f>
        <v>1.9895419614680838</v>
      </c>
      <c r="L150" s="3">
        <v>23</v>
      </c>
      <c r="M150" s="4">
        <v>1.3689563552906E-5</v>
      </c>
      <c r="N150" s="4">
        <v>2.4742993324254569E-2</v>
      </c>
      <c r="O150" s="11">
        <f>ROUNDUP(Table1[[#This Row],[percent_null]], 1)</f>
        <v>0.1</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22CC0-7CD9-4150-A8DA-88D58CD996C7}">
  <dimension ref="A1:I16"/>
  <sheetViews>
    <sheetView topLeftCell="D1" workbookViewId="0">
      <selection activeCell="B8" sqref="B8"/>
    </sheetView>
  </sheetViews>
  <sheetFormatPr defaultRowHeight="15" x14ac:dyDescent="0.25"/>
  <cols>
    <col min="1" max="1" width="13.140625" bestFit="1" customWidth="1"/>
    <col min="2" max="2" width="16.28515625" bestFit="1" customWidth="1"/>
    <col min="3" max="3" width="8.42578125" bestFit="1" customWidth="1"/>
    <col min="4" max="4" width="9.140625" bestFit="1" customWidth="1"/>
    <col min="5" max="5" width="6.42578125" bestFit="1" customWidth="1"/>
    <col min="6" max="6" width="5.42578125" bestFit="1" customWidth="1"/>
    <col min="7" max="7" width="12.7109375" bestFit="1" customWidth="1"/>
    <col min="8" max="8" width="6.5703125" bestFit="1" customWidth="1"/>
    <col min="9" max="9" width="11.28515625" bestFit="1" customWidth="1"/>
    <col min="10" max="10" width="8.85546875" bestFit="1" customWidth="1"/>
    <col min="11" max="11" width="10.28515625" bestFit="1" customWidth="1"/>
    <col min="12" max="12" width="14.5703125" bestFit="1" customWidth="1"/>
    <col min="13" max="13" width="17.85546875" bestFit="1" customWidth="1"/>
    <col min="14" max="14" width="8.85546875" bestFit="1" customWidth="1"/>
    <col min="15" max="15" width="11.42578125" bestFit="1" customWidth="1"/>
    <col min="16" max="16" width="11.28515625" bestFit="1" customWidth="1"/>
  </cols>
  <sheetData>
    <row r="1" spans="1:9" x14ac:dyDescent="0.25">
      <c r="A1" s="5" t="s">
        <v>0</v>
      </c>
      <c r="B1" t="s">
        <v>10</v>
      </c>
    </row>
    <row r="3" spans="1:9" x14ac:dyDescent="0.25">
      <c r="A3" s="5" t="s">
        <v>259</v>
      </c>
      <c r="B3" s="5" t="s">
        <v>260</v>
      </c>
    </row>
    <row r="4" spans="1:9" x14ac:dyDescent="0.25">
      <c r="A4" s="5" t="s">
        <v>256</v>
      </c>
      <c r="B4" t="s">
        <v>297</v>
      </c>
      <c r="C4" t="s">
        <v>302</v>
      </c>
      <c r="D4" t="s">
        <v>301</v>
      </c>
      <c r="E4" t="s">
        <v>298</v>
      </c>
      <c r="F4" t="s">
        <v>296</v>
      </c>
      <c r="G4" t="s">
        <v>299</v>
      </c>
      <c r="H4" t="s">
        <v>300</v>
      </c>
      <c r="I4" t="s">
        <v>257</v>
      </c>
    </row>
    <row r="5" spans="1:9" x14ac:dyDescent="0.25">
      <c r="A5" s="6">
        <v>0</v>
      </c>
      <c r="B5">
        <v>10</v>
      </c>
      <c r="C5">
        <v>1</v>
      </c>
      <c r="D5">
        <v>1</v>
      </c>
      <c r="E5">
        <v>1</v>
      </c>
      <c r="F5">
        <v>3</v>
      </c>
      <c r="G5">
        <v>2</v>
      </c>
      <c r="H5">
        <v>4</v>
      </c>
      <c r="I5">
        <v>22</v>
      </c>
    </row>
    <row r="6" spans="1:9" x14ac:dyDescent="0.25">
      <c r="A6" s="6">
        <v>0.1</v>
      </c>
      <c r="C6">
        <v>5</v>
      </c>
      <c r="D6">
        <v>8</v>
      </c>
      <c r="E6">
        <v>2</v>
      </c>
      <c r="F6">
        <v>1</v>
      </c>
      <c r="I6">
        <v>16</v>
      </c>
    </row>
    <row r="7" spans="1:9" x14ac:dyDescent="0.25">
      <c r="A7" s="6">
        <v>0.2</v>
      </c>
    </row>
    <row r="8" spans="1:9" x14ac:dyDescent="0.25">
      <c r="A8" s="6">
        <v>0.30000000000000004</v>
      </c>
    </row>
    <row r="9" spans="1:9" x14ac:dyDescent="0.25">
      <c r="A9" s="6">
        <v>0.4</v>
      </c>
    </row>
    <row r="10" spans="1:9" x14ac:dyDescent="0.25">
      <c r="A10" s="6">
        <v>0.5</v>
      </c>
    </row>
    <row r="11" spans="1:9" x14ac:dyDescent="0.25">
      <c r="A11" s="6">
        <v>0.6</v>
      </c>
    </row>
    <row r="12" spans="1:9" x14ac:dyDescent="0.25">
      <c r="A12" s="6">
        <v>0.7</v>
      </c>
      <c r="B12">
        <v>1</v>
      </c>
      <c r="I12">
        <v>1</v>
      </c>
    </row>
    <row r="13" spans="1:9" x14ac:dyDescent="0.25">
      <c r="A13" s="6">
        <v>0.79999999999999993</v>
      </c>
      <c r="F13">
        <v>2</v>
      </c>
      <c r="I13">
        <v>2</v>
      </c>
    </row>
    <row r="14" spans="1:9" x14ac:dyDescent="0.25">
      <c r="A14" s="6">
        <v>0.9</v>
      </c>
    </row>
    <row r="15" spans="1:9" x14ac:dyDescent="0.25">
      <c r="A15" s="6">
        <v>1</v>
      </c>
      <c r="B15">
        <v>2</v>
      </c>
      <c r="E15">
        <v>2</v>
      </c>
      <c r="G15">
        <v>3</v>
      </c>
      <c r="H15">
        <v>1</v>
      </c>
      <c r="I15">
        <v>8</v>
      </c>
    </row>
    <row r="16" spans="1:9" x14ac:dyDescent="0.25">
      <c r="A16" s="6" t="s">
        <v>257</v>
      </c>
      <c r="B16">
        <v>13</v>
      </c>
      <c r="C16">
        <v>6</v>
      </c>
      <c r="D16">
        <v>9</v>
      </c>
      <c r="E16">
        <v>5</v>
      </c>
      <c r="F16">
        <v>6</v>
      </c>
      <c r="G16">
        <v>5</v>
      </c>
      <c r="H16">
        <v>5</v>
      </c>
      <c r="I16">
        <v>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C6B21-F81D-4E98-B063-2D090EB44B58}">
  <dimension ref="A1:E42"/>
  <sheetViews>
    <sheetView workbookViewId="0">
      <selection activeCell="D20" sqref="D20"/>
    </sheetView>
  </sheetViews>
  <sheetFormatPr defaultRowHeight="15" x14ac:dyDescent="0.25"/>
  <cols>
    <col min="1" max="1" width="45.85546875" customWidth="1"/>
    <col min="2" max="2" width="33" bestFit="1" customWidth="1"/>
    <col min="3" max="3" width="30.85546875" bestFit="1" customWidth="1"/>
    <col min="4" max="4" width="33.42578125" bestFit="1" customWidth="1"/>
    <col min="5" max="5" width="35.7109375" bestFit="1" customWidth="1"/>
  </cols>
  <sheetData>
    <row r="1" spans="1:5" x14ac:dyDescent="0.25">
      <c r="A1" t="s">
        <v>11</v>
      </c>
      <c r="B1" s="15" t="s">
        <v>353</v>
      </c>
      <c r="C1" t="s">
        <v>11</v>
      </c>
      <c r="D1" s="13" t="s">
        <v>56</v>
      </c>
      <c r="E1" t="s">
        <v>92</v>
      </c>
    </row>
    <row r="2" spans="1:5" x14ac:dyDescent="0.25">
      <c r="A2" t="s">
        <v>303</v>
      </c>
      <c r="B2" s="13" t="s">
        <v>354</v>
      </c>
      <c r="C2" t="s">
        <v>16</v>
      </c>
      <c r="D2" s="13" t="s">
        <v>58</v>
      </c>
      <c r="E2" t="s">
        <v>94</v>
      </c>
    </row>
    <row r="3" spans="1:5" x14ac:dyDescent="0.25">
      <c r="A3" t="s">
        <v>304</v>
      </c>
      <c r="B3" s="14" t="s">
        <v>352</v>
      </c>
      <c r="C3" s="13" t="s">
        <v>19</v>
      </c>
      <c r="D3" t="s">
        <v>60</v>
      </c>
      <c r="E3" s="13" t="s">
        <v>344</v>
      </c>
    </row>
    <row r="4" spans="1:5" x14ac:dyDescent="0.25">
      <c r="A4" t="s">
        <v>305</v>
      </c>
      <c r="B4" t="s">
        <v>355</v>
      </c>
      <c r="C4" s="13" t="s">
        <v>22</v>
      </c>
      <c r="D4" t="s">
        <v>62</v>
      </c>
      <c r="E4" t="s">
        <v>98</v>
      </c>
    </row>
    <row r="5" spans="1:5" x14ac:dyDescent="0.25">
      <c r="A5" t="s">
        <v>306</v>
      </c>
      <c r="C5" s="13" t="s">
        <v>24</v>
      </c>
      <c r="D5" t="s">
        <v>64</v>
      </c>
      <c r="E5" s="13" t="s">
        <v>100</v>
      </c>
    </row>
    <row r="6" spans="1:5" x14ac:dyDescent="0.25">
      <c r="A6" t="s">
        <v>307</v>
      </c>
      <c r="C6" s="13" t="s">
        <v>26</v>
      </c>
      <c r="D6" t="s">
        <v>66</v>
      </c>
      <c r="E6" s="13" t="s">
        <v>102</v>
      </c>
    </row>
    <row r="7" spans="1:5" x14ac:dyDescent="0.25">
      <c r="A7" t="s">
        <v>308</v>
      </c>
      <c r="C7" s="13" t="s">
        <v>28</v>
      </c>
      <c r="D7" s="13" t="s">
        <v>80</v>
      </c>
      <c r="E7" t="s">
        <v>104</v>
      </c>
    </row>
    <row r="8" spans="1:5" x14ac:dyDescent="0.25">
      <c r="A8" t="s">
        <v>309</v>
      </c>
      <c r="C8" s="13" t="s">
        <v>30</v>
      </c>
      <c r="D8" t="s">
        <v>82</v>
      </c>
      <c r="E8" t="s">
        <v>106</v>
      </c>
    </row>
    <row r="9" spans="1:5" x14ac:dyDescent="0.25">
      <c r="A9" t="s">
        <v>310</v>
      </c>
      <c r="C9" s="13" t="s">
        <v>32</v>
      </c>
      <c r="D9" s="14" t="s">
        <v>350</v>
      </c>
      <c r="E9" t="s">
        <v>108</v>
      </c>
    </row>
    <row r="10" spans="1:5" x14ac:dyDescent="0.25">
      <c r="A10" t="s">
        <v>311</v>
      </c>
      <c r="C10" s="13" t="s">
        <v>38</v>
      </c>
      <c r="D10" t="s">
        <v>351</v>
      </c>
      <c r="E10" t="s">
        <v>345</v>
      </c>
    </row>
    <row r="11" spans="1:5" x14ac:dyDescent="0.25">
      <c r="A11" t="s">
        <v>312</v>
      </c>
      <c r="C11" s="14" t="s">
        <v>44</v>
      </c>
      <c r="D11" t="s">
        <v>84</v>
      </c>
      <c r="E11" s="13" t="s">
        <v>346</v>
      </c>
    </row>
    <row r="12" spans="1:5" x14ac:dyDescent="0.25">
      <c r="A12" t="s">
        <v>313</v>
      </c>
      <c r="C12" s="13" t="s">
        <v>50</v>
      </c>
      <c r="D12" t="s">
        <v>86</v>
      </c>
      <c r="E12" t="s">
        <v>347</v>
      </c>
    </row>
    <row r="13" spans="1:5" x14ac:dyDescent="0.25">
      <c r="A13" t="s">
        <v>314</v>
      </c>
      <c r="C13" s="14" t="s">
        <v>52</v>
      </c>
      <c r="D13" t="s">
        <v>88</v>
      </c>
      <c r="E13" t="s">
        <v>348</v>
      </c>
    </row>
    <row r="14" spans="1:5" x14ac:dyDescent="0.25">
      <c r="A14" t="s">
        <v>315</v>
      </c>
      <c r="C14" t="s">
        <v>54</v>
      </c>
      <c r="D14" t="s">
        <v>90</v>
      </c>
      <c r="E14" t="s">
        <v>349</v>
      </c>
    </row>
    <row r="15" spans="1:5" x14ac:dyDescent="0.25">
      <c r="A15" t="s">
        <v>316</v>
      </c>
    </row>
    <row r="16" spans="1:5" x14ac:dyDescent="0.25">
      <c r="A16" t="s">
        <v>317</v>
      </c>
    </row>
    <row r="17" spans="1:4" x14ac:dyDescent="0.25">
      <c r="A17" t="s">
        <v>318</v>
      </c>
    </row>
    <row r="18" spans="1:4" x14ac:dyDescent="0.25">
      <c r="A18" t="s">
        <v>319</v>
      </c>
      <c r="B18" t="s">
        <v>19</v>
      </c>
      <c r="C18" t="s">
        <v>32</v>
      </c>
      <c r="D18" t="s">
        <v>100</v>
      </c>
    </row>
    <row r="19" spans="1:4" x14ac:dyDescent="0.25">
      <c r="A19" t="s">
        <v>320</v>
      </c>
      <c r="B19" t="s">
        <v>22</v>
      </c>
      <c r="C19" t="s">
        <v>38</v>
      </c>
      <c r="D19" t="s">
        <v>102</v>
      </c>
    </row>
    <row r="20" spans="1:4" x14ac:dyDescent="0.25">
      <c r="A20" t="s">
        <v>321</v>
      </c>
      <c r="B20" t="s">
        <v>24</v>
      </c>
      <c r="C20" t="s">
        <v>50</v>
      </c>
      <c r="D20" t="s">
        <v>346</v>
      </c>
    </row>
    <row r="21" spans="1:4" x14ac:dyDescent="0.25">
      <c r="A21" t="s">
        <v>322</v>
      </c>
      <c r="B21" t="s">
        <v>26</v>
      </c>
      <c r="C21" t="s">
        <v>56</v>
      </c>
      <c r="D21" t="s">
        <v>80</v>
      </c>
    </row>
    <row r="22" spans="1:4" x14ac:dyDescent="0.25">
      <c r="A22" t="s">
        <v>323</v>
      </c>
      <c r="B22" t="s">
        <v>28</v>
      </c>
      <c r="C22" t="s">
        <v>58</v>
      </c>
    </row>
    <row r="23" spans="1:4" x14ac:dyDescent="0.25">
      <c r="A23" t="s">
        <v>324</v>
      </c>
      <c r="B23" t="s">
        <v>30</v>
      </c>
      <c r="C23" t="s">
        <v>344</v>
      </c>
    </row>
    <row r="24" spans="1:4" x14ac:dyDescent="0.25">
      <c r="A24" t="s">
        <v>325</v>
      </c>
    </row>
    <row r="25" spans="1:4" x14ac:dyDescent="0.25">
      <c r="A25" t="s">
        <v>326</v>
      </c>
    </row>
    <row r="26" spans="1:4" x14ac:dyDescent="0.25">
      <c r="A26" t="s">
        <v>327</v>
      </c>
    </row>
    <row r="27" spans="1:4" x14ac:dyDescent="0.25">
      <c r="A27" t="s">
        <v>328</v>
      </c>
    </row>
    <row r="28" spans="1:4" x14ac:dyDescent="0.25">
      <c r="A28" t="s">
        <v>329</v>
      </c>
      <c r="B28" s="14" t="s">
        <v>44</v>
      </c>
    </row>
    <row r="29" spans="1:4" x14ac:dyDescent="0.25">
      <c r="A29" t="s">
        <v>330</v>
      </c>
      <c r="B29" s="14" t="s">
        <v>52</v>
      </c>
    </row>
    <row r="30" spans="1:4" x14ac:dyDescent="0.25">
      <c r="A30" t="s">
        <v>331</v>
      </c>
      <c r="B30" s="14" t="s">
        <v>350</v>
      </c>
    </row>
    <row r="31" spans="1:4" x14ac:dyDescent="0.25">
      <c r="A31" t="s">
        <v>332</v>
      </c>
    </row>
    <row r="32" spans="1:4" x14ac:dyDescent="0.25">
      <c r="A32" t="s">
        <v>333</v>
      </c>
    </row>
    <row r="33" spans="1:1" x14ac:dyDescent="0.25">
      <c r="A33" t="s">
        <v>334</v>
      </c>
    </row>
    <row r="34" spans="1:1" x14ac:dyDescent="0.25">
      <c r="A34" t="s">
        <v>335</v>
      </c>
    </row>
    <row r="35" spans="1:1" x14ac:dyDescent="0.25">
      <c r="A35" t="s">
        <v>336</v>
      </c>
    </row>
    <row r="36" spans="1:1" x14ac:dyDescent="0.25">
      <c r="A36" t="s">
        <v>337</v>
      </c>
    </row>
    <row r="37" spans="1:1" x14ac:dyDescent="0.25">
      <c r="A37" t="s">
        <v>338</v>
      </c>
    </row>
    <row r="38" spans="1:1" x14ac:dyDescent="0.25">
      <c r="A38" t="s">
        <v>339</v>
      </c>
    </row>
    <row r="39" spans="1:1" x14ac:dyDescent="0.25">
      <c r="A39" t="s">
        <v>340</v>
      </c>
    </row>
    <row r="40" spans="1:1" x14ac:dyDescent="0.25">
      <c r="A40" t="s">
        <v>341</v>
      </c>
    </row>
    <row r="41" spans="1:1" x14ac:dyDescent="0.25">
      <c r="A41" t="s">
        <v>342</v>
      </c>
    </row>
    <row r="42" spans="1:1" x14ac:dyDescent="0.25">
      <c r="A42" t="s">
        <v>343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table-groups</vt:lpstr>
      <vt:lpstr>table-columns</vt:lpstr>
      <vt:lpstr>Summary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Al-Desouky, Mohammed A</cp:lastModifiedBy>
  <dcterms:created xsi:type="dcterms:W3CDTF">2024-04-17T13:21:23Z</dcterms:created>
  <dcterms:modified xsi:type="dcterms:W3CDTF">2024-04-27T21:35:50Z</dcterms:modified>
</cp:coreProperties>
</file>