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8400" yWindow="0" windowWidth="38400" windowHeight="22600" tabRatio="500" firstSheet="1" activeTab="2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improviment over baseline" sheetId="5" r:id="rId5"/>
    <sheet name="ranking words" sheetId="6" r:id="rId6"/>
    <sheet name="algorithms performanc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G41" i="7"/>
  <c r="F41" i="7"/>
  <c r="E41" i="7"/>
  <c r="G28" i="7"/>
  <c r="F28" i="7"/>
  <c r="E28" i="7"/>
  <c r="G14" i="7"/>
  <c r="F14" i="7"/>
  <c r="E14" i="7"/>
  <c r="C41" i="7"/>
  <c r="B41" i="7"/>
  <c r="A41" i="7"/>
  <c r="C28" i="7"/>
  <c r="B28" i="7"/>
  <c r="A28" i="7"/>
  <c r="C14" i="7"/>
  <c r="B14" i="7"/>
  <c r="A14" i="7"/>
  <c r="B73" i="6"/>
  <c r="B72" i="6"/>
  <c r="B71" i="6"/>
  <c r="B70" i="6"/>
  <c r="B69" i="6"/>
  <c r="B68" i="6"/>
  <c r="B67" i="6"/>
  <c r="B66" i="6"/>
  <c r="B65" i="6"/>
  <c r="B63" i="6"/>
  <c r="B64" i="6"/>
  <c r="B62" i="6"/>
  <c r="B61" i="6"/>
  <c r="B60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J64" i="3"/>
  <c r="J65" i="3"/>
  <c r="J66" i="3"/>
  <c r="J67" i="3"/>
  <c r="J68" i="3"/>
  <c r="J69" i="3"/>
  <c r="J70" i="3"/>
  <c r="J71" i="3"/>
  <c r="J63" i="3"/>
  <c r="J28" i="3"/>
  <c r="J29" i="3"/>
  <c r="J30" i="3"/>
  <c r="J31" i="3"/>
  <c r="J32" i="3"/>
  <c r="J33" i="3"/>
  <c r="J34" i="3"/>
  <c r="J35" i="3"/>
  <c r="J27" i="3"/>
  <c r="D64" i="3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<sst xmlns="http://schemas.openxmlformats.org/spreadsheetml/2006/main" count="441" uniqueCount="263">
  <si>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</si>
  <si>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</si>
  <si>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</si>
  <si>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</si>
  <si>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</si>
  <si>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</si>
  <si>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</si>
  <si>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</si>
  <si>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</si>
  <si>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</si>
  <si>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</si>
  <si>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</si>
  <si>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</si>
  <si>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</si>
  <si>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</si>
  <si>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</si>
  <si>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</si>
  <si>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</si>
  <si>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</si>
  <si>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</si>
  <si>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</si>
  <si>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</si>
  <si>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</si>
  <si>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</si>
  <si>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</si>
  <si>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</si>
  <si>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</si>
  <si>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</si>
  <si>
    <t>delta design</t>
  </si>
  <si>
    <t>delta requirement</t>
  </si>
  <si>
    <t>(1-SW-hack,DESIGN)                                                5.3898</t>
  </si>
  <si>
    <t>(1-SW-workaround,DESIGN)                                          5.0811</t>
  </si>
  <si>
    <t>(1-SW-yuck!,DESIGN)                                               4.8035</t>
  </si>
  <si>
    <t>(1-SW-columns??,DESIGN)                                           4.6066</t>
  </si>
  <si>
    <t>(1-SW-end-kludge,DESIGN)                                          4.5760</t>
  </si>
  <si>
    <t>(1-SW-stupidity,DESIGN)                                           4.5760</t>
  </si>
  <si>
    <t>(1-SW-needed?,DESIGN)                                             4.5695</t>
  </si>
  <si>
    <t>(1-SW-unused?,DESIGN)                                             4.5665</t>
  </si>
  <si>
    <t>(1-SW-ick!,DESIGN)                                                4.0626</t>
  </si>
  <si>
    <t>(1-SW-wtf?,DESIGN)                                                4.0626</t>
  </si>
  <si>
    <t>(1-SW-yuck!,DESIGN)                                               5.2466</t>
  </si>
  <si>
    <t>(1-SW-hack,DESIGN)                                                5.1259</t>
  </si>
  <si>
    <t>(1-SW-workaround,DESIGN)                                          5.0556</t>
  </si>
  <si>
    <t>(1-SW-stupidity,DESIGN)                                           5.0234</t>
  </si>
  <si>
    <t>(1-SW-end-kludge,DESIGN)                                          5.0234</t>
  </si>
  <si>
    <t>(1-SW-needed?,DESIGN)                                             5.0178</t>
  </si>
  <si>
    <t>(1-SW-unused?,DESIGN)                                             5.0095</t>
  </si>
  <si>
    <t>(1-SW-columns??,DESIGN)                                           4.7038</t>
  </si>
  <si>
    <t>(1-SW-wtf?,DESIGN)                                                4.4932</t>
  </si>
  <si>
    <t>(1-SW-ick!,DESIGN)</t>
  </si>
  <si>
    <t>(1-SW-hack,DESIGN)                                                5.4025</t>
  </si>
  <si>
    <t>(1-SW-workaround,DESIGN)                                          5.0694</t>
  </si>
  <si>
    <t>(1-SW-yuck!,DESIGN)                                               4.8897</t>
  </si>
  <si>
    <t>(1-SW-columns??,DESIGN)                                           4.8673</t>
  </si>
  <si>
    <t>(1-SW-end-kludge,DESIGN)                                          4.6694</t>
  </si>
  <si>
    <t>(1-SW-stupidity,DESIGN)                                           4.6694</t>
  </si>
  <si>
    <t>(1-SW-unused?,DESIGN)                                             4.6694</t>
  </si>
  <si>
    <t>(1-SW-wtf?,DESIGN)                                                4.1306</t>
  </si>
  <si>
    <t>(1-SW-ick!,DESIGN)                                                4.1306</t>
  </si>
  <si>
    <t>(1-SW-todo,DESIGN)                                                3.8461</t>
  </si>
  <si>
    <t>(1-SW-hack,DESIGN)                                                5.4176</t>
  </si>
  <si>
    <t>(1-SW-workaround,DESIGN)                                          5.0496</t>
  </si>
  <si>
    <t>(1-SW-yuck!,DESIGN)                                               4.7140</t>
  </si>
  <si>
    <t>(1-SW-stupidity,DESIGN)                                           4.4760</t>
  </si>
  <si>
    <t>(1-SW-end-kludge,DESIGN)                                          4.4760</t>
  </si>
  <si>
    <t>(1-SW-needed?,DESIGN)                                             4.4741</t>
  </si>
  <si>
    <t>(1-SW-unused?,DESIGN)                                             4.4722</t>
  </si>
  <si>
    <t>(1-SW-ick!,DESIGN)                                                4.0071</t>
  </si>
  <si>
    <t>(1-SW-wtf?,DESIGN)                                                4.0071</t>
  </si>
  <si>
    <t>(1-SW-columns??,DESIGN)                                           3.9676</t>
  </si>
  <si>
    <t>(1-SW-hack,DESIGN)                                                6.0130</t>
  </si>
  <si>
    <t>(1-SW-yuck!,DESIGN)                                               4.9636</t>
  </si>
  <si>
    <t>(1-SW-workaround,DESIGN)                                          4.9382</t>
  </si>
  <si>
    <t>(1-SW-end-kludge,DESIGN)                                          4.7567</t>
  </si>
  <si>
    <t>(1-SW-needed?,DESIGN)                                             4.7475</t>
  </si>
  <si>
    <t>(1-SW-unused?,DESIGN)                                             4.7431</t>
  </si>
  <si>
    <t>(1-SW-columns??,DESIGN)                                           4.5565</t>
  </si>
  <si>
    <t>(1-SW-ick!,DESIGN)                                                4.2229</t>
  </si>
  <si>
    <t>(1-SW-??getridofthis,DESIGN)                                      4.0655</t>
  </si>
  <si>
    <t>(1-SW-fixme,DESIGN)                                               3.9668</t>
  </si>
  <si>
    <t>-</t>
  </si>
  <si>
    <t>(1-SW-hack,DESIGN)                                                5.3205</t>
  </si>
  <si>
    <t>(1-SW-workaround,DESIGN)                                          4.9981</t>
  </si>
  <si>
    <t>(1-SW-yuck!,DESIGN)                                               4.7239</t>
  </si>
  <si>
    <t>(1-SW-columns??,DESIGN)                                           4.4986</t>
  </si>
  <si>
    <t>(1-SW-stupidity,DESIGN)                                           4.4930</t>
  </si>
  <si>
    <t>(1-SW-end-kludge,DESIGN)                                          4.4930</t>
  </si>
  <si>
    <t>(1-SW-needed?,DESIGN)                                             4.4872</t>
  </si>
  <si>
    <t>(1-SW-unused?,DESIGN)                                             4.4839</t>
  </si>
  <si>
    <t>(1-SW-??getridofthis,DESIGN)                                      4.0321</t>
  </si>
  <si>
    <t>(1-SW-ick!,DESIGN)                                                4.0162</t>
  </si>
  <si>
    <t>(1-SW-hack,DESIGN)                                                5.2185</t>
  </si>
  <si>
    <t>(1-SW-workaround,DESIGN)                                          4.9826</t>
  </si>
  <si>
    <t>(1-SW-yuck!,DESIGN)                                               4.7962</t>
  </si>
  <si>
    <t>(1-SW-columns??,DESIGN)                                           4.7564</t>
  </si>
  <si>
    <t>(1-SW-stupidity,DESIGN)                                           4.5834</t>
  </si>
  <si>
    <t>(1-SW-end-kludge,DESIGN)                                          4.5834</t>
  </si>
  <si>
    <t>(1-SW-needed?,DESIGN)                                             4.5724</t>
  </si>
  <si>
    <t>(1-SW-unused?,DESIGN)                                             4.5679</t>
  </si>
  <si>
    <t>(1-SW-ick!,DESIGN)                                                4.0799</t>
  </si>
  <si>
    <t>(1-SW-wtf?,DESIGN)                                                4.0799</t>
  </si>
  <si>
    <t>(1-SW-hack,DESIGN)                                                5.3056</t>
  </si>
  <si>
    <t>(1-SW-workaround,DESIGN)                                          5.0753</t>
  </si>
  <si>
    <t>(1-SW-columns??,DESIGN)                                           4.7390</t>
  </si>
  <si>
    <t>(1-SW-yuck!,DESIGN)                                               4.5891</t>
  </si>
  <si>
    <t>(1-SW-stupidity,DESIGN)                                           4.3507</t>
  </si>
  <si>
    <t>(1-SW-needed?,DESIGN)                                             4.3461</t>
  </si>
  <si>
    <t>(1-SW-unused?,DESIGN)                                             4.3442</t>
  </si>
  <si>
    <t>(1-SW-ick!,DESIGN)                                                3.8896</t>
  </si>
  <si>
    <t>(1-SW-wtf?,DESIGN)                                                3.8896</t>
  </si>
  <si>
    <t>(1-SW-fixme,DESIGN)                                               3.8048</t>
  </si>
  <si>
    <t>(1-SW-hack,DESIGN)                                                5.4363</t>
  </si>
  <si>
    <t>(1-SW-workaround,DESIGN)                                          4.8612</t>
  </si>
  <si>
    <t>(1-SW-yuck!,DESIGN)                                               4.8127</t>
  </si>
  <si>
    <t>(1-SW-columns??,DESIGN)                                           4.6224</t>
  </si>
  <si>
    <t>(1-SW-end-kludge,DESIGN)                                          4.5872</t>
  </si>
  <si>
    <t>(1-SW-stupidity,DESIGN)                                           4.5872</t>
  </si>
  <si>
    <t>(1-SW-needed?,DESIGN)                                             4.5829</t>
  </si>
  <si>
    <t>(1-SW-ick!,DESIGN)                                                4.0900</t>
  </si>
  <si>
    <t>(1-SW-wtf?,DESIGN)                                                4.0900</t>
  </si>
  <si>
    <t>(1-SW-??getridofthis,DESIGN)                                      3.9370</t>
  </si>
  <si>
    <t>(1-SW-hack,DESIGN)                                                5.3904</t>
  </si>
  <si>
    <t>(1-SW-workaround,DESIGN)                                          5.1299</t>
  </si>
  <si>
    <t>(1-SW-end-kludge,DESIGN)                                          4.7056</t>
  </si>
  <si>
    <t>(1-SW-stupidity,DESIGN)                                           4.7056</t>
  </si>
  <si>
    <t>(1-SW-needed?,DESIGN)                                             4.7035</t>
  </si>
  <si>
    <t>(1-SW-unused?,DESIGN)                                             4.7022</t>
  </si>
  <si>
    <t>(1-SW-wtf?,DESIGN)                                                4.2238</t>
  </si>
  <si>
    <t>(1-SW-??getridofthis,DESIGN)                                      4.0361</t>
  </si>
  <si>
    <t>(1-SW-fixme,DESIGN)                                               3.8966</t>
  </si>
  <si>
    <t>(1-SW-todo,DESIGN)                                                3.7306</t>
  </si>
  <si>
    <t>hack</t>
  </si>
  <si>
    <t>workaround</t>
  </si>
  <si>
    <t>yuck!</t>
  </si>
  <si>
    <t>columns?</t>
  </si>
  <si>
    <t>kludge</t>
  </si>
  <si>
    <t>stupidity</t>
  </si>
  <si>
    <t>needed?</t>
  </si>
  <si>
    <t>unused?</t>
  </si>
  <si>
    <t>ick!</t>
  </si>
  <si>
    <t>wtf?</t>
  </si>
  <si>
    <t>todo</t>
  </si>
  <si>
    <t>getridofthis</t>
  </si>
  <si>
    <t>fixme</t>
  </si>
  <si>
    <t>(1-SW-todo,IMPLEMENTATION)                                        5.0549</t>
  </si>
  <si>
    <t>(1-SW-needed,IMPLEMENTATION)                                      4.5318</t>
  </si>
  <si>
    <t>(1-SW-implementation.,IMPLEMENTATION)                             4.4484</t>
  </si>
  <si>
    <t>(1-SW-fixme,IMPLEMENTATION)                                       4.4435</t>
  </si>
  <si>
    <t>(1-SW-ends?,IMPLEMENTATION)                                       3.6061</t>
  </si>
  <si>
    <t>(1-SW-convention,IMPLEMENTATION)                                  3.2698</t>
  </si>
  <si>
    <t>(1-SW-apparently,IMPLEMENTATION)                                  2.8350</t>
  </si>
  <si>
    <t>(1-SW-xxx,IMPLEMENTATION)                                         2.8190</t>
  </si>
  <si>
    <t>(1-SW-configurable,IMPLEMENTATION)                                2.6630</t>
  </si>
  <si>
    <t>(1-SW-auto-generated,IMPLEMENTATION)                              2.3603</t>
  </si>
  <si>
    <t>(1-SW-todo,IMPLEMENTATION)                                        5.1281</t>
  </si>
  <si>
    <t>(1-SW-needed,IMPLEMENTATION)                                      4.6795</t>
  </si>
  <si>
    <t>(1-SW-implementation.,IMPLEMENTATION)                             4.4441</t>
  </si>
  <si>
    <t>(1-SW-fixme,IMPLEMENTATION)                                       4.3626</t>
  </si>
  <si>
    <t>(1-SW-xxx,IMPLEMENTATION)                                         3.5211</t>
  </si>
  <si>
    <t>(1-SW-ends?,IMPLEMENTATION)                                       3.4189</t>
  </si>
  <si>
    <t>(1-SW-configurable,IMPLEMENTATION)                                3.0117</t>
  </si>
  <si>
    <t>(1-SW-convention,IMPLEMENTATION)                                  2.9818</t>
  </si>
  <si>
    <t>(1-SW-apparently,IMPLEMENTATION)                                  2.6847</t>
  </si>
  <si>
    <t>(1-SW-1st,IMPLEMENTATION)                                         2.3792</t>
  </si>
  <si>
    <t>(1-SW-todo,IMPLEMENTATION)                                        5.4335</t>
  </si>
  <si>
    <t>(1-SW-fixme,IMPLEMENTATION)                                       4.2730</t>
  </si>
  <si>
    <t>(1-SW-implemented,IMPLEMENTATION)                                 3.7028</t>
  </si>
  <si>
    <t>(1-SW-xxx,IMPLEMENTATION)                                         3.4405</t>
  </si>
  <si>
    <t>(1-SW-needed,IMPLEMENTATION)                                      2.9431</t>
  </si>
  <si>
    <t>(1-SW-configurable,IMPLEMENTATION)                                2.6160</t>
  </si>
  <si>
    <t>(1-SW-convention,IMPLEMENTATION)                                  2.6073</t>
  </si>
  <si>
    <t>(1-SW-handled,IMPLEMENTATION)                                     2.2022</t>
  </si>
  <si>
    <t>(1-SW-tbd,IMPLEMENTATION)                                         2.0578</t>
  </si>
  <si>
    <t>(1-SW-todo,IMPLEMENTATION)                                        5.0784</t>
  </si>
  <si>
    <t>(1-SW-needed,IMPLEMENTATION)                                      4.5033</t>
  </si>
  <si>
    <t>(1-SW-fixme,IMPLEMENTATION)                                       4.4533</t>
  </si>
  <si>
    <t>(1-SW-implementation.,IMPLEMENTATION)                             4.3253</t>
  </si>
  <si>
    <t>(1-SW-xxx,IMPLEMENTATION)                                         3.5198</t>
  </si>
  <si>
    <t>(1-SW-ends?,IMPLEMENTATION)                                       3.3826</t>
  </si>
  <si>
    <t>(1-SW-convention,IMPLEMENTATION)                                  3.0726</t>
  </si>
  <si>
    <t>(1-SW-apparently,IMPLEMENTATION)                                  2.7577</t>
  </si>
  <si>
    <t>(1-SW-configurable,IMPLEMENTATION)                                2.7275</t>
  </si>
  <si>
    <t>(1-SW-tbd,IMPLEMENTATION)                                         2.4288</t>
  </si>
  <si>
    <t>(1-SW-todo,IMPLEMENTATION)                                        5.0625</t>
  </si>
  <si>
    <t>(1-SW-needed,IMPLEMENTATION)                                      4.5398</t>
  </si>
  <si>
    <t>(1-SW-implementation.,IMPLEMENTATION)                             4.5129</t>
  </si>
  <si>
    <t>(1-SW-fixme,IMPLEMENTATION)                                       4.4733</t>
  </si>
  <si>
    <t>(1-SW-ends?,IMPLEMENTATION)                                       3.6415</t>
  </si>
  <si>
    <t>(1-SW-xxx,IMPLEMENTATION)                                         3.5019</t>
  </si>
  <si>
    <t>(1-SW-convention,IMPLEMENTATION)                                  3.2656</t>
  </si>
  <si>
    <t>(1-SW-configurable,IMPLEMENTATION)                                2.7687</t>
  </si>
  <si>
    <t>(1-SW-apparently,IMPLEMENTATION)                                  2.5963</t>
  </si>
  <si>
    <t>(1-SW-auto-generated,IMPLEMENTATION)                              2.3764</t>
  </si>
  <si>
    <t>(1-SW-todo,IMPLEMENTATION)                                        4.8943</t>
  </si>
  <si>
    <t>(1-SW-implementation.,IMPLEMENTATION)                             4.5294</t>
  </si>
  <si>
    <t>(1-SW-needed,IMPLEMENTATION)                                      4.5042</t>
  </si>
  <si>
    <t>(1-SW-fixme,IMPLEMENTATION)                                       4.4158</t>
  </si>
  <si>
    <t>(1-SW-ends?,IMPLEMENTATION)                                       3.4600</t>
  </si>
  <si>
    <t>(1-SW-xxx,IMPLEMENTATION)                                         3.4401</t>
  </si>
  <si>
    <t>(1-SW-convention,IMPLEMENTATION)                                  3.1417</t>
  </si>
  <si>
    <t>(1-SW-apparently,IMPLEMENTATION)                                  2.7769</t>
  </si>
  <si>
    <t>(1-SW-configurable,IMPLEMENTATION)                                2.7738</t>
  </si>
  <si>
    <t>(1-SW-auto-generated,IMPLEMENTATION)                              2.5780</t>
  </si>
  <si>
    <t>(1-SW-todo,IMPLEMENTATION)                                        5.2476</t>
  </si>
  <si>
    <t>(1-SW-fixme,IMPLEMENTATION)                                       4.6605</t>
  </si>
  <si>
    <t>(1-SW-needed,IMPLEMENTATION)                                      4.6091</t>
  </si>
  <si>
    <t>(1-SW-implementation.,IMPLEMENTATION)                             4.5641</t>
  </si>
  <si>
    <t>(1-SW-xxx,IMPLEMENTATION)                                         3.9060</t>
  </si>
  <si>
    <t>(1-SW-ends?,IMPLEMENTATION)                                       3.4788</t>
  </si>
  <si>
    <t>(1-SW-configurable,IMPLEMENTATION)                                2.9565</t>
  </si>
  <si>
    <t>(1-SW-apparently,IMPLEMENTATION)                                  2.7915</t>
  </si>
  <si>
    <t>(1-SW-auto-generated,IMPLEMENTATION)                              2.4790</t>
  </si>
  <si>
    <t>(1-SW-1st,IMPLEMENTATION)                                         2.3592</t>
  </si>
  <si>
    <t>(1-SW-todo,IMPLEMENTATION)                                        5.0844</t>
  </si>
  <si>
    <t>(1-SW-fixme,IMPLEMENTATION)                                       4.8124</t>
  </si>
  <si>
    <t>(1-SW-needed,IMPLEMENTATION)                                      4.5536</t>
  </si>
  <si>
    <t>(1-SW-implementation.,IMPLEMENTATION)                             4.5106</t>
  </si>
  <si>
    <t>(1-SW-xxx,IMPLEMENTATION)                                         3.4842</t>
  </si>
  <si>
    <t>(1-SW-ends?,IMPLEMENTATION)                                       3.4792</t>
  </si>
  <si>
    <t>(1-SW-convention,IMPLEMENTATION)                                  3.1165</t>
  </si>
  <si>
    <t>(1-SW-apparently,IMPLEMENTATION)                                  2.7835</t>
  </si>
  <si>
    <t>(1-SW-1st,IMPLEMENTATION)                                         2.3795</t>
  </si>
  <si>
    <t>(1-SW-auto-generated,IMPLEMENTATION)                              2.3423</t>
  </si>
  <si>
    <t>(1-SW-todo,IMPLEMENTATION)                                        4.9109</t>
  </si>
  <si>
    <t>(1-SW-needed,IMPLEMENTATION)                                      4.5105</t>
  </si>
  <si>
    <t>(1-SW-implementation.,IMPLEMENTATION)                             4.4735</t>
  </si>
  <si>
    <t>(1-SW-ends?,IMPLEMENTATION)                                       3.5787</t>
  </si>
  <si>
    <t>(1-SW-fixme,IMPLEMENTATION)                                       3.2142</t>
  </si>
  <si>
    <t>(1-SW-convention,IMPLEMENTATION)                                  3.1658</t>
  </si>
  <si>
    <t>(1-SW-xxx,IMPLEMENTATION)                                         3.1430</t>
  </si>
  <si>
    <t>(1-SW-apparently,IMPLEMENTATION)                                  2.7570</t>
  </si>
  <si>
    <t>(1-SW-configurable,IMPLEMENTATION)                                2.7461</t>
  </si>
  <si>
    <t>(1-SW-todo,IMPLEMENTATION)                                        5.0246</t>
  </si>
  <si>
    <t>(1-SW-implementation.,IMPLEMENTATION)                             4.4857</t>
  </si>
  <si>
    <t>(1-SW-needed,IMPLEMENTATION)                                      4.3802</t>
  </si>
  <si>
    <t>(1-SW-fixme,IMPLEMENTATION)                                       4.2917</t>
  </si>
  <si>
    <t>(1-SW-ends?,IMPLEMENTATION)                                       3.4624</t>
  </si>
  <si>
    <t>(1-SW-xxx,IMPLEMENTATION)                                         3.3457</t>
  </si>
  <si>
    <t>(1-SW-convention,IMPLEMENTATION)                                  3.0746</t>
  </si>
  <si>
    <t>(1-SW-configurable,IMPLEMENTATION)                                2.7086</t>
  </si>
  <si>
    <t>(1-SW-apparently,IMPLEMENTATION)                                  2.6717</t>
  </si>
  <si>
    <t>(1-SW-1st,IMPLEMENTATION)                                         2.2489</t>
  </si>
  <si>
    <t>needed</t>
  </si>
  <si>
    <t>implementation</t>
  </si>
  <si>
    <t>ends?</t>
  </si>
  <si>
    <t>convention</t>
  </si>
  <si>
    <t>apparently</t>
  </si>
  <si>
    <t>xxx</t>
  </si>
  <si>
    <t xml:space="preserve">(1-SW-auto-generated,IMPLEMENTATION) </t>
  </si>
  <si>
    <t>configurable</t>
  </si>
  <si>
    <t>auto-generated</t>
  </si>
  <si>
    <t>1st</t>
  </si>
  <si>
    <t>tdb</t>
  </si>
  <si>
    <t>handled</t>
  </si>
  <si>
    <t>((1-SW-recursion,IMPLEMENTATION)                                   1.9013</t>
  </si>
  <si>
    <t>recursion</t>
  </si>
  <si>
    <t>F1 measure</t>
  </si>
  <si>
    <t>Precision</t>
  </si>
  <si>
    <t>Recall</t>
  </si>
  <si>
    <t>LR</t>
  </si>
  <si>
    <t>Binary</t>
  </si>
  <si>
    <t>Bayes</t>
  </si>
  <si>
    <t>requirement over random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</si>
</sst>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B9" sqref="B9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  <c r="I26" t="s">
        <v>28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  <c r="I27">
        <v>0.71799999999999997</v>
      </c>
      <c r="J27">
        <f>I28-I27</f>
        <v>0.13800000000000001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  <c r="I28">
        <v>0.85599999999999998</v>
      </c>
      <c r="J28">
        <f t="shared" ref="J28:J35" si="11">I29-I28</f>
        <v>6.800000000000006E-2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  <c r="I29">
        <v>0.92400000000000004</v>
      </c>
      <c r="J29">
        <f t="shared" si="11"/>
        <v>-1.2000000000000011E-2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  <c r="I30">
        <v>0.91200000000000003</v>
      </c>
      <c r="J30">
        <f t="shared" si="11"/>
        <v>1.5000000000000013E-2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  <c r="I31">
        <v>0.92700000000000005</v>
      </c>
      <c r="J31">
        <f t="shared" si="11"/>
        <v>3.0000000000000027E-3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  <c r="I32">
        <v>0.93</v>
      </c>
      <c r="J32">
        <f t="shared" si="11"/>
        <v>3.2999999999999918E-2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  <c r="I33">
        <v>0.96299999999999997</v>
      </c>
      <c r="J33">
        <f t="shared" si="11"/>
        <v>2.0000000000000018E-3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  <c r="I34">
        <v>0.96499999999999997</v>
      </c>
      <c r="J34">
        <f t="shared" si="11"/>
        <v>-6.0000000000000053E-3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  <c r="I35">
        <v>0.95899999999999996</v>
      </c>
      <c r="J35">
        <f t="shared" si="11"/>
        <v>-0.95899999999999996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2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2"/>
        <v>1</v>
      </c>
      <c r="D41" s="2">
        <v>0.30099999999999999</v>
      </c>
      <c r="E41" s="2">
        <v>4</v>
      </c>
      <c r="F41" s="2">
        <f t="shared" ref="F41:F48" si="13">D41/$D$40</f>
        <v>0.92901234567901225</v>
      </c>
      <c r="G41" s="2">
        <v>0.76900000000000002</v>
      </c>
      <c r="H41" s="2">
        <v>8</v>
      </c>
      <c r="I41" s="2">
        <f t="shared" ref="I41:I48" si="14">G41/$G$40</f>
        <v>0.99611398963730569</v>
      </c>
      <c r="J41" s="2">
        <v>0.93400000000000005</v>
      </c>
      <c r="K41" s="2">
        <v>6</v>
      </c>
      <c r="L41" s="2">
        <f t="shared" ref="L41:L48" si="15">J41/$J$40</f>
        <v>1</v>
      </c>
      <c r="M41" s="2">
        <v>0.28599999999999998</v>
      </c>
      <c r="N41" s="2">
        <v>7</v>
      </c>
      <c r="O41" s="2">
        <f t="shared" ref="O41:O48" si="16">M41/$M$40</f>
        <v>0.75065616797900259</v>
      </c>
    </row>
    <row r="42" spans="1:15">
      <c r="A42" s="2">
        <v>0.98699999999999999</v>
      </c>
      <c r="B42" s="2">
        <v>9</v>
      </c>
      <c r="C42" s="2">
        <f t="shared" si="12"/>
        <v>1</v>
      </c>
      <c r="D42" s="2">
        <v>0.29699999999999999</v>
      </c>
      <c r="E42" s="2">
        <v>1</v>
      </c>
      <c r="F42" s="2">
        <f t="shared" si="13"/>
        <v>0.91666666666666663</v>
      </c>
      <c r="G42" s="2">
        <v>0.76</v>
      </c>
      <c r="H42" s="2">
        <v>9</v>
      </c>
      <c r="I42" s="2">
        <f t="shared" si="14"/>
        <v>0.98445595854922274</v>
      </c>
      <c r="J42" s="2">
        <v>0.93400000000000005</v>
      </c>
      <c r="K42" s="2">
        <v>7</v>
      </c>
      <c r="L42" s="2">
        <f t="shared" si="15"/>
        <v>1</v>
      </c>
      <c r="M42" s="2">
        <v>0.28599999999999998</v>
      </c>
      <c r="N42" s="2">
        <v>4</v>
      </c>
      <c r="O42" s="2">
        <f t="shared" si="16"/>
        <v>0.75065616797900259</v>
      </c>
    </row>
    <row r="43" spans="1:15">
      <c r="A43" s="2">
        <v>0.505</v>
      </c>
      <c r="B43" s="2">
        <v>3</v>
      </c>
      <c r="C43" s="2">
        <f t="shared" si="12"/>
        <v>0.51165146909827763</v>
      </c>
      <c r="D43" s="2">
        <v>0.28999999999999998</v>
      </c>
      <c r="E43" s="2">
        <v>3</v>
      </c>
      <c r="F43" s="2">
        <f t="shared" si="13"/>
        <v>0.8950617283950616</v>
      </c>
      <c r="G43" s="2">
        <v>0.754</v>
      </c>
      <c r="H43" s="2">
        <v>6</v>
      </c>
      <c r="I43" s="2">
        <f t="shared" si="14"/>
        <v>0.97668393782383423</v>
      </c>
      <c r="J43" s="2">
        <v>0.93400000000000005</v>
      </c>
      <c r="K43" s="2">
        <v>9</v>
      </c>
      <c r="L43" s="2">
        <f t="shared" si="15"/>
        <v>1</v>
      </c>
      <c r="M43" s="2">
        <v>0.28599999999999998</v>
      </c>
      <c r="N43" s="2">
        <v>6</v>
      </c>
      <c r="O43" s="2">
        <f t="shared" si="16"/>
        <v>0.75065616797900259</v>
      </c>
    </row>
    <row r="44" spans="1:15">
      <c r="A44" s="2">
        <v>0.438</v>
      </c>
      <c r="B44" s="2">
        <v>6</v>
      </c>
      <c r="C44" s="2">
        <f t="shared" si="12"/>
        <v>0.44376899696048633</v>
      </c>
      <c r="D44" s="2">
        <v>0.27300000000000002</v>
      </c>
      <c r="E44" s="2">
        <v>7</v>
      </c>
      <c r="F44" s="2">
        <f t="shared" si="13"/>
        <v>0.84259259259259267</v>
      </c>
      <c r="G44" s="2">
        <v>0.752</v>
      </c>
      <c r="H44" s="2">
        <v>4</v>
      </c>
      <c r="I44" s="2">
        <f t="shared" si="14"/>
        <v>0.97409326424870468</v>
      </c>
      <c r="J44" s="2">
        <v>0.92700000000000005</v>
      </c>
      <c r="K44" s="2">
        <v>5</v>
      </c>
      <c r="L44" s="2">
        <f t="shared" si="15"/>
        <v>0.99250535331905776</v>
      </c>
      <c r="M44" s="2">
        <v>0.28599999999999998</v>
      </c>
      <c r="N44" s="2">
        <v>8</v>
      </c>
      <c r="O44" s="2">
        <f t="shared" si="16"/>
        <v>0.75065616797900259</v>
      </c>
    </row>
    <row r="45" spans="1:15">
      <c r="A45" s="2">
        <v>0.438</v>
      </c>
      <c r="B45" s="2">
        <v>1</v>
      </c>
      <c r="C45" s="2">
        <f t="shared" si="12"/>
        <v>0.44376899696048633</v>
      </c>
      <c r="D45" s="2">
        <v>0.27</v>
      </c>
      <c r="E45" s="2">
        <v>8</v>
      </c>
      <c r="F45" s="2">
        <f t="shared" si="13"/>
        <v>0.83333333333333337</v>
      </c>
      <c r="G45" s="2">
        <v>0.749</v>
      </c>
      <c r="H45" s="2">
        <v>5</v>
      </c>
      <c r="I45" s="2">
        <f t="shared" si="14"/>
        <v>0.97020725388601037</v>
      </c>
      <c r="J45" s="2">
        <v>0.92600000000000005</v>
      </c>
      <c r="K45" s="2">
        <v>3</v>
      </c>
      <c r="L45" s="2">
        <f t="shared" si="15"/>
        <v>0.99143468950749469</v>
      </c>
      <c r="M45" s="2">
        <v>0.27300000000000002</v>
      </c>
      <c r="N45" s="2">
        <v>3</v>
      </c>
      <c r="O45" s="2">
        <f t="shared" si="16"/>
        <v>0.7165354330708662</v>
      </c>
    </row>
    <row r="46" spans="1:15">
      <c r="A46" s="2">
        <v>0.438</v>
      </c>
      <c r="B46" s="2">
        <v>2</v>
      </c>
      <c r="C46" s="2">
        <f t="shared" si="12"/>
        <v>0.44376899696048633</v>
      </c>
      <c r="D46" s="2">
        <v>0.255</v>
      </c>
      <c r="E46" s="2">
        <v>9</v>
      </c>
      <c r="F46" s="2">
        <f t="shared" si="13"/>
        <v>0.78703703703703698</v>
      </c>
      <c r="G46" s="2">
        <v>0.72899999999999998</v>
      </c>
      <c r="H46" s="2">
        <v>3</v>
      </c>
      <c r="I46" s="2">
        <f t="shared" si="14"/>
        <v>0.94430051813471494</v>
      </c>
      <c r="J46" s="2">
        <v>0.92300000000000004</v>
      </c>
      <c r="K46" s="2">
        <v>4</v>
      </c>
      <c r="L46" s="2">
        <f t="shared" si="15"/>
        <v>0.98822269807280516</v>
      </c>
      <c r="M46" s="2">
        <v>0.27300000000000002</v>
      </c>
      <c r="N46" s="2">
        <v>2</v>
      </c>
      <c r="O46" s="2">
        <f t="shared" si="16"/>
        <v>0.7165354330708662</v>
      </c>
    </row>
    <row r="47" spans="1:15">
      <c r="A47" s="2">
        <v>0.438</v>
      </c>
      <c r="B47" s="2">
        <v>4</v>
      </c>
      <c r="C47" s="2">
        <f t="shared" si="12"/>
        <v>0.44376899696048633</v>
      </c>
      <c r="D47" s="2">
        <v>0.247</v>
      </c>
      <c r="E47" s="2">
        <v>6</v>
      </c>
      <c r="F47" s="2">
        <f t="shared" si="13"/>
        <v>0.76234567901234562</v>
      </c>
      <c r="G47" s="2">
        <v>0.72099999999999997</v>
      </c>
      <c r="H47" s="2">
        <v>1</v>
      </c>
      <c r="I47" s="2">
        <f t="shared" si="14"/>
        <v>0.93393782383419688</v>
      </c>
      <c r="J47" s="2">
        <v>0.90600000000000003</v>
      </c>
      <c r="K47" s="2">
        <v>2</v>
      </c>
      <c r="L47" s="2">
        <f t="shared" si="15"/>
        <v>0.97002141327623126</v>
      </c>
      <c r="M47" s="2">
        <v>0.25</v>
      </c>
      <c r="N47" s="2">
        <v>5</v>
      </c>
      <c r="O47" s="2">
        <f t="shared" si="16"/>
        <v>0.65616797900262469</v>
      </c>
    </row>
    <row r="48" spans="1:15">
      <c r="A48" s="2">
        <v>0.438</v>
      </c>
      <c r="B48" s="2">
        <v>5</v>
      </c>
      <c r="C48" s="2">
        <f t="shared" si="12"/>
        <v>0.44376899696048633</v>
      </c>
      <c r="D48" s="2">
        <v>0.24399999999999999</v>
      </c>
      <c r="E48" s="2">
        <v>5</v>
      </c>
      <c r="F48" s="2">
        <f t="shared" si="13"/>
        <v>0.75308641975308643</v>
      </c>
      <c r="G48" s="2">
        <v>0.67300000000000004</v>
      </c>
      <c r="H48" s="2">
        <v>2</v>
      </c>
      <c r="I48" s="2">
        <f t="shared" si="14"/>
        <v>0.87176165803108807</v>
      </c>
      <c r="J48" s="2">
        <v>0.89800000000000002</v>
      </c>
      <c r="K48" s="2">
        <v>1</v>
      </c>
      <c r="L48" s="2">
        <f t="shared" si="15"/>
        <v>0.96145610278372584</v>
      </c>
      <c r="M48" s="2">
        <v>0.222</v>
      </c>
      <c r="N48" s="2">
        <v>1</v>
      </c>
      <c r="O48" s="2">
        <f t="shared" si="16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7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7"/>
        <v>0.9923518164435946</v>
      </c>
      <c r="D52" s="2">
        <v>0.19</v>
      </c>
      <c r="E52" s="2">
        <v>7</v>
      </c>
      <c r="F52" s="2">
        <f t="shared" ref="F52:F59" si="18">D52/$D$51</f>
        <v>0.85585585585585588</v>
      </c>
      <c r="G52" s="2">
        <v>0.74399999999999999</v>
      </c>
      <c r="H52" s="2">
        <v>2</v>
      </c>
      <c r="I52" s="2">
        <f t="shared" ref="I52:I59" si="19">G52/$G$51</f>
        <v>0.97637795275590544</v>
      </c>
      <c r="J52" s="2">
        <v>0.46200000000000002</v>
      </c>
      <c r="K52" s="2">
        <v>9</v>
      </c>
      <c r="L52" s="2">
        <f t="shared" ref="L52:L59" si="20">J52/$J$51</f>
        <v>0.99141630901287547</v>
      </c>
      <c r="M52" s="2">
        <v>0.875</v>
      </c>
      <c r="N52" s="2">
        <v>9</v>
      </c>
      <c r="O52" s="2">
        <f t="shared" ref="O52:O59" si="21">M52/$M$51</f>
        <v>0.99885844748858443</v>
      </c>
    </row>
    <row r="53" spans="1:15">
      <c r="A53" s="2">
        <v>0.51</v>
      </c>
      <c r="B53" s="2">
        <v>4</v>
      </c>
      <c r="C53" s="2">
        <f t="shared" si="17"/>
        <v>0.9751434034416826</v>
      </c>
      <c r="D53" s="2">
        <v>0.182</v>
      </c>
      <c r="E53" s="2">
        <v>8</v>
      </c>
      <c r="F53" s="2">
        <f t="shared" si="18"/>
        <v>0.81981981981981977</v>
      </c>
      <c r="G53" s="2">
        <v>0.71399999999999997</v>
      </c>
      <c r="H53" s="2">
        <v>1</v>
      </c>
      <c r="I53" s="2">
        <f t="shared" si="19"/>
        <v>0.93700787401574792</v>
      </c>
      <c r="J53" s="2">
        <v>0.45400000000000001</v>
      </c>
      <c r="K53" s="2">
        <v>5</v>
      </c>
      <c r="L53" s="2">
        <f t="shared" si="20"/>
        <v>0.97424892703862653</v>
      </c>
      <c r="M53" s="2">
        <v>0.874</v>
      </c>
      <c r="N53" s="2">
        <v>7</v>
      </c>
      <c r="O53" s="2">
        <f t="shared" si="21"/>
        <v>0.99771689497716898</v>
      </c>
    </row>
    <row r="54" spans="1:15">
      <c r="A54" s="2">
        <v>0.505</v>
      </c>
      <c r="B54" s="2">
        <v>7</v>
      </c>
      <c r="C54" s="2">
        <f t="shared" si="17"/>
        <v>0.96558317399617588</v>
      </c>
      <c r="D54" s="2">
        <v>0.17399999999999999</v>
      </c>
      <c r="E54" s="2">
        <v>5</v>
      </c>
      <c r="F54" s="2">
        <f t="shared" si="18"/>
        <v>0.78378378378378377</v>
      </c>
      <c r="G54" s="2">
        <v>0.52600000000000002</v>
      </c>
      <c r="H54" s="2">
        <v>5</v>
      </c>
      <c r="I54" s="2">
        <f t="shared" si="19"/>
        <v>0.69028871391076119</v>
      </c>
      <c r="J54" s="2">
        <v>0.44</v>
      </c>
      <c r="K54" s="2">
        <v>4</v>
      </c>
      <c r="L54" s="2">
        <f t="shared" si="20"/>
        <v>0.94420600858369097</v>
      </c>
      <c r="M54" s="2">
        <v>0.872</v>
      </c>
      <c r="N54" s="2">
        <v>8</v>
      </c>
      <c r="O54" s="2">
        <f t="shared" si="21"/>
        <v>0.99543378995433784</v>
      </c>
    </row>
    <row r="55" spans="1:15">
      <c r="A55" s="2">
        <v>0.48499999999999999</v>
      </c>
      <c r="B55" s="2">
        <v>6</v>
      </c>
      <c r="C55" s="2">
        <f t="shared" si="17"/>
        <v>0.92734225621414912</v>
      </c>
      <c r="D55" s="2">
        <v>0.17399999999999999</v>
      </c>
      <c r="E55" s="2">
        <v>6</v>
      </c>
      <c r="F55" s="2">
        <f t="shared" si="18"/>
        <v>0.78378378378378377</v>
      </c>
      <c r="G55" s="2">
        <v>0.51900000000000002</v>
      </c>
      <c r="H55" s="2">
        <v>6</v>
      </c>
      <c r="I55" s="2">
        <f t="shared" si="19"/>
        <v>0.68110236220472442</v>
      </c>
      <c r="J55" s="2">
        <v>0.42699999999999999</v>
      </c>
      <c r="K55" s="2">
        <v>1</v>
      </c>
      <c r="L55" s="2">
        <f t="shared" si="20"/>
        <v>0.91630901287553645</v>
      </c>
      <c r="M55" s="2">
        <v>0.85399999999999998</v>
      </c>
      <c r="N55" s="2">
        <v>5</v>
      </c>
      <c r="O55" s="2">
        <f t="shared" si="21"/>
        <v>0.97488584474885842</v>
      </c>
    </row>
    <row r="56" spans="1:15">
      <c r="A56" s="2">
        <v>0.48099999999999998</v>
      </c>
      <c r="B56" s="2">
        <v>8</v>
      </c>
      <c r="C56" s="2">
        <f t="shared" si="17"/>
        <v>0.91969407265774372</v>
      </c>
      <c r="D56" s="2">
        <v>0.16</v>
      </c>
      <c r="E56" s="2">
        <v>3</v>
      </c>
      <c r="F56" s="2">
        <f t="shared" si="18"/>
        <v>0.72072072072072069</v>
      </c>
      <c r="G56" s="2">
        <v>0.51400000000000001</v>
      </c>
      <c r="H56" s="2">
        <v>8</v>
      </c>
      <c r="I56" s="2">
        <f t="shared" si="19"/>
        <v>0.67454068241469822</v>
      </c>
      <c r="J56" s="2">
        <v>0.42499999999999999</v>
      </c>
      <c r="K56" s="2">
        <v>7</v>
      </c>
      <c r="L56" s="2">
        <f t="shared" si="20"/>
        <v>0.91201716738197414</v>
      </c>
      <c r="M56" s="2">
        <v>0.83299999999999996</v>
      </c>
      <c r="N56" s="2">
        <v>4</v>
      </c>
      <c r="O56" s="2">
        <f t="shared" si="21"/>
        <v>0.95091324200913241</v>
      </c>
    </row>
    <row r="57" spans="1:15">
      <c r="A57" s="2">
        <v>0.47599999999999998</v>
      </c>
      <c r="B57" s="2">
        <v>9</v>
      </c>
      <c r="C57" s="2">
        <f t="shared" si="17"/>
        <v>0.910133843212237</v>
      </c>
      <c r="D57" s="2">
        <v>0.16</v>
      </c>
      <c r="E57" s="2">
        <v>2</v>
      </c>
      <c r="F57" s="2">
        <f t="shared" si="18"/>
        <v>0.72072072072072069</v>
      </c>
      <c r="G57" s="2">
        <v>0.50700000000000001</v>
      </c>
      <c r="H57" s="2">
        <v>4</v>
      </c>
      <c r="I57" s="2">
        <f t="shared" si="19"/>
        <v>0.66535433070866146</v>
      </c>
      <c r="J57" s="2">
        <v>0.42499999999999999</v>
      </c>
      <c r="K57" s="2">
        <v>2</v>
      </c>
      <c r="L57" s="2">
        <f t="shared" si="20"/>
        <v>0.91201716738197414</v>
      </c>
      <c r="M57" s="2">
        <v>0.82199999999999995</v>
      </c>
      <c r="N57" s="2">
        <v>3</v>
      </c>
      <c r="O57" s="2">
        <f t="shared" si="21"/>
        <v>0.93835616438356162</v>
      </c>
    </row>
    <row r="58" spans="1:15">
      <c r="A58" s="2">
        <v>0.44400000000000001</v>
      </c>
      <c r="B58" s="2">
        <v>3</v>
      </c>
      <c r="C58" s="2">
        <f t="shared" si="17"/>
        <v>0.84894837476099427</v>
      </c>
      <c r="D58" s="2">
        <v>0.16</v>
      </c>
      <c r="E58" s="2">
        <v>4</v>
      </c>
      <c r="F58" s="2">
        <f t="shared" si="18"/>
        <v>0.72072072072072069</v>
      </c>
      <c r="G58" s="2">
        <v>0.50700000000000001</v>
      </c>
      <c r="H58" s="2">
        <v>7</v>
      </c>
      <c r="I58" s="2">
        <f t="shared" si="19"/>
        <v>0.66535433070866146</v>
      </c>
      <c r="J58" s="2">
        <v>0.40500000000000003</v>
      </c>
      <c r="K58" s="2">
        <v>8</v>
      </c>
      <c r="L58" s="2">
        <f t="shared" si="20"/>
        <v>0.86909871244635195</v>
      </c>
      <c r="M58" s="2">
        <v>0.82</v>
      </c>
      <c r="N58" s="2">
        <v>1</v>
      </c>
      <c r="O58" s="2">
        <f t="shared" si="21"/>
        <v>0.93607305936073049</v>
      </c>
    </row>
    <row r="59" spans="1:15">
      <c r="A59" s="2">
        <v>0.42399999999999999</v>
      </c>
      <c r="B59" s="2">
        <v>2</v>
      </c>
      <c r="C59" s="2">
        <f t="shared" si="17"/>
        <v>0.8107074569789674</v>
      </c>
      <c r="D59" s="2">
        <v>9.0999999999999998E-2</v>
      </c>
      <c r="E59" s="2">
        <v>9</v>
      </c>
      <c r="F59" s="2">
        <f t="shared" si="18"/>
        <v>0.40990990990990989</v>
      </c>
      <c r="G59" s="2">
        <v>0.5</v>
      </c>
      <c r="H59" s="2">
        <v>9</v>
      </c>
      <c r="I59" s="2">
        <f t="shared" si="19"/>
        <v>0.65616797900262469</v>
      </c>
      <c r="J59" s="2">
        <v>0.38200000000000001</v>
      </c>
      <c r="K59" s="2">
        <v>3</v>
      </c>
      <c r="L59" s="2">
        <f t="shared" si="20"/>
        <v>0.81974248927038629</v>
      </c>
      <c r="M59" s="2">
        <v>0.81200000000000006</v>
      </c>
      <c r="N59" s="2">
        <v>2</v>
      </c>
      <c r="O59" s="2">
        <f t="shared" si="21"/>
        <v>0.92694063926940651</v>
      </c>
    </row>
    <row r="62" spans="1:15">
      <c r="A62" t="s">
        <v>15</v>
      </c>
      <c r="I62" t="s">
        <v>29</v>
      </c>
    </row>
    <row r="63" spans="1:15">
      <c r="A63">
        <v>5</v>
      </c>
      <c r="B63">
        <v>0.82312950888468905</v>
      </c>
      <c r="C63">
        <v>1014</v>
      </c>
      <c r="D63">
        <f>C63/$C$69</f>
        <v>0.93456221198156686</v>
      </c>
      <c r="I63">
        <v>0.86199999999999999</v>
      </c>
      <c r="J63">
        <f>I64-I63</f>
        <v>-2.8000000000000025E-2</v>
      </c>
    </row>
    <row r="64" spans="1:15">
      <c r="A64">
        <v>6</v>
      </c>
      <c r="B64">
        <v>0.83256831839783252</v>
      </c>
      <c r="C64">
        <v>1037</v>
      </c>
      <c r="D64">
        <f t="shared" ref="D64:D71" si="22">C64/$C$69</f>
        <v>0.95576036866359448</v>
      </c>
      <c r="I64">
        <v>0.83399999999999996</v>
      </c>
      <c r="J64">
        <f t="shared" ref="J64:J71" si="23">I65-I64</f>
        <v>4.0000000000000036E-3</v>
      </c>
    </row>
    <row r="65" spans="1:10">
      <c r="A65">
        <v>4</v>
      </c>
      <c r="B65">
        <v>0.83420911784038998</v>
      </c>
      <c r="C65">
        <v>970</v>
      </c>
      <c r="D65">
        <f t="shared" si="22"/>
        <v>0.89400921658986177</v>
      </c>
      <c r="I65">
        <v>0.83799999999999997</v>
      </c>
      <c r="J65">
        <f t="shared" si="23"/>
        <v>-4.0000000000000036E-3</v>
      </c>
    </row>
    <row r="66" spans="1:10">
      <c r="A66">
        <v>2</v>
      </c>
      <c r="B66">
        <v>0.83488514384456458</v>
      </c>
      <c r="C66">
        <v>748</v>
      </c>
      <c r="D66">
        <f t="shared" si="22"/>
        <v>0.68940092165898614</v>
      </c>
      <c r="I66">
        <v>0.83399999999999996</v>
      </c>
      <c r="J66">
        <f t="shared" si="23"/>
        <v>-1.100000000000001E-2</v>
      </c>
    </row>
    <row r="67" spans="1:10">
      <c r="A67">
        <v>3</v>
      </c>
      <c r="B67">
        <v>0.83867515873420795</v>
      </c>
      <c r="C67">
        <v>876</v>
      </c>
      <c r="D67">
        <f t="shared" si="22"/>
        <v>0.80737327188940089</v>
      </c>
      <c r="I67">
        <v>0.82299999999999995</v>
      </c>
      <c r="J67">
        <f t="shared" si="23"/>
        <v>9.000000000000008E-3</v>
      </c>
    </row>
    <row r="68" spans="1:10">
      <c r="A68">
        <v>1</v>
      </c>
      <c r="B68">
        <v>0.86278967018514208</v>
      </c>
      <c r="C68">
        <v>601</v>
      </c>
      <c r="D68">
        <f>C68/$C$69</f>
        <v>0.55391705069124419</v>
      </c>
      <c r="I68">
        <v>0.83199999999999996</v>
      </c>
      <c r="J68">
        <f t="shared" si="23"/>
        <v>6.6000000000000059E-2</v>
      </c>
    </row>
    <row r="69" spans="1:10">
      <c r="A69">
        <v>9</v>
      </c>
      <c r="B69">
        <v>0.87379794842124914</v>
      </c>
      <c r="C69">
        <v>1085</v>
      </c>
      <c r="D69">
        <f t="shared" si="22"/>
        <v>1</v>
      </c>
      <c r="I69">
        <v>0.89800000000000002</v>
      </c>
      <c r="J69">
        <f t="shared" si="23"/>
        <v>-1.3000000000000012E-2</v>
      </c>
    </row>
    <row r="70" spans="1:10">
      <c r="A70">
        <v>8</v>
      </c>
      <c r="B70">
        <v>0.88586905682425932</v>
      </c>
      <c r="C70">
        <v>1071</v>
      </c>
      <c r="D70">
        <f t="shared" si="22"/>
        <v>0.98709677419354835</v>
      </c>
      <c r="I70">
        <v>0.88500000000000001</v>
      </c>
      <c r="J70">
        <f t="shared" si="23"/>
        <v>-1.2000000000000011E-2</v>
      </c>
    </row>
    <row r="71" spans="1:10">
      <c r="A71">
        <v>7</v>
      </c>
      <c r="B71">
        <v>0.89897761834914314</v>
      </c>
      <c r="C71">
        <v>1055</v>
      </c>
      <c r="D71">
        <f t="shared" si="22"/>
        <v>0.97235023041474655</v>
      </c>
      <c r="I71">
        <v>0.873</v>
      </c>
      <c r="J71">
        <f t="shared" si="23"/>
        <v>-0.873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14" workbookViewId="0">
      <selection activeCell="F32" sqref="F32:I34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601</v>
      </c>
    </row>
    <row r="64" spans="1:15">
      <c r="A64" s="2">
        <v>2</v>
      </c>
      <c r="B64">
        <v>748</v>
      </c>
    </row>
    <row r="65" spans="1:2">
      <c r="A65" s="2">
        <v>3</v>
      </c>
      <c r="B65">
        <v>876</v>
      </c>
    </row>
    <row r="66" spans="1:2">
      <c r="A66" s="2">
        <v>4</v>
      </c>
      <c r="B66">
        <v>970</v>
      </c>
    </row>
    <row r="67" spans="1:2">
      <c r="A67" s="2">
        <v>5</v>
      </c>
      <c r="B67">
        <v>1014</v>
      </c>
    </row>
    <row r="68" spans="1:2">
      <c r="A68" s="2">
        <v>6</v>
      </c>
      <c r="B68">
        <v>1037</v>
      </c>
    </row>
    <row r="69" spans="1:2">
      <c r="A69" s="2">
        <v>7</v>
      </c>
      <c r="B69">
        <v>1055</v>
      </c>
    </row>
    <row r="70" spans="1:2">
      <c r="A70" s="2">
        <v>8</v>
      </c>
      <c r="B70">
        <v>1071</v>
      </c>
    </row>
    <row r="71" spans="1:2">
      <c r="A71" s="2">
        <v>9</v>
      </c>
      <c r="B71">
        <v>1085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1" sqref="C31"/>
    </sheetView>
  </sheetViews>
  <sheetFormatPr baseColWidth="10" defaultRowHeight="15" x14ac:dyDescent="0"/>
  <sheetData>
    <row r="1" spans="1:3">
      <c r="A1" t="s">
        <v>262</v>
      </c>
    </row>
    <row r="3" spans="1:3">
      <c r="A3">
        <v>0.36399999999999999</v>
      </c>
      <c r="B3">
        <v>8.0000000000000002E-3</v>
      </c>
      <c r="C3">
        <f>A3/B3</f>
        <v>45.5</v>
      </c>
    </row>
    <row r="4" spans="1:3">
      <c r="A4">
        <v>0.76</v>
      </c>
      <c r="B4">
        <v>5.0000000000000001E-3</v>
      </c>
      <c r="C4">
        <f t="shared" ref="C4:C12" si="0">A4/B4</f>
        <v>152</v>
      </c>
    </row>
    <row r="5" spans="1:3">
      <c r="A5">
        <v>0.93400000000000005</v>
      </c>
      <c r="B5">
        <v>0.125</v>
      </c>
      <c r="C5">
        <f t="shared" si="0"/>
        <v>7.4720000000000004</v>
      </c>
    </row>
    <row r="6" spans="1:3">
      <c r="A6">
        <v>0.38100000000000001</v>
      </c>
      <c r="B6">
        <v>0.04</v>
      </c>
      <c r="C6">
        <f t="shared" si="0"/>
        <v>9.5250000000000004</v>
      </c>
    </row>
    <row r="7" spans="1:3">
      <c r="A7">
        <v>0.47599999999999998</v>
      </c>
      <c r="B7">
        <v>7.0000000000000001E-3</v>
      </c>
      <c r="C7">
        <f t="shared" si="0"/>
        <v>68</v>
      </c>
    </row>
    <row r="8" spans="1:3">
      <c r="A8">
        <v>9.0999999999999998E-2</v>
      </c>
      <c r="B8">
        <v>4.2000000000000003E-2</v>
      </c>
      <c r="C8">
        <f t="shared" si="0"/>
        <v>2.1666666666666665</v>
      </c>
    </row>
    <row r="9" spans="1:3">
      <c r="A9">
        <v>0.5</v>
      </c>
      <c r="B9">
        <v>3.0000000000000001E-3</v>
      </c>
      <c r="C9">
        <f t="shared" si="0"/>
        <v>166.66666666666666</v>
      </c>
    </row>
    <row r="10" spans="1:3">
      <c r="A10">
        <v>0.255</v>
      </c>
      <c r="B10">
        <v>1.0999999999999999E-2</v>
      </c>
      <c r="C10">
        <f t="shared" si="0"/>
        <v>23.181818181818183</v>
      </c>
    </row>
    <row r="11" spans="1:3">
      <c r="A11">
        <v>0.46200000000000002</v>
      </c>
      <c r="B11">
        <v>4.4999999999999998E-2</v>
      </c>
      <c r="C11">
        <f t="shared" si="0"/>
        <v>10.266666666666667</v>
      </c>
    </row>
    <row r="12" spans="1:3">
      <c r="A12">
        <v>0.875</v>
      </c>
      <c r="B12">
        <v>0.04</v>
      </c>
      <c r="C12">
        <f t="shared" si="0"/>
        <v>21.875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200" zoomScaleNormal="200" zoomScalePageLayoutView="200" workbookViewId="0">
      <selection activeCell="C65" sqref="C65"/>
    </sheetView>
  </sheetViews>
  <sheetFormatPr baseColWidth="10" defaultRowHeight="15" x14ac:dyDescent="0"/>
  <cols>
    <col min="1" max="1" width="19.6640625" customWidth="1"/>
    <col min="2" max="2" width="20.33203125" customWidth="1"/>
    <col min="3" max="3" width="22.6640625" customWidth="1"/>
    <col min="4" max="4" width="24.33203125" customWidth="1"/>
    <col min="5" max="5" width="26.1640625" customWidth="1"/>
  </cols>
  <sheetData>
    <row r="1" spans="1:6">
      <c r="F1" t="s">
        <v>80</v>
      </c>
    </row>
    <row r="2" spans="1:6">
      <c r="A2" s="3" t="s">
        <v>30</v>
      </c>
      <c r="B2" s="3" t="s">
        <v>40</v>
      </c>
      <c r="C2" s="3" t="s">
        <v>50</v>
      </c>
      <c r="D2" s="3" t="s">
        <v>60</v>
      </c>
      <c r="E2" s="3" t="s">
        <v>70</v>
      </c>
      <c r="F2" t="s">
        <v>80</v>
      </c>
    </row>
    <row r="3" spans="1:6">
      <c r="A3" s="3" t="s">
        <v>31</v>
      </c>
      <c r="B3" s="3" t="s">
        <v>41</v>
      </c>
      <c r="C3" s="3" t="s">
        <v>51</v>
      </c>
      <c r="D3" s="3" t="s">
        <v>61</v>
      </c>
      <c r="E3" s="3" t="s">
        <v>71</v>
      </c>
      <c r="F3" t="s">
        <v>80</v>
      </c>
    </row>
    <row r="4" spans="1:6">
      <c r="A4" s="3" t="s">
        <v>32</v>
      </c>
      <c r="B4" s="3" t="s">
        <v>42</v>
      </c>
      <c r="C4" s="3" t="s">
        <v>52</v>
      </c>
      <c r="D4" s="3" t="s">
        <v>62</v>
      </c>
      <c r="E4" s="3" t="s">
        <v>72</v>
      </c>
      <c r="F4" t="s">
        <v>80</v>
      </c>
    </row>
    <row r="5" spans="1:6">
      <c r="A5" s="3" t="s">
        <v>33</v>
      </c>
      <c r="B5" s="3" t="s">
        <v>43</v>
      </c>
      <c r="C5" s="3" t="s">
        <v>53</v>
      </c>
      <c r="D5" s="3" t="s">
        <v>63</v>
      </c>
      <c r="E5" s="3" t="s">
        <v>73</v>
      </c>
      <c r="F5" t="s">
        <v>80</v>
      </c>
    </row>
    <row r="6" spans="1:6">
      <c r="A6" s="3" t="s">
        <v>34</v>
      </c>
      <c r="B6" s="3" t="s">
        <v>44</v>
      </c>
      <c r="C6" s="3" t="s">
        <v>54</v>
      </c>
      <c r="D6" s="3" t="s">
        <v>64</v>
      </c>
      <c r="E6" s="3" t="s">
        <v>74</v>
      </c>
      <c r="F6" t="s">
        <v>80</v>
      </c>
    </row>
    <row r="7" spans="1:6">
      <c r="A7" s="3" t="s">
        <v>35</v>
      </c>
      <c r="B7" s="3" t="s">
        <v>45</v>
      </c>
      <c r="C7" s="3" t="s">
        <v>55</v>
      </c>
      <c r="D7" s="3" t="s">
        <v>65</v>
      </c>
      <c r="E7" s="3" t="s">
        <v>75</v>
      </c>
      <c r="F7" t="s">
        <v>80</v>
      </c>
    </row>
    <row r="8" spans="1:6">
      <c r="A8" s="3" t="s">
        <v>36</v>
      </c>
      <c r="B8" s="3" t="s">
        <v>46</v>
      </c>
      <c r="C8" s="3" t="s">
        <v>56</v>
      </c>
      <c r="D8" s="3" t="s">
        <v>66</v>
      </c>
      <c r="E8" s="3" t="s">
        <v>76</v>
      </c>
      <c r="F8" t="s">
        <v>80</v>
      </c>
    </row>
    <row r="9" spans="1:6">
      <c r="A9" s="3" t="s">
        <v>37</v>
      </c>
      <c r="B9" s="3" t="s">
        <v>49</v>
      </c>
      <c r="C9" s="3" t="s">
        <v>57</v>
      </c>
      <c r="D9" s="3" t="s">
        <v>67</v>
      </c>
      <c r="E9" s="3" t="s">
        <v>77</v>
      </c>
      <c r="F9" t="s">
        <v>80</v>
      </c>
    </row>
    <row r="10" spans="1:6">
      <c r="A10" s="3" t="s">
        <v>38</v>
      </c>
      <c r="B10" s="3" t="s">
        <v>47</v>
      </c>
      <c r="C10" s="3" t="s">
        <v>58</v>
      </c>
      <c r="D10" s="3" t="s">
        <v>68</v>
      </c>
      <c r="E10" s="3" t="s">
        <v>78</v>
      </c>
      <c r="F10" t="s">
        <v>80</v>
      </c>
    </row>
    <row r="11" spans="1:6">
      <c r="A11" s="3" t="s">
        <v>39</v>
      </c>
      <c r="B11" s="3" t="s">
        <v>48</v>
      </c>
      <c r="C11" s="3" t="s">
        <v>59</v>
      </c>
      <c r="D11" s="3" t="s">
        <v>69</v>
      </c>
      <c r="E11" s="3" t="s">
        <v>79</v>
      </c>
      <c r="F11" t="s">
        <v>80</v>
      </c>
    </row>
    <row r="12" spans="1:6">
      <c r="F12" t="s">
        <v>80</v>
      </c>
    </row>
    <row r="13" spans="1:6">
      <c r="A13" s="3" t="s">
        <v>81</v>
      </c>
      <c r="B13" s="3" t="s">
        <v>91</v>
      </c>
      <c r="C13" s="3" t="s">
        <v>101</v>
      </c>
      <c r="D13" s="3" t="s">
        <v>111</v>
      </c>
      <c r="E13" s="3" t="s">
        <v>121</v>
      </c>
      <c r="F13" t="s">
        <v>80</v>
      </c>
    </row>
    <row r="14" spans="1:6">
      <c r="A14" s="3" t="s">
        <v>82</v>
      </c>
      <c r="B14" s="3" t="s">
        <v>92</v>
      </c>
      <c r="C14" s="3" t="s">
        <v>102</v>
      </c>
      <c r="D14" s="3" t="s">
        <v>112</v>
      </c>
      <c r="E14" s="3" t="s">
        <v>122</v>
      </c>
      <c r="F14" t="s">
        <v>80</v>
      </c>
    </row>
    <row r="15" spans="1:6">
      <c r="A15" s="3" t="s">
        <v>83</v>
      </c>
      <c r="B15" s="3" t="s">
        <v>93</v>
      </c>
      <c r="C15" s="3" t="s">
        <v>103</v>
      </c>
      <c r="D15" s="3" t="s">
        <v>113</v>
      </c>
      <c r="E15" s="3" t="s">
        <v>123</v>
      </c>
      <c r="F15" t="s">
        <v>80</v>
      </c>
    </row>
    <row r="16" spans="1:6">
      <c r="A16" s="3" t="s">
        <v>84</v>
      </c>
      <c r="B16" s="3" t="s">
        <v>94</v>
      </c>
      <c r="C16" s="3" t="s">
        <v>104</v>
      </c>
      <c r="D16" s="3" t="s">
        <v>114</v>
      </c>
      <c r="E16" s="3" t="s">
        <v>124</v>
      </c>
      <c r="F16" t="s">
        <v>80</v>
      </c>
    </row>
    <row r="17" spans="1:6">
      <c r="A17" s="3" t="s">
        <v>85</v>
      </c>
      <c r="B17" s="3" t="s">
        <v>95</v>
      </c>
      <c r="C17" s="3" t="s">
        <v>105</v>
      </c>
      <c r="D17" s="3" t="s">
        <v>115</v>
      </c>
      <c r="E17" s="3" t="s">
        <v>125</v>
      </c>
      <c r="F17" t="s">
        <v>80</v>
      </c>
    </row>
    <row r="18" spans="1:6">
      <c r="A18" s="3" t="s">
        <v>86</v>
      </c>
      <c r="B18" s="3" t="s">
        <v>96</v>
      </c>
      <c r="C18" s="3" t="s">
        <v>106</v>
      </c>
      <c r="D18" s="3" t="s">
        <v>116</v>
      </c>
      <c r="E18" s="3" t="s">
        <v>126</v>
      </c>
      <c r="F18" t="s">
        <v>80</v>
      </c>
    </row>
    <row r="19" spans="1:6">
      <c r="A19" s="3" t="s">
        <v>87</v>
      </c>
      <c r="B19" s="3" t="s">
        <v>97</v>
      </c>
      <c r="C19" s="3" t="s">
        <v>107</v>
      </c>
      <c r="D19" s="3" t="s">
        <v>117</v>
      </c>
      <c r="E19" s="3" t="s">
        <v>127</v>
      </c>
      <c r="F19" t="s">
        <v>80</v>
      </c>
    </row>
    <row r="20" spans="1:6">
      <c r="A20" s="3" t="s">
        <v>88</v>
      </c>
      <c r="B20" s="3" t="s">
        <v>98</v>
      </c>
      <c r="C20" s="3" t="s">
        <v>108</v>
      </c>
      <c r="D20" s="3" t="s">
        <v>118</v>
      </c>
      <c r="E20" s="3" t="s">
        <v>128</v>
      </c>
      <c r="F20" t="s">
        <v>80</v>
      </c>
    </row>
    <row r="21" spans="1:6">
      <c r="A21" s="3" t="s">
        <v>89</v>
      </c>
      <c r="B21" s="3" t="s">
        <v>99</v>
      </c>
      <c r="C21" s="3" t="s">
        <v>109</v>
      </c>
      <c r="D21" s="3" t="s">
        <v>119</v>
      </c>
      <c r="E21" s="3" t="s">
        <v>129</v>
      </c>
      <c r="F21" t="s">
        <v>80</v>
      </c>
    </row>
    <row r="22" spans="1:6">
      <c r="A22" s="3" t="s">
        <v>90</v>
      </c>
      <c r="B22" s="3" t="s">
        <v>100</v>
      </c>
      <c r="C22" s="3" t="s">
        <v>110</v>
      </c>
      <c r="D22" s="3" t="s">
        <v>120</v>
      </c>
      <c r="E22" s="3" t="s">
        <v>130</v>
      </c>
      <c r="F22" t="s">
        <v>80</v>
      </c>
    </row>
    <row r="24" spans="1:6">
      <c r="A24" t="s">
        <v>131</v>
      </c>
      <c r="B24">
        <f>1+2+1+1+1+1+1+1+1+1</f>
        <v>11</v>
      </c>
      <c r="C24">
        <v>1</v>
      </c>
    </row>
    <row r="25" spans="1:6">
      <c r="A25" t="s">
        <v>132</v>
      </c>
      <c r="B25">
        <f>2+3+2+2+3+2+3+2+2+2</f>
        <v>23</v>
      </c>
      <c r="C25">
        <v>2</v>
      </c>
    </row>
    <row r="26" spans="1:6">
      <c r="A26" t="s">
        <v>133</v>
      </c>
      <c r="B26">
        <f>3+1+3+3+3+2+3+3+4+3+11</f>
        <v>39</v>
      </c>
      <c r="C26">
        <v>3</v>
      </c>
    </row>
    <row r="27" spans="1:6">
      <c r="A27" t="s">
        <v>134</v>
      </c>
      <c r="B27">
        <f>4+9+4+10+7+4+4+3+4+4+11</f>
        <v>64</v>
      </c>
      <c r="C27">
        <v>7</v>
      </c>
    </row>
    <row r="28" spans="1:6">
      <c r="A28" t="s">
        <v>135</v>
      </c>
      <c r="B28">
        <f>5+5+5+6+4+6+6+11+5+3</f>
        <v>56</v>
      </c>
      <c r="C28">
        <v>4</v>
      </c>
    </row>
    <row r="29" spans="1:6">
      <c r="A29" t="s">
        <v>136</v>
      </c>
      <c r="B29">
        <f>6+4+6+4+11+5+5+5+6+4</f>
        <v>56</v>
      </c>
      <c r="C29">
        <v>5</v>
      </c>
    </row>
    <row r="30" spans="1:6">
      <c r="A30" t="s">
        <v>137</v>
      </c>
      <c r="B30">
        <f>7+6+11+6+5+7+7+6+7+D75</f>
        <v>62</v>
      </c>
      <c r="C30">
        <v>6</v>
      </c>
    </row>
    <row r="31" spans="1:6">
      <c r="A31" t="s">
        <v>138</v>
      </c>
      <c r="B31">
        <f>8+7+7+7+6+8+8+7+11+6</f>
        <v>75</v>
      </c>
      <c r="C31">
        <v>8</v>
      </c>
    </row>
    <row r="32" spans="1:6">
      <c r="A32" t="s">
        <v>139</v>
      </c>
      <c r="B32">
        <f>9+8+9+8+8+10+9+8+8+11</f>
        <v>88</v>
      </c>
      <c r="C32">
        <v>9</v>
      </c>
    </row>
    <row r="33" spans="1:6">
      <c r="A33" t="s">
        <v>140</v>
      </c>
      <c r="B33">
        <f>10+10+8+9+11+11+10+9+9+7</f>
        <v>94</v>
      </c>
      <c r="C33">
        <v>10</v>
      </c>
    </row>
    <row r="34" spans="1:6">
      <c r="A34" t="s">
        <v>141</v>
      </c>
      <c r="B34">
        <f>11+11+10+11+11+11+11+11+10</f>
        <v>97</v>
      </c>
    </row>
    <row r="35" spans="1:6">
      <c r="A35" t="s">
        <v>142</v>
      </c>
      <c r="B35">
        <f>11+11+11+11+9+9+11+11+10+8</f>
        <v>102</v>
      </c>
    </row>
    <row r="36" spans="1:6">
      <c r="A36" t="s">
        <v>143</v>
      </c>
      <c r="B36">
        <f>11+11+11+11+10+11+11+10+11+9</f>
        <v>106</v>
      </c>
    </row>
    <row r="38" spans="1:6">
      <c r="A38" s="3" t="s">
        <v>144</v>
      </c>
      <c r="B38" s="3" t="s">
        <v>154</v>
      </c>
      <c r="C38" s="3" t="s">
        <v>164</v>
      </c>
      <c r="D38" s="3" t="s">
        <v>173</v>
      </c>
      <c r="E38" s="3" t="s">
        <v>183</v>
      </c>
      <c r="F38" t="s">
        <v>80</v>
      </c>
    </row>
    <row r="39" spans="1:6">
      <c r="A39" s="3" t="s">
        <v>145</v>
      </c>
      <c r="B39" s="3" t="s">
        <v>155</v>
      </c>
      <c r="C39" s="3" t="s">
        <v>165</v>
      </c>
      <c r="D39" s="3" t="s">
        <v>174</v>
      </c>
      <c r="E39" s="3" t="s">
        <v>184</v>
      </c>
      <c r="F39" t="s">
        <v>80</v>
      </c>
    </row>
    <row r="40" spans="1:6">
      <c r="A40" s="3" t="s">
        <v>146</v>
      </c>
      <c r="B40" s="3" t="s">
        <v>156</v>
      </c>
      <c r="C40" s="3" t="s">
        <v>166</v>
      </c>
      <c r="D40" s="3" t="s">
        <v>175</v>
      </c>
      <c r="E40" s="3" t="s">
        <v>185</v>
      </c>
      <c r="F40" t="s">
        <v>80</v>
      </c>
    </row>
    <row r="41" spans="1:6">
      <c r="A41" s="3" t="s">
        <v>147</v>
      </c>
      <c r="B41" s="3" t="s">
        <v>157</v>
      </c>
      <c r="C41" s="3" t="s">
        <v>167</v>
      </c>
      <c r="D41" s="3" t="s">
        <v>176</v>
      </c>
      <c r="E41" s="3" t="s">
        <v>186</v>
      </c>
      <c r="F41" t="s">
        <v>80</v>
      </c>
    </row>
    <row r="42" spans="1:6">
      <c r="A42" s="3" t="s">
        <v>148</v>
      </c>
      <c r="B42" s="3" t="s">
        <v>158</v>
      </c>
      <c r="C42" s="3" t="s">
        <v>168</v>
      </c>
      <c r="D42" s="3" t="s">
        <v>177</v>
      </c>
      <c r="E42" s="3" t="s">
        <v>187</v>
      </c>
      <c r="F42" t="s">
        <v>80</v>
      </c>
    </row>
    <row r="43" spans="1:6">
      <c r="A43" s="3" t="s">
        <v>149</v>
      </c>
      <c r="B43" s="3" t="s">
        <v>159</v>
      </c>
      <c r="C43" s="3" t="s">
        <v>169</v>
      </c>
      <c r="D43" s="3" t="s">
        <v>178</v>
      </c>
      <c r="E43" s="3" t="s">
        <v>188</v>
      </c>
      <c r="F43" t="s">
        <v>80</v>
      </c>
    </row>
    <row r="44" spans="1:6">
      <c r="A44" s="3" t="s">
        <v>150</v>
      </c>
      <c r="B44" s="3" t="s">
        <v>160</v>
      </c>
      <c r="C44" s="3" t="s">
        <v>170</v>
      </c>
      <c r="D44" s="3" t="s">
        <v>179</v>
      </c>
      <c r="E44" s="3" t="s">
        <v>189</v>
      </c>
      <c r="F44" t="s">
        <v>80</v>
      </c>
    </row>
    <row r="45" spans="1:6">
      <c r="A45" s="3" t="s">
        <v>151</v>
      </c>
      <c r="B45" s="3" t="s">
        <v>161</v>
      </c>
      <c r="C45" s="3" t="s">
        <v>171</v>
      </c>
      <c r="D45" s="3" t="s">
        <v>180</v>
      </c>
      <c r="E45" s="3" t="s">
        <v>190</v>
      </c>
      <c r="F45" t="s">
        <v>80</v>
      </c>
    </row>
    <row r="46" spans="1:6">
      <c r="A46" s="3" t="s">
        <v>152</v>
      </c>
      <c r="B46" s="3" t="s">
        <v>162</v>
      </c>
      <c r="C46" s="3" t="s">
        <v>172</v>
      </c>
      <c r="D46" s="3" t="s">
        <v>181</v>
      </c>
      <c r="E46" s="3" t="s">
        <v>191</v>
      </c>
      <c r="F46" t="s">
        <v>80</v>
      </c>
    </row>
    <row r="47" spans="1:6">
      <c r="A47" s="3" t="s">
        <v>153</v>
      </c>
      <c r="B47" s="3" t="s">
        <v>163</v>
      </c>
      <c r="C47" t="s">
        <v>254</v>
      </c>
      <c r="D47" s="3" t="s">
        <v>182</v>
      </c>
      <c r="E47" s="3" t="s">
        <v>192</v>
      </c>
      <c r="F47" t="s">
        <v>80</v>
      </c>
    </row>
    <row r="49" spans="1:6">
      <c r="A49" s="3" t="s">
        <v>193</v>
      </c>
      <c r="B49" s="3" t="s">
        <v>203</v>
      </c>
      <c r="C49" s="3" t="s">
        <v>213</v>
      </c>
      <c r="D49" s="3" t="s">
        <v>223</v>
      </c>
      <c r="E49" s="3" t="s">
        <v>232</v>
      </c>
      <c r="F49" t="s">
        <v>80</v>
      </c>
    </row>
    <row r="50" spans="1:6">
      <c r="A50" s="3" t="s">
        <v>194</v>
      </c>
      <c r="B50" s="3" t="s">
        <v>204</v>
      </c>
      <c r="C50" s="3" t="s">
        <v>214</v>
      </c>
      <c r="D50" s="3" t="s">
        <v>224</v>
      </c>
      <c r="E50" s="3" t="s">
        <v>233</v>
      </c>
      <c r="F50" t="s">
        <v>80</v>
      </c>
    </row>
    <row r="51" spans="1:6">
      <c r="A51" s="3" t="s">
        <v>195</v>
      </c>
      <c r="B51" s="3" t="s">
        <v>205</v>
      </c>
      <c r="C51" s="3" t="s">
        <v>215</v>
      </c>
      <c r="D51" s="3" t="s">
        <v>225</v>
      </c>
      <c r="E51" s="3" t="s">
        <v>234</v>
      </c>
      <c r="F51" t="s">
        <v>80</v>
      </c>
    </row>
    <row r="52" spans="1:6">
      <c r="A52" s="3" t="s">
        <v>196</v>
      </c>
      <c r="B52" s="3" t="s">
        <v>206</v>
      </c>
      <c r="C52" s="3" t="s">
        <v>216</v>
      </c>
      <c r="D52" s="3" t="s">
        <v>226</v>
      </c>
      <c r="E52" s="3" t="s">
        <v>235</v>
      </c>
      <c r="F52" t="s">
        <v>80</v>
      </c>
    </row>
    <row r="53" spans="1:6">
      <c r="A53" s="3" t="s">
        <v>197</v>
      </c>
      <c r="B53" s="3" t="s">
        <v>207</v>
      </c>
      <c r="C53" s="3" t="s">
        <v>217</v>
      </c>
      <c r="D53" s="3" t="s">
        <v>227</v>
      </c>
      <c r="E53" s="3" t="s">
        <v>236</v>
      </c>
      <c r="F53" t="s">
        <v>80</v>
      </c>
    </row>
    <row r="54" spans="1:6">
      <c r="A54" s="3" t="s">
        <v>198</v>
      </c>
      <c r="B54" s="3" t="s">
        <v>208</v>
      </c>
      <c r="C54" s="3" t="s">
        <v>218</v>
      </c>
      <c r="D54" s="3" t="s">
        <v>228</v>
      </c>
      <c r="E54" s="3" t="s">
        <v>237</v>
      </c>
      <c r="F54" t="s">
        <v>80</v>
      </c>
    </row>
    <row r="55" spans="1:6">
      <c r="A55" s="3" t="s">
        <v>199</v>
      </c>
      <c r="B55" s="3" t="s">
        <v>209</v>
      </c>
      <c r="C55" s="3" t="s">
        <v>219</v>
      </c>
      <c r="D55" s="3" t="s">
        <v>229</v>
      </c>
      <c r="E55" s="3" t="s">
        <v>238</v>
      </c>
      <c r="F55" t="s">
        <v>80</v>
      </c>
    </row>
    <row r="56" spans="1:6">
      <c r="A56" s="3" t="s">
        <v>200</v>
      </c>
      <c r="B56" s="3" t="s">
        <v>210</v>
      </c>
      <c r="C56" s="3" t="s">
        <v>220</v>
      </c>
      <c r="D56" s="3" t="s">
        <v>230</v>
      </c>
      <c r="E56" s="3" t="s">
        <v>239</v>
      </c>
      <c r="F56" t="s">
        <v>80</v>
      </c>
    </row>
    <row r="57" spans="1:6">
      <c r="A57" s="3" t="s">
        <v>201</v>
      </c>
      <c r="B57" s="3" t="s">
        <v>211</v>
      </c>
      <c r="C57" s="3" t="s">
        <v>221</v>
      </c>
      <c r="D57" s="3" t="s">
        <v>231</v>
      </c>
      <c r="E57" s="3" t="s">
        <v>240</v>
      </c>
      <c r="F57" t="s">
        <v>80</v>
      </c>
    </row>
    <row r="58" spans="1:6">
      <c r="A58" s="3" t="s">
        <v>202</v>
      </c>
      <c r="B58" s="3" t="s">
        <v>212</v>
      </c>
      <c r="C58" s="3" t="s">
        <v>222</v>
      </c>
      <c r="D58" s="3" t="s">
        <v>248</v>
      </c>
      <c r="E58" s="3" t="s">
        <v>241</v>
      </c>
      <c r="F58" t="s">
        <v>80</v>
      </c>
    </row>
    <row r="60" spans="1:6">
      <c r="A60" t="s">
        <v>141</v>
      </c>
      <c r="B60">
        <f>1+1+1+1+1+1+1+1+1+1</f>
        <v>10</v>
      </c>
      <c r="C60">
        <v>1</v>
      </c>
    </row>
    <row r="61" spans="1:6">
      <c r="A61" t="s">
        <v>242</v>
      </c>
      <c r="B61">
        <f>2+2+5+2+2+3+3+3+2+3</f>
        <v>27</v>
      </c>
      <c r="C61">
        <v>2</v>
      </c>
    </row>
    <row r="62" spans="1:6">
      <c r="A62" t="s">
        <v>243</v>
      </c>
      <c r="B62">
        <f>3+3+3+4+3+2+4+4+3+2</f>
        <v>31</v>
      </c>
      <c r="C62">
        <v>3</v>
      </c>
    </row>
    <row r="63" spans="1:6">
      <c r="A63" t="s">
        <v>143</v>
      </c>
      <c r="B63" s="2">
        <f>4+4+2+3+4+4+2+2+5+4</f>
        <v>34</v>
      </c>
      <c r="C63">
        <v>4</v>
      </c>
    </row>
    <row r="64" spans="1:6">
      <c r="A64" t="s">
        <v>244</v>
      </c>
      <c r="B64">
        <f>5+6+11+6+5+5+6+6+4+5</f>
        <v>59</v>
      </c>
      <c r="C64">
        <v>6</v>
      </c>
    </row>
    <row r="65" spans="1:3">
      <c r="A65" t="s">
        <v>245</v>
      </c>
      <c r="B65">
        <f>6+8+7+7+7+7+11+7+6+7</f>
        <v>73</v>
      </c>
      <c r="C65">
        <v>7</v>
      </c>
    </row>
    <row r="66" spans="1:3">
      <c r="A66" t="s">
        <v>246</v>
      </c>
      <c r="B66">
        <f>7+9+11+8+9+8+8+8+8+9</f>
        <v>85</v>
      </c>
      <c r="C66">
        <v>9</v>
      </c>
    </row>
    <row r="67" spans="1:3">
      <c r="A67" t="s">
        <v>247</v>
      </c>
      <c r="B67">
        <f>8+5+4+5+6+6+5+5+7+6</f>
        <v>57</v>
      </c>
      <c r="C67">
        <v>5</v>
      </c>
    </row>
    <row r="68" spans="1:3">
      <c r="A68" t="s">
        <v>249</v>
      </c>
      <c r="B68">
        <f>9+7+6+9+8+9+7+11+9+8</f>
        <v>83</v>
      </c>
      <c r="C68">
        <v>8</v>
      </c>
    </row>
    <row r="69" spans="1:3">
      <c r="A69" t="s">
        <v>250</v>
      </c>
      <c r="B69">
        <f>10+11+11+11+10+10+9+10+10+11</f>
        <v>103</v>
      </c>
      <c r="C69">
        <v>10</v>
      </c>
    </row>
    <row r="70" spans="1:3">
      <c r="A70" t="s">
        <v>251</v>
      </c>
      <c r="B70">
        <f>11+10+11+11+11+11+10+9+11+10</f>
        <v>105</v>
      </c>
    </row>
    <row r="71" spans="1:3">
      <c r="A71" t="s">
        <v>252</v>
      </c>
      <c r="B71">
        <f>11+11+9+10+11+11+11+11+11+11</f>
        <v>107</v>
      </c>
    </row>
    <row r="72" spans="1:3">
      <c r="A72" t="s">
        <v>253</v>
      </c>
      <c r="B72">
        <f>11+11+8+11+11+11+11+11+11+11</f>
        <v>107</v>
      </c>
    </row>
    <row r="73" spans="1:3">
      <c r="A73" t="s">
        <v>255</v>
      </c>
      <c r="B73">
        <f>11+11+10+11+11+11+11+11+11+11</f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14" sqref="F14"/>
    </sheetView>
  </sheetViews>
  <sheetFormatPr baseColWidth="10" defaultRowHeight="15" x14ac:dyDescent="0"/>
  <sheetData>
    <row r="1" spans="1:7">
      <c r="A1" t="s">
        <v>0</v>
      </c>
      <c r="E1" t="s">
        <v>26</v>
      </c>
    </row>
    <row r="2" spans="1:7">
      <c r="A2" t="s">
        <v>256</v>
      </c>
      <c r="E2" t="s">
        <v>256</v>
      </c>
    </row>
    <row r="3" spans="1:7">
      <c r="A3" t="s">
        <v>259</v>
      </c>
      <c r="B3" t="s">
        <v>260</v>
      </c>
      <c r="C3" t="s">
        <v>261</v>
      </c>
      <c r="E3" t="s">
        <v>259</v>
      </c>
      <c r="F3" t="s">
        <v>260</v>
      </c>
      <c r="G3" t="s">
        <v>261</v>
      </c>
    </row>
    <row r="4" spans="1:7">
      <c r="A4">
        <v>0.51700000000000002</v>
      </c>
      <c r="B4">
        <v>0.56299999999999994</v>
      </c>
      <c r="C4">
        <v>0.13400000000000001</v>
      </c>
      <c r="E4">
        <v>0.36399999999999999</v>
      </c>
      <c r="F4">
        <v>0.41399999999999998</v>
      </c>
      <c r="G4">
        <v>0.03</v>
      </c>
    </row>
    <row r="5" spans="1:7">
      <c r="A5">
        <v>0.73099999999999998</v>
      </c>
      <c r="B5">
        <v>0.82199999999999995</v>
      </c>
      <c r="C5">
        <v>0.52500000000000002</v>
      </c>
      <c r="E5">
        <v>0.255</v>
      </c>
      <c r="F5">
        <v>0.76</v>
      </c>
      <c r="G5">
        <v>0.33500000000000002</v>
      </c>
    </row>
    <row r="6" spans="1:7">
      <c r="A6">
        <v>0.81399999999999995</v>
      </c>
      <c r="B6">
        <v>0.627</v>
      </c>
      <c r="C6">
        <v>0.29399999999999998</v>
      </c>
      <c r="E6">
        <v>0.76</v>
      </c>
      <c r="F6">
        <v>0.93400000000000005</v>
      </c>
      <c r="G6">
        <v>0.189</v>
      </c>
    </row>
    <row r="7" spans="1:7">
      <c r="A7">
        <v>0.60099999999999998</v>
      </c>
      <c r="B7">
        <v>0.48799999999999999</v>
      </c>
      <c r="C7">
        <v>0.106</v>
      </c>
      <c r="E7">
        <v>0.93400000000000005</v>
      </c>
      <c r="F7">
        <v>0.38100000000000001</v>
      </c>
      <c r="G7">
        <v>0.02</v>
      </c>
    </row>
    <row r="8" spans="1:7">
      <c r="A8">
        <v>0.47</v>
      </c>
      <c r="B8">
        <v>0.76700000000000002</v>
      </c>
      <c r="C8">
        <v>0.435</v>
      </c>
      <c r="E8">
        <v>0.38100000000000001</v>
      </c>
      <c r="F8">
        <v>0.48499999999999999</v>
      </c>
      <c r="G8">
        <v>9.7000000000000003E-2</v>
      </c>
    </row>
    <row r="9" spans="1:7">
      <c r="A9">
        <v>0.74399999999999999</v>
      </c>
      <c r="B9">
        <v>0.48</v>
      </c>
      <c r="C9">
        <v>0.35299999999999998</v>
      </c>
      <c r="E9">
        <v>0.47599999999999998</v>
      </c>
      <c r="F9">
        <v>9.5000000000000001E-2</v>
      </c>
      <c r="G9">
        <v>0.02</v>
      </c>
    </row>
    <row r="10" spans="1:7">
      <c r="A10">
        <v>0.50900000000000001</v>
      </c>
      <c r="B10">
        <v>0.495</v>
      </c>
      <c r="C10">
        <v>0.35</v>
      </c>
      <c r="E10">
        <v>9.0999999999999998E-2</v>
      </c>
      <c r="F10">
        <v>0.45900000000000002</v>
      </c>
      <c r="G10">
        <v>3.9E-2</v>
      </c>
    </row>
    <row r="11" spans="1:7">
      <c r="A11">
        <v>0.49199999999999999</v>
      </c>
      <c r="B11">
        <v>0.73699999999999999</v>
      </c>
      <c r="C11">
        <v>0.224</v>
      </c>
      <c r="E11">
        <v>0.5</v>
      </c>
      <c r="F11">
        <v>0.28599999999999998</v>
      </c>
      <c r="G11">
        <v>2.9000000000000001E-2</v>
      </c>
    </row>
    <row r="12" spans="1:7">
      <c r="A12">
        <v>0.78300000000000003</v>
      </c>
      <c r="B12">
        <v>0.81100000000000005</v>
      </c>
      <c r="C12">
        <v>0.42899999999999999</v>
      </c>
      <c r="E12">
        <v>0.46200000000000002</v>
      </c>
      <c r="F12">
        <v>0.46800000000000003</v>
      </c>
      <c r="G12">
        <v>0.13700000000000001</v>
      </c>
    </row>
    <row r="13" spans="1:7">
      <c r="A13">
        <v>0.54</v>
      </c>
      <c r="B13">
        <v>0.55800000000000005</v>
      </c>
      <c r="C13">
        <v>0.23300000000000001</v>
      </c>
      <c r="E13">
        <v>0.875</v>
      </c>
      <c r="F13">
        <v>0.82</v>
      </c>
      <c r="G13">
        <v>0.121</v>
      </c>
    </row>
    <row r="14" spans="1:7">
      <c r="A14">
        <f>AVERAGE(A4:A13)</f>
        <v>0.6201000000000001</v>
      </c>
      <c r="B14">
        <f>AVERAGE(B4:B13)</f>
        <v>0.63479999999999992</v>
      </c>
      <c r="C14">
        <f>AVERAGE(C4:C13)</f>
        <v>0.30830000000000002</v>
      </c>
      <c r="E14">
        <f>AVERAGE(E4:E13)</f>
        <v>0.50980000000000003</v>
      </c>
      <c r="F14">
        <f>AVERAGE(F4:F13)</f>
        <v>0.51019999999999999</v>
      </c>
      <c r="G14">
        <f>AVERAGE(G4:G13)</f>
        <v>0.10170000000000001</v>
      </c>
    </row>
    <row r="16" spans="1:7">
      <c r="A16" t="s">
        <v>257</v>
      </c>
      <c r="E16" t="s">
        <v>257</v>
      </c>
    </row>
    <row r="17" spans="1:7">
      <c r="A17" t="s">
        <v>259</v>
      </c>
      <c r="B17" t="s">
        <v>260</v>
      </c>
      <c r="C17" t="s">
        <v>261</v>
      </c>
      <c r="E17" t="s">
        <v>259</v>
      </c>
      <c r="F17" t="s">
        <v>260</v>
      </c>
      <c r="G17" t="s">
        <v>261</v>
      </c>
    </row>
    <row r="18" spans="1:7">
      <c r="A18">
        <v>0.55400000000000005</v>
      </c>
      <c r="B18">
        <v>0.62</v>
      </c>
      <c r="C18">
        <v>7.1999999999999995E-2</v>
      </c>
      <c r="E18">
        <v>0.35299999999999998</v>
      </c>
      <c r="F18">
        <v>0.46200000000000002</v>
      </c>
      <c r="G18">
        <v>1.4999999999999999E-2</v>
      </c>
    </row>
    <row r="19" spans="1:7">
      <c r="A19">
        <v>0.80800000000000005</v>
      </c>
      <c r="B19">
        <v>0.79</v>
      </c>
      <c r="C19">
        <v>0.35799999999999998</v>
      </c>
      <c r="E19">
        <v>0.16700000000000001</v>
      </c>
      <c r="F19">
        <v>0.79200000000000004</v>
      </c>
      <c r="G19">
        <v>0.20699999999999999</v>
      </c>
    </row>
    <row r="20" spans="1:7">
      <c r="A20">
        <v>0.78800000000000003</v>
      </c>
      <c r="B20">
        <v>0.84</v>
      </c>
      <c r="C20">
        <v>0.18099999999999999</v>
      </c>
      <c r="E20">
        <v>0.80200000000000005</v>
      </c>
      <c r="F20">
        <v>0.91400000000000003</v>
      </c>
      <c r="G20">
        <v>0.105</v>
      </c>
    </row>
    <row r="21" spans="1:7">
      <c r="A21">
        <v>0.79200000000000004</v>
      </c>
      <c r="B21">
        <v>0.63300000000000001</v>
      </c>
      <c r="C21">
        <v>5.7000000000000002E-2</v>
      </c>
      <c r="E21">
        <v>0.91400000000000003</v>
      </c>
      <c r="F21">
        <v>0.8</v>
      </c>
      <c r="G21">
        <v>0.01</v>
      </c>
    </row>
    <row r="22" spans="1:7">
      <c r="A22">
        <v>0.57399999999999995</v>
      </c>
      <c r="B22">
        <v>0.89500000000000002</v>
      </c>
      <c r="C22">
        <v>0.28799999999999998</v>
      </c>
      <c r="E22">
        <v>0.8</v>
      </c>
      <c r="F22">
        <v>0.64100000000000001</v>
      </c>
      <c r="G22">
        <v>5.0999999999999997E-2</v>
      </c>
    </row>
    <row r="23" spans="1:7">
      <c r="A23">
        <v>0.877</v>
      </c>
      <c r="B23">
        <v>0.80700000000000005</v>
      </c>
      <c r="C23">
        <v>0.22700000000000001</v>
      </c>
      <c r="E23">
        <v>0.61</v>
      </c>
      <c r="F23">
        <v>0.14299999999999999</v>
      </c>
      <c r="G23">
        <v>0.01</v>
      </c>
    </row>
    <row r="24" spans="1:7">
      <c r="A24">
        <v>0.77900000000000003</v>
      </c>
      <c r="B24">
        <v>0.65800000000000003</v>
      </c>
      <c r="C24">
        <v>0.224</v>
      </c>
      <c r="E24">
        <v>0.125</v>
      </c>
      <c r="F24">
        <v>0.34699999999999998</v>
      </c>
      <c r="G24">
        <v>0.02</v>
      </c>
    </row>
    <row r="25" spans="1:7">
      <c r="A25">
        <v>0.64600000000000002</v>
      </c>
      <c r="B25">
        <v>0.81899999999999995</v>
      </c>
      <c r="C25">
        <v>0.14000000000000001</v>
      </c>
      <c r="E25">
        <v>0.373</v>
      </c>
      <c r="F25">
        <v>0.19400000000000001</v>
      </c>
      <c r="G25">
        <v>1.4999999999999999E-2</v>
      </c>
    </row>
    <row r="26" spans="1:7">
      <c r="A26">
        <v>0.79800000000000004</v>
      </c>
      <c r="B26">
        <v>0.81499999999999995</v>
      </c>
      <c r="C26">
        <v>0.27500000000000002</v>
      </c>
      <c r="E26">
        <v>0.70899999999999996</v>
      </c>
      <c r="F26">
        <v>0.70199999999999996</v>
      </c>
      <c r="G26">
        <v>7.3999999999999996E-2</v>
      </c>
    </row>
    <row r="27" spans="1:7">
      <c r="A27">
        <v>0.54400000000000004</v>
      </c>
      <c r="B27">
        <v>0.56699999999999995</v>
      </c>
      <c r="C27">
        <v>0.13300000000000001</v>
      </c>
      <c r="E27">
        <v>0.91300000000000003</v>
      </c>
      <c r="F27">
        <v>0.80600000000000005</v>
      </c>
      <c r="G27">
        <v>6.4000000000000001E-2</v>
      </c>
    </row>
    <row r="28" spans="1:7">
      <c r="A28">
        <f>AVERAGE(A18:A27)</f>
        <v>0.71599999999999997</v>
      </c>
      <c r="B28">
        <f>AVERAGE(B18:B27)</f>
        <v>0.74440000000000006</v>
      </c>
      <c r="C28">
        <f>AVERAGE(C18:C27)</f>
        <v>0.19550000000000001</v>
      </c>
      <c r="E28">
        <f>AVERAGE(E18:E27)</f>
        <v>0.5766</v>
      </c>
      <c r="F28">
        <f>AVERAGE(F18:F27)</f>
        <v>0.58010000000000006</v>
      </c>
      <c r="G28">
        <f>AVERAGE(G18:G27)</f>
        <v>5.7099999999999998E-2</v>
      </c>
    </row>
    <row r="29" spans="1:7">
      <c r="A29" t="s">
        <v>258</v>
      </c>
      <c r="E29" t="s">
        <v>258</v>
      </c>
    </row>
    <row r="30" spans="1:7">
      <c r="A30" t="s">
        <v>259</v>
      </c>
      <c r="B30" t="s">
        <v>260</v>
      </c>
      <c r="C30" t="s">
        <v>261</v>
      </c>
      <c r="E30" t="s">
        <v>259</v>
      </c>
      <c r="F30" t="s">
        <v>260</v>
      </c>
      <c r="G30" t="s">
        <v>261</v>
      </c>
    </row>
    <row r="31" spans="1:7">
      <c r="A31">
        <v>0.48399999999999999</v>
      </c>
      <c r="B31">
        <v>0.51600000000000001</v>
      </c>
      <c r="C31">
        <v>0.874</v>
      </c>
      <c r="E31">
        <v>0.375</v>
      </c>
      <c r="F31">
        <v>0.375</v>
      </c>
      <c r="G31">
        <v>0.86799999999999999</v>
      </c>
    </row>
    <row r="32" spans="1:7">
      <c r="A32">
        <v>0.66800000000000004</v>
      </c>
      <c r="B32">
        <v>0.85799999999999998</v>
      </c>
      <c r="C32">
        <v>0.98499999999999999</v>
      </c>
      <c r="E32">
        <v>0.54500000000000004</v>
      </c>
      <c r="F32">
        <v>0.73099999999999998</v>
      </c>
      <c r="G32">
        <v>0.877</v>
      </c>
    </row>
    <row r="33" spans="1:7">
      <c r="A33">
        <v>0.84299999999999997</v>
      </c>
      <c r="B33">
        <v>0.5</v>
      </c>
      <c r="C33">
        <v>0.78600000000000003</v>
      </c>
      <c r="E33">
        <v>0.72199999999999998</v>
      </c>
      <c r="F33">
        <v>0.95499999999999996</v>
      </c>
      <c r="G33">
        <v>0.97799999999999998</v>
      </c>
    </row>
    <row r="34" spans="1:7">
      <c r="A34">
        <v>0.48399999999999999</v>
      </c>
      <c r="B34">
        <v>0.39700000000000002</v>
      </c>
      <c r="C34">
        <v>0.872</v>
      </c>
      <c r="E34">
        <v>0.95499999999999996</v>
      </c>
      <c r="F34">
        <v>0.25</v>
      </c>
      <c r="G34">
        <v>1</v>
      </c>
    </row>
    <row r="35" spans="1:7">
      <c r="A35">
        <v>0.39700000000000002</v>
      </c>
      <c r="B35">
        <v>0.67</v>
      </c>
      <c r="C35">
        <v>0.89</v>
      </c>
      <c r="E35">
        <v>0.25</v>
      </c>
      <c r="F35">
        <v>0.39100000000000001</v>
      </c>
      <c r="G35">
        <v>0.84399999999999997</v>
      </c>
    </row>
    <row r="36" spans="1:7">
      <c r="A36">
        <v>0.64500000000000002</v>
      </c>
      <c r="B36">
        <v>0.34200000000000003</v>
      </c>
      <c r="C36">
        <v>0.79100000000000004</v>
      </c>
      <c r="E36">
        <v>0.39100000000000001</v>
      </c>
      <c r="F36">
        <v>7.0999999999999994E-2</v>
      </c>
      <c r="G36">
        <v>0.78600000000000003</v>
      </c>
    </row>
    <row r="37" spans="1:7">
      <c r="A37">
        <v>0.378</v>
      </c>
      <c r="B37">
        <v>0.39700000000000002</v>
      </c>
      <c r="C37">
        <v>0.80100000000000005</v>
      </c>
      <c r="E37">
        <v>7.0999999999999994E-2</v>
      </c>
      <c r="F37">
        <v>0.68</v>
      </c>
      <c r="G37">
        <v>0.84</v>
      </c>
    </row>
    <row r="38" spans="1:7">
      <c r="A38">
        <v>0.39700000000000002</v>
      </c>
      <c r="B38">
        <v>0.67100000000000004</v>
      </c>
      <c r="C38">
        <v>0.56000000000000005</v>
      </c>
      <c r="E38">
        <v>0.76</v>
      </c>
      <c r="F38">
        <v>0.54500000000000004</v>
      </c>
      <c r="G38">
        <v>0.95499999999999996</v>
      </c>
    </row>
    <row r="39" spans="1:7">
      <c r="A39">
        <v>0.77</v>
      </c>
      <c r="B39">
        <v>0.80800000000000005</v>
      </c>
      <c r="C39">
        <v>0.97099999999999997</v>
      </c>
      <c r="E39">
        <v>0.34200000000000003</v>
      </c>
      <c r="F39">
        <v>0.35099999999999998</v>
      </c>
      <c r="G39">
        <v>0.90400000000000003</v>
      </c>
    </row>
    <row r="40" spans="1:7">
      <c r="A40">
        <v>0.53600000000000003</v>
      </c>
      <c r="B40">
        <v>0.55000000000000004</v>
      </c>
      <c r="C40">
        <v>0.94699999999999995</v>
      </c>
      <c r="E40">
        <v>0.84</v>
      </c>
      <c r="F40">
        <v>0.83299999999999996</v>
      </c>
      <c r="G40">
        <v>0.96699999999999997</v>
      </c>
    </row>
    <row r="41" spans="1:7">
      <c r="A41">
        <f>AVERAGE(A31:A40)</f>
        <v>0.56020000000000003</v>
      </c>
      <c r="B41">
        <f>AVERAGE(B31:B40)</f>
        <v>0.57089999999999996</v>
      </c>
      <c r="C41">
        <f>AVERAGE(C31:C40)</f>
        <v>0.84770000000000001</v>
      </c>
      <c r="E41">
        <f>AVERAGE(E31:E40)</f>
        <v>0.5250999999999999</v>
      </c>
      <c r="F41">
        <f>AVERAGE(F31:F40)</f>
        <v>0.51819999999999999</v>
      </c>
      <c r="G41">
        <f>AVERAGE(G31:G40)</f>
        <v>0.90190000000000003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whole_word_P_R_F1</vt:lpstr>
      <vt:lpstr>compare_iteration_F1</vt:lpstr>
      <vt:lpstr>compare_iteration_comments</vt:lpstr>
      <vt:lpstr>performance of the t datasets</vt:lpstr>
      <vt:lpstr>improviment over baseline</vt:lpstr>
      <vt:lpstr>ranking words</vt:lpstr>
      <vt:lpstr>algorithms performance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2015-12-11T01:26:10Z</dcterms:modified>
</cp:coreProperties>
</file>