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6c9098425e9201/Documents/UCSD - Data Science and Visualization Bootcamp/Fundraiser-Success-Analysis-in-Excel/"/>
    </mc:Choice>
  </mc:AlternateContent>
  <xr:revisionPtr revIDLastSave="433" documentId="13_ncr:1_{D754642E-E684-4F4D-953B-1821B0424A6E}" xr6:coauthVersionLast="47" xr6:coauthVersionMax="47" xr10:uidLastSave="{1B4AF075-BEDF-416C-8853-D1715DE2596C}"/>
  <bookViews>
    <workbookView xWindow="-28920" yWindow="-60" windowWidth="29040" windowHeight="15840" tabRatio="752" firstSheet="8" activeTab="10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h Date" sheetId="4" state="hidden" r:id="rId3"/>
    <sheet name="Edinburgh Research" sheetId="5" state="hidden" r:id="rId4"/>
    <sheet name="Successful US Kickstarters" sheetId="6" state="hidden" r:id="rId5"/>
    <sheet name="Failed US Kickstarters" sheetId="7" state="hidden" r:id="rId6"/>
    <sheet name="Descriptive Statistics" sheetId="8" state="hidden" r:id="rId7"/>
    <sheet name="Box and Whiskers - Pled &amp; Goal" sheetId="9" state="hidden" r:id="rId8"/>
    <sheet name="Theater Outcomes by Date" sheetId="11" r:id="rId9"/>
    <sheet name="Outcomes Based on Goals" sheetId="12" r:id="rId10"/>
    <sheet name="Original Data" sheetId="1" r:id="rId11"/>
  </sheets>
  <definedNames>
    <definedName name="_xlnm._FilterDatabase" localSheetId="10" hidden="1">'Original Data'!$A$1:$U$4115</definedName>
    <definedName name="_xlchart.v1.0" hidden="1">'Original Data'!$D$1</definedName>
    <definedName name="_xlchart.v1.1" hidden="1">'Original Data'!$D$2:$D$4115</definedName>
    <definedName name="_xlchart.v1.10" hidden="1">'Outcomes Based on Goals'!$D$2:$D$13</definedName>
    <definedName name="_xlchart.v1.11" hidden="1">'Outcomes Based on Goals'!$A$2:$A$13</definedName>
    <definedName name="_xlchart.v1.12" hidden="1">'Outcomes Based on Goals'!$B$1</definedName>
    <definedName name="_xlchart.v1.13" hidden="1">'Outcomes Based on Goals'!$B$2:$B$13</definedName>
    <definedName name="_xlchart.v1.14" hidden="1">'Outcomes Based on Goals'!$C$1</definedName>
    <definedName name="_xlchart.v1.15" hidden="1">'Outcomes Based on Goals'!$C$2:$C$13</definedName>
    <definedName name="_xlchart.v1.16" hidden="1">'Outcomes Based on Goals'!$D$1</definedName>
    <definedName name="_xlchart.v1.17" hidden="1">'Outcomes Based on Goals'!$D$2:$D$13</definedName>
    <definedName name="_xlchart.v1.18" hidden="1">'Outcomes Based on Goals'!$A$2:$A$13</definedName>
    <definedName name="_xlchart.v1.19" hidden="1">'Outcomes Based on Goals'!$B$1</definedName>
    <definedName name="_xlchart.v1.2" hidden="1">'Original Data'!$E$1</definedName>
    <definedName name="_xlchart.v1.20" hidden="1">'Outcomes Based on Goals'!$B$2:$B$13</definedName>
    <definedName name="_xlchart.v1.21" hidden="1">'Outcomes Based on Goals'!$C$1</definedName>
    <definedName name="_xlchart.v1.22" hidden="1">'Outcomes Based on Goals'!$C$2:$C$13</definedName>
    <definedName name="_xlchart.v1.23" hidden="1">'Outcomes Based on Goals'!$D$1</definedName>
    <definedName name="_xlchart.v1.24" hidden="1">'Outcomes Based on Goals'!$D$2:$D$13</definedName>
    <definedName name="_xlchart.v1.25" hidden="1">'Outcomes Based on Goals'!$A$2:$A$13</definedName>
    <definedName name="_xlchart.v1.26" hidden="1">'Outcomes Based on Goals'!$B$1</definedName>
    <definedName name="_xlchart.v1.27" hidden="1">'Outcomes Based on Goals'!$B$2:$B$13</definedName>
    <definedName name="_xlchart.v1.3" hidden="1">'Original Data'!$E$2:$E$4115</definedName>
    <definedName name="_xlchart.v1.4" hidden="1">'Outcomes Based on Goals'!$A$2:$A$13</definedName>
    <definedName name="_xlchart.v1.5" hidden="1">'Outcomes Based on Goals'!$B$1</definedName>
    <definedName name="_xlchart.v1.6" hidden="1">'Outcomes Based on Goals'!$B$2:$B$13</definedName>
    <definedName name="_xlchart.v1.7" hidden="1">'Outcomes Based on Goals'!$C$1</definedName>
    <definedName name="_xlchart.v1.8" hidden="1">'Outcomes Based on Goals'!$C$2:$C$13</definedName>
    <definedName name="_xlchart.v1.9" hidden="1">'Outcomes Based on Goals'!$D$1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2" l="1"/>
  <c r="E3" i="12"/>
  <c r="E4" i="12"/>
  <c r="E5" i="12"/>
  <c r="E6" i="12"/>
  <c r="E7" i="12"/>
  <c r="E8" i="12"/>
  <c r="E9" i="12"/>
  <c r="E10" i="12"/>
  <c r="E11" i="12"/>
  <c r="E12" i="12"/>
  <c r="E13" i="12"/>
  <c r="H2" i="12"/>
  <c r="H3" i="12"/>
  <c r="H4" i="12"/>
  <c r="H5" i="12"/>
  <c r="H6" i="12"/>
  <c r="H7" i="12"/>
  <c r="H8" i="12"/>
  <c r="H9" i="12"/>
  <c r="H10" i="12"/>
  <c r="H11" i="12"/>
  <c r="H12" i="12"/>
  <c r="H13" i="12"/>
  <c r="G2" i="12"/>
  <c r="G3" i="12"/>
  <c r="G4" i="12"/>
  <c r="G5" i="12"/>
  <c r="G6" i="12"/>
  <c r="G7" i="12"/>
  <c r="G8" i="12"/>
  <c r="G9" i="12"/>
  <c r="G10" i="12"/>
  <c r="G11" i="12"/>
  <c r="G12" i="12"/>
  <c r="G13" i="12"/>
  <c r="F2" i="12"/>
  <c r="F3" i="12"/>
  <c r="F4" i="12"/>
  <c r="F5" i="12"/>
  <c r="F6" i="12"/>
  <c r="F7" i="12"/>
  <c r="F8" i="12"/>
  <c r="F9" i="12"/>
  <c r="F10" i="12"/>
  <c r="F11" i="12"/>
  <c r="F12" i="12"/>
  <c r="F13" i="12"/>
  <c r="C13" i="8"/>
  <c r="C12" i="8"/>
  <c r="C11" i="8"/>
  <c r="C14" i="8"/>
  <c r="C6" i="8"/>
  <c r="C5" i="8"/>
  <c r="C7" i="8" s="1"/>
  <c r="C4" i="8"/>
  <c r="B13" i="8"/>
  <c r="B12" i="8"/>
  <c r="B11" i="8"/>
  <c r="B1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10" i="1"/>
  <c r="O4111" i="1"/>
  <c r="O4112" i="1"/>
  <c r="O4113" i="1"/>
  <c r="O4114" i="1"/>
  <c r="O4115" i="1"/>
  <c r="O2" i="1"/>
  <c r="C5" i="12" l="1"/>
  <c r="D13" i="12"/>
  <c r="C12" i="12"/>
  <c r="C8" i="12"/>
  <c r="C2" i="12"/>
  <c r="C6" i="12"/>
  <c r="C10" i="12"/>
  <c r="D2" i="12"/>
  <c r="D6" i="12"/>
  <c r="D10" i="12"/>
  <c r="C3" i="12"/>
  <c r="C7" i="12"/>
  <c r="C11" i="12"/>
  <c r="D3" i="12"/>
  <c r="D7" i="12"/>
  <c r="D11" i="12"/>
  <c r="C4" i="12"/>
  <c r="D4" i="12"/>
  <c r="D8" i="12"/>
  <c r="D12" i="12"/>
  <c r="C9" i="12"/>
  <c r="C13" i="12"/>
  <c r="D5" i="12"/>
  <c r="D9" i="12"/>
  <c r="B6" i="12"/>
  <c r="B10" i="12"/>
  <c r="B12" i="12"/>
  <c r="B3" i="12"/>
  <c r="B7" i="12"/>
  <c r="B11" i="12"/>
  <c r="B4" i="12"/>
  <c r="B8" i="12"/>
  <c r="B13" i="12"/>
  <c r="B5" i="12"/>
  <c r="B9" i="12"/>
  <c r="B2" i="12"/>
</calcChain>
</file>

<file path=xl/sharedStrings.xml><?xml version="1.0" encoding="utf-8"?>
<sst xmlns="http://schemas.openxmlformats.org/spreadsheetml/2006/main" count="30164" uniqueCount="8375">
  <si>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</si>
  <si>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</si>
  <si>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</si>
  <si>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</si>
  <si>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</si>
  <si>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</si>
  <si>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</si>
  <si>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</si>
  <si>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</si>
  <si>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</si>
  <si>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</si>
  <si>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</si>
  <si>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</si>
  <si>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</si>
  <si>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</si>
  <si>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</si>
  <si>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</si>
  <si>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</si>
  <si>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</si>
  <si>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</si>
  <si>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</si>
  <si>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</si>
  <si>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</si>
  <si>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</si>
  <si>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</si>
  <si>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</si>
  <si>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</si>
  <si>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</si>
  <si>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</si>
  <si>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</si>
  <si>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</si>
  <si>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</si>
  <si>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</si>
  <si>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</si>
  <si>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</si>
  <si>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</si>
  <si>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</si>
  <si>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</si>
  <si>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</si>
  <si>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</si>
  <si>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</si>
  <si>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</si>
  <si>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</si>
  <si>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</si>
  <si>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</si>
  <si>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</si>
  <si>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</si>
  <si>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</si>
  <si>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</si>
  <si>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</si>
  <si>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</si>
  <si>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</si>
  <si>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</si>
  <si>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</si>
  <si>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</si>
  <si>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</si>
  <si>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</si>
  <si>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</si>
  <si>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</si>
  <si>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</si>
  <si>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</si>
  <si>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</si>
  <si>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</si>
  <si>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</si>
  <si>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</si>
  <si>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</si>
  <si>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</si>
  <si>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</si>
  <si>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</si>
  <si>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</si>
  <si>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</si>
  <si>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</si>
  <si>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</si>
  <si>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</si>
  <si>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</si>
  <si>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</si>
  <si>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</si>
  <si>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</si>
  <si>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</si>
  <si>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</si>
  <si>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</si>
  <si>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</si>
  <si>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</si>
  <si>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</si>
  <si>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</si>
  <si>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</si>
  <si>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</si>
  <si>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</si>
  <si>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</si>
  <si>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</si>
  <si>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</si>
  <si>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</si>
  <si>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</si>
  <si>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</si>
  <si>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</si>
  <si>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</si>
  <si>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</si>
  <si>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</si>
  <si>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</si>
  <si>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</si>
  <si>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</si>
  <si>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</si>
  <si>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</si>
  <si>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</si>
  <si>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</si>
  <si>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</si>
  <si>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</si>
  <si>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</si>
  <si>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</si>
  <si>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</si>
  <si>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</si>
  <si>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</si>
  <si>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</si>
  <si>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</si>
  <si>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</si>
  <si>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</si>
  <si>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</si>
  <si>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</si>
  <si>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</si>
  <si>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</si>
  <si>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</si>
  <si>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</si>
  <si>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</si>
  <si>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</si>
  <si>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</si>
  <si>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</si>
  <si>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</si>
  <si>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</si>
  <si>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</si>
  <si>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</si>
  <si>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</si>
  <si>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</si>
  <si>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</si>
  <si>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</si>
  <si>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</si>
  <si>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</si>
  <si>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</si>
  <si>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</si>
  <si>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</si>
  <si>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</si>
  <si>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</si>
  <si>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</si>
  <si>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</si>
  <si>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</si>
  <si>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</si>
  <si>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</si>
  <si>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</si>
  <si>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</si>
  <si>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</si>
  <si>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</si>
  <si>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</si>
  <si>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</si>
  <si>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</si>
  <si>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</si>
  <si>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</si>
  <si>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</si>
  <si>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</si>
  <si>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</si>
  <si>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</si>
  <si>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</si>
  <si>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</si>
  <si>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</si>
  <si>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</si>
  <si>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</si>
  <si>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</si>
  <si>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</si>
  <si>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</si>
  <si>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</si>
  <si>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</si>
  <si>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</si>
  <si>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</si>
  <si>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</si>
  <si>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</si>
  <si>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</si>
  <si>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</si>
  <si>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</si>
  <si>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</si>
  <si>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</si>
  <si>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</si>
  <si>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</si>
  <si>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</si>
  <si>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</si>
  <si>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</si>
  <si>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</si>
  <si>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</si>
  <si>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</si>
  <si>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</si>
  <si>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</si>
  <si>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</si>
  <si>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</si>
  <si>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</si>
  <si>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</si>
  <si>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</si>
  <si>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</si>
  <si>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</si>
  <si>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</si>
  <si>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</si>
  <si>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</si>
  <si>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</si>
  <si>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</si>
  <si>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</si>
  <si>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</si>
  <si>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</si>
  <si>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</si>
  <si>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</si>
  <si>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</si>
  <si>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</si>
  <si>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</si>
  <si>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</si>
  <si>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</si>
  <si>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</si>
  <si>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</si>
  <si>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</si>
  <si>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</si>
  <si>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</si>
  <si>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</si>
  <si>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</si>
  <si>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</si>
  <si>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</si>
  <si>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</si>
  <si>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</si>
  <si>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</si>
  <si>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</si>
  <si>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</si>
  <si>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</si>
  <si>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</si>
  <si>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</si>
  <si>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</si>
  <si>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</si>
  <si>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</si>
  <si>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</si>
  <si>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</si>
  <si>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</si>
  <si>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</si>
  <si>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</si>
  <si>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</si>
  <si>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</si>
  <si>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</si>
  <si>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</si>
  <si>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</si>
  <si>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</si>
  <si>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</si>
  <si>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</si>
  <si>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</si>
  <si>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</si>
  <si>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</si>
  <si>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</si>
  <si>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</si>
  <si>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</si>
  <si>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</si>
  <si>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</si>
  <si>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</si>
  <si>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</si>
  <si>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</si>
  <si>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</si>
  <si>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</si>
  <si>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</si>
  <si>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</si>
  <si>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</si>
  <si>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</si>
  <si>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</si>
  <si>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</si>
  <si>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</si>
  <si>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</si>
  <si>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</si>
  <si>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</si>
  <si>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</si>
  <si>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</si>
  <si>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</si>
  <si>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</si>
  <si>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</si>
  <si>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</si>
  <si>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</si>
  <si>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</si>
  <si>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</si>
  <si>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</si>
  <si>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</si>
  <si>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</si>
  <si>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</si>
  <si>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</si>
  <si>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</si>
  <si>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</si>
  <si>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</si>
  <si>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</si>
  <si>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</si>
  <si>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</si>
  <si>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</si>
  <si>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</si>
  <si>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</si>
  <si>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</si>
  <si>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</si>
  <si>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</si>
  <si>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</si>
  <si>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</si>
  <si>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</si>
  <si>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</si>
  <si>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</si>
  <si>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</si>
  <si>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</si>
  <si>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</si>
  <si>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</si>
  <si>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</si>
  <si>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</si>
  <si>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</si>
  <si>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</si>
  <si>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</si>
  <si>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</si>
  <si>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</si>
  <si>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</si>
  <si>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</si>
  <si>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</si>
  <si>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</si>
  <si>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</si>
  <si>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</si>
  <si>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</si>
  <si>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</si>
  <si>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</si>
  <si>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</si>
  <si>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</si>
  <si>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</si>
  <si>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</si>
  <si>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</si>
  <si>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</si>
  <si>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</si>
  <si>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</si>
  <si>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</si>
  <si>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</si>
  <si>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</si>
  <si>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</si>
  <si>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</si>
  <si>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</si>
  <si>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</si>
  <si>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</si>
  <si>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</si>
  <si>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</si>
  <si>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</si>
  <si>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</si>
  <si>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</si>
  <si>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</si>
  <si>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</si>
  <si>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</si>
  <si>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</si>
  <si>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</si>
  <si>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</si>
  <si>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</si>
  <si>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</si>
  <si>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</si>
  <si>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</si>
  <si>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</si>
  <si>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</si>
  <si>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</si>
  <si>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</si>
  <si>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</si>
  <si>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</si>
  <si>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</si>
  <si>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</si>
  <si>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</si>
  <si>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</si>
  <si>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</si>
  <si>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</si>
  <si>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</si>
  <si>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</si>
  <si>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</si>
  <si>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</si>
  <si>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</si>
  <si>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</si>
  <si>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</si>
  <si>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</si>
  <si>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</si>
  <si>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</si>
  <si>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</si>
  <si>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</si>
  <si>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</si>
  <si>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</si>
  <si>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</si>
  <si>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</si>
  <si>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</si>
  <si>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</si>
  <si>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</si>
  <si>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</si>
  <si>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</si>
  <si>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</si>
  <si>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</si>
  <si>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</si>
  <si>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</si>
  <si>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</si>
  <si>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</si>
  <si>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</si>
  <si>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</si>
  <si>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</si>
  <si>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</si>
  <si>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</si>
  <si>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</si>
  <si>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</si>
  <si>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</si>
  <si>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</si>
  <si>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</si>
  <si>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</si>
  <si>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</si>
  <si>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</si>
  <si>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</si>
  <si>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</si>
  <si>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</si>
  <si>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</si>
  <si>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</si>
  <si>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</si>
  <si>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</si>
  <si>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</si>
  <si>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</si>
  <si>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</si>
  <si>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</si>
  <si>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</si>
  <si>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</si>
  <si>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</si>
  <si>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</si>
  <si>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</si>
  <si>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</si>
  <si>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</si>
  <si>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</si>
  <si>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</si>
  <si>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</si>
  <si>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</si>
  <si>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</si>
  <si>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</si>
  <si>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</si>
  <si>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</si>
  <si>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</si>
  <si>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</si>
  <si>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</si>
  <si>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</si>
  <si>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</si>
  <si>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</si>
  <si>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</si>
  <si>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</si>
  <si>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</si>
  <si>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</si>
  <si>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</si>
  <si>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</si>
  <si>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</si>
  <si>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</si>
  <si>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</si>
  <si>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</si>
  <si>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</si>
  <si>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</si>
  <si>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</si>
  <si>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</si>
  <si>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</si>
  <si>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</si>
  <si>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</si>
  <si>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</si>
  <si>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</si>
  <si>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</si>
  <si>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</si>
  <si>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</si>
  <si>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</si>
  <si>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</si>
  <si>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</si>
  <si>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</si>
  <si>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</si>
  <si>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</si>
  <si>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</si>
  <si>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</si>
  <si>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</si>
  <si>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</si>
  <si>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</si>
  <si>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</si>
  <si>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</si>
  <si>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</si>
  <si>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</si>
  <si>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</si>
  <si>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</si>
  <si>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</si>
  <si>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</si>
  <si>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</si>
  <si>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</si>
  <si>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</si>
  <si>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</si>
  <si>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</si>
  <si>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</si>
  <si>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</si>
  <si>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</si>
  <si>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</si>
  <si>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</si>
  <si>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</si>
  <si>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</si>
  <si>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</si>
  <si>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</si>
  <si>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</si>
  <si>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</si>
  <si>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</si>
  <si>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</si>
  <si>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</si>
  <si>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</si>
  <si>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</si>
  <si>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</si>
  <si>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</si>
  <si>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</si>
  <si>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</si>
  <si>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</si>
  <si>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</si>
  <si>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</si>
  <si>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</si>
  <si>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</si>
  <si>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</si>
  <si>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</si>
  <si>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</si>
  <si>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</si>
  <si>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</si>
  <si>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</si>
  <si>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</si>
  <si>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</si>
  <si>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</si>
  <si>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</si>
  <si>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</si>
  <si>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</si>
  <si>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</si>
  <si>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</si>
  <si>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</si>
  <si>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</si>
  <si>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</si>
  <si>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</si>
  <si>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</si>
  <si>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</si>
  <si>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</si>
  <si>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</si>
  <si>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</si>
  <si>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</si>
  <si>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</si>
  <si>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</si>
  <si>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</si>
  <si>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</si>
  <si>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</si>
  <si>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</si>
  <si>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</si>
  <si>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</si>
  <si>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</si>
  <si>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</si>
  <si>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</si>
  <si>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</si>
  <si>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</si>
  <si>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</si>
  <si>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</si>
  <si>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</si>
  <si>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</si>
  <si>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</si>
  <si>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</si>
  <si>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</si>
  <si>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</si>
  <si>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</si>
  <si>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</si>
  <si>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</si>
  <si>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</si>
  <si>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</si>
  <si>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</si>
  <si>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</si>
  <si>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</si>
  <si>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</si>
  <si>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</si>
  <si>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</si>
  <si>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</si>
  <si>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</si>
  <si>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</si>
  <si>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</si>
  <si>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</si>
  <si>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</si>
  <si>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</si>
  <si>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</si>
  <si>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</si>
  <si>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</si>
  <si>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</si>
  <si>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</si>
  <si>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</si>
  <si>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</si>
  <si>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</si>
  <si>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</si>
  <si>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</si>
  <si>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</si>
  <si>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</si>
  <si>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</si>
  <si>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</si>
  <si>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</si>
  <si>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</si>
  <si>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</si>
  <si>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</si>
  <si>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</si>
  <si>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</si>
  <si>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</si>
  <si>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</si>
  <si>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</si>
  <si>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</si>
  <si>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</si>
  <si>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</si>
  <si>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</si>
  <si>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</si>
  <si>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</si>
  <si>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</si>
  <si>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</si>
  <si>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</si>
  <si>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</si>
  <si>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</si>
  <si>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</si>
  <si>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</si>
  <si>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</si>
  <si>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</si>
  <si>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</si>
  <si>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</si>
  <si>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</si>
  <si>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</si>
  <si>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</si>
  <si>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</si>
  <si>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</si>
  <si>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</si>
  <si>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</si>
  <si>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</si>
  <si>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</si>
  <si>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</si>
  <si>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</si>
  <si>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</si>
  <si>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</si>
  <si>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</si>
  <si>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</si>
  <si>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</si>
  <si>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</si>
  <si>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</si>
  <si>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</si>
  <si>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</si>
  <si>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</si>
  <si>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</si>
  <si>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</si>
  <si>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</si>
  <si>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</si>
  <si>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</si>
  <si>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</si>
  <si>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</si>
  <si>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</si>
  <si>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</si>
  <si>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</si>
  <si>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</si>
  <si>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</si>
  <si>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</si>
  <si>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</si>
  <si>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</si>
  <si>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</si>
  <si>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</si>
  <si>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</si>
  <si>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</si>
  <si>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</si>
  <si>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</si>
  <si>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</si>
  <si>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</si>
  <si>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</si>
  <si>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</si>
  <si>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</si>
  <si>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</si>
  <si>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</si>
  <si>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</si>
  <si>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</si>
  <si>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</si>
  <si>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</si>
  <si>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</si>
  <si>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</si>
  <si>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</si>
  <si>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</si>
  <si>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</si>
  <si>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</si>
  <si>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</si>
  <si>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</si>
  <si>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</si>
  <si>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</si>
  <si>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</si>
  <si>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</si>
  <si>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</si>
  <si>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</si>
  <si>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</si>
  <si>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</si>
  <si>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</si>
  <si>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</si>
  <si>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</si>
  <si>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</si>
  <si>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</si>
  <si>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</si>
  <si>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</si>
  <si>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</si>
  <si>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</si>
  <si>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</si>
  <si>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</si>
  <si>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</si>
  <si>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</si>
  <si>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</si>
  <si>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</si>
  <si>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</si>
  <si>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</si>
  <si>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</si>
  <si>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</si>
  <si>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</si>
  <si>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</si>
  <si>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</si>
  <si>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</si>
  <si>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</si>
  <si>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</si>
  <si>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</si>
  <si>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</si>
  <si>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</si>
  <si>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</si>
  <si>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</si>
  <si>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</si>
  <si>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</si>
  <si>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</si>
  <si>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</si>
  <si>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</si>
  <si>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</si>
  <si>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</si>
  <si>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</si>
  <si>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</si>
  <si>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</si>
  <si>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</si>
  <si>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</si>
  <si>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</si>
  <si>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</si>
  <si>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</si>
  <si>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</si>
  <si>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</si>
  <si>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</si>
  <si>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</si>
  <si>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</si>
  <si>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</si>
  <si>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</si>
  <si>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</si>
  <si>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</si>
  <si>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</si>
  <si>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</si>
  <si>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</si>
  <si>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</si>
  <si>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</si>
  <si>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</si>
  <si>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</si>
  <si>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</si>
  <si>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</si>
  <si>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</si>
  <si>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</si>
  <si>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</si>
  <si>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</si>
  <si>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</si>
  <si>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</si>
  <si>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</si>
  <si>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</si>
  <si>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</si>
  <si>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</si>
  <si>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</si>
  <si>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</si>
  <si>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</si>
  <si>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</si>
  <si>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</si>
  <si>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</si>
  <si>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</si>
  <si>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</si>
  <si>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</si>
  <si>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</si>
  <si>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</si>
  <si>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</si>
  <si>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</si>
  <si>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</si>
  <si>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</si>
  <si>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</si>
  <si>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</si>
  <si>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</si>
  <si>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</si>
  <si>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</si>
  <si>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</si>
  <si>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</si>
  <si>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</si>
  <si>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</si>
  <si>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</si>
  <si>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</si>
  <si>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</si>
  <si>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</si>
  <si>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</si>
  <si>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</si>
  <si>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</si>
  <si>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</si>
  <si>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</si>
  <si>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</si>
  <si>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</si>
  <si>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</si>
  <si>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</si>
  <si>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</si>
  <si>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</si>
  <si>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</si>
  <si>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</si>
  <si>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</si>
  <si>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</si>
  <si>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</si>
  <si>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</si>
  <si>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</si>
  <si>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</si>
  <si>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</si>
  <si>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</si>
  <si>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</si>
  <si>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</si>
  <si>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</si>
  <si>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</si>
  <si>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</si>
  <si>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</si>
  <si>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</si>
  <si>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</si>
  <si>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</si>
  <si>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</si>
  <si>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</si>
  <si>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</si>
  <si>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</si>
  <si>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</si>
  <si>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</si>
  <si>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</si>
  <si>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</si>
  <si>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</si>
  <si>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</si>
  <si>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</si>
  <si>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</si>
  <si>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</si>
  <si>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</si>
  <si>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</si>
  <si>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</si>
  <si>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</si>
  <si>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</si>
  <si>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</si>
  <si>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</si>
  <si>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</si>
  <si>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</si>
  <si>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</si>
  <si>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</si>
  <si>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</si>
  <si>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</si>
  <si>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</si>
  <si>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</si>
  <si>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</si>
  <si>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</si>
  <si>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</si>
  <si>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</si>
  <si>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</si>
  <si>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</si>
  <si>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</si>
  <si>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</si>
  <si>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</si>
  <si>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</si>
  <si>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</si>
  <si>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</si>
  <si>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</si>
  <si>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</si>
  <si>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</si>
  <si>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</si>
  <si>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</si>
  <si>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</si>
  <si>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</si>
  <si>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</si>
  <si>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</si>
  <si>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</si>
  <si>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</si>
  <si>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</si>
  <si>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</si>
  <si>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</si>
  <si>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</si>
  <si>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</si>
  <si>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</si>
  <si>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</si>
  <si>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</si>
  <si>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</si>
  <si>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</si>
  <si>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</si>
  <si>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</si>
  <si>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</si>
  <si>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</si>
  <si>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</si>
  <si>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</si>
  <si>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</si>
  <si>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</si>
  <si>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</si>
  <si>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</si>
  <si>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</si>
  <si>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</si>
  <si>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</si>
  <si>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</si>
  <si>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</si>
  <si>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</si>
  <si>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</si>
  <si>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</si>
  <si>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</si>
  <si>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</si>
  <si>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</si>
  <si>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</si>
  <si>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</si>
  <si>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</si>
  <si>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</si>
  <si>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</si>
  <si>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</si>
  <si>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</si>
  <si>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</si>
  <si>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</si>
  <si>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</si>
  <si>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</si>
  <si>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</si>
  <si>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</si>
  <si>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</si>
  <si>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</si>
  <si>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</si>
  <si>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</si>
  <si>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</si>
  <si>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</si>
  <si>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</si>
  <si>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</si>
  <si>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</si>
  <si>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</si>
  <si>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</si>
  <si>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</si>
  <si>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</si>
  <si>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</si>
  <si>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</si>
  <si>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</si>
  <si>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</si>
  <si>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</si>
  <si>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</si>
  <si>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</si>
  <si>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</si>
  <si>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</si>
  <si>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</si>
  <si>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</si>
  <si>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</si>
  <si>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</si>
  <si>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</si>
  <si>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</si>
  <si>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</si>
  <si>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</si>
  <si>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</si>
  <si>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</si>
  <si>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</si>
  <si>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</si>
  <si>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</si>
  <si>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</si>
  <si>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</si>
  <si>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</si>
  <si>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</si>
  <si>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</si>
  <si>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</si>
  <si>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</si>
  <si>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</si>
  <si>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</si>
  <si>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</si>
  <si>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</si>
  <si>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</si>
  <si>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</si>
  <si>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</si>
  <si>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</si>
  <si>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</si>
  <si>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</si>
  <si>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</si>
  <si>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</si>
  <si>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</si>
  <si>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</si>
  <si>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</si>
  <si>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</si>
  <si>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</si>
  <si>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</si>
  <si>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</si>
  <si>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</si>
  <si>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</si>
  <si>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</si>
  <si>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</si>
  <si>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</si>
  <si>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</si>
  <si>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</si>
  <si>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</si>
  <si>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</si>
  <si>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</si>
  <si>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</si>
  <si>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</si>
  <si>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</si>
  <si>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</si>
  <si>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</si>
  <si>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</si>
  <si>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</si>
  <si>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</si>
  <si>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</si>
  <si>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</si>
  <si>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</si>
  <si>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</si>
  <si>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</si>
  <si>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</si>
  <si>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</si>
  <si>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</si>
  <si>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</si>
  <si>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</si>
  <si>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</si>
  <si>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</si>
  <si>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</si>
  <si>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</si>
  <si>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</si>
  <si>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</si>
  <si>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</si>
  <si>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</si>
  <si>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</si>
  <si>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</si>
  <si>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</si>
  <si>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</si>
  <si>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</si>
  <si>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</si>
  <si>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</si>
  <si>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</si>
  <si>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</si>
  <si>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</si>
  <si>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</si>
  <si>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</si>
  <si>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</si>
  <si>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</si>
  <si>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</si>
  <si>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</si>
  <si>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</si>
  <si>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</si>
  <si>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</si>
  <si>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</si>
  <si>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</si>
  <si>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</si>
  <si>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</si>
  <si>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</si>
  <si>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</si>
  <si>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</si>
  <si>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</si>
  <si>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</si>
  <si>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</si>
  <si>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</si>
  <si>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</si>
  <si>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</si>
  <si>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</si>
  <si>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</si>
  <si>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</si>
  <si>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</si>
  <si>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</si>
  <si>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</si>
  <si>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</si>
  <si>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</si>
  <si>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</si>
  <si>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</si>
  <si>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</si>
  <si>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</si>
  <si>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</si>
  <si>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</si>
  <si>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</si>
  <si>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</si>
  <si>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</si>
  <si>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</si>
  <si>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</si>
  <si>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</si>
  <si>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</si>
  <si>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</si>
  <si>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</si>
  <si>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</si>
  <si>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</si>
  <si>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</si>
  <si>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</si>
  <si>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</si>
  <si>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</si>
  <si>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</si>
  <si>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</si>
  <si>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</si>
  <si>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</si>
  <si>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</si>
  <si>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</si>
  <si>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</si>
  <si>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</si>
  <si>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</si>
  <si>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</si>
  <si>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</si>
  <si>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</si>
  <si>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</si>
  <si>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</si>
  <si>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</si>
  <si>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</si>
  <si>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</si>
  <si>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</si>
  <si>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</si>
  <si>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</si>
  <si>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</si>
  <si>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</si>
  <si>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</si>
  <si>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</si>
  <si>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</si>
  <si>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</si>
  <si>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</si>
  <si>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</si>
  <si>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</si>
  <si>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</si>
  <si>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</si>
  <si>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</si>
  <si>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</si>
  <si>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</si>
  <si>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</si>
  <si>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</si>
  <si>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</si>
  <si>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</si>
  <si>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</si>
  <si>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</si>
  <si>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</si>
  <si>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</si>
  <si>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</si>
  <si>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</si>
  <si>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</si>
  <si>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</si>
  <si>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</si>
  <si>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</si>
  <si>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</si>
  <si>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</si>
  <si>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</si>
  <si>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</si>
  <si>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</si>
  <si>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</si>
  <si>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</si>
  <si>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</si>
  <si>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</si>
  <si>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</si>
  <si>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</si>
  <si>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</si>
  <si>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</si>
  <si>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</si>
  <si>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</si>
  <si>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</si>
  <si>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</si>
  <si>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</si>
  <si>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</si>
  <si>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</si>
  <si>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</si>
  <si>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</si>
  <si>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</si>
  <si>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</si>
  <si>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</si>
  <si>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</si>
  <si>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</si>
  <si>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</si>
  <si>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</si>
  <si>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</si>
  <si>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</si>
  <si>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</si>
  <si>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</si>
  <si>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</si>
  <si>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</si>
  <si>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</si>
  <si>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</si>
  <si>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</si>
  <si>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</si>
  <si>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</si>
  <si>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</si>
  <si>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</si>
  <si>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</si>
  <si>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</si>
  <si>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</si>
  <si>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</si>
  <si>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</si>
  <si>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</si>
  <si>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</si>
  <si>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</si>
  <si>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</si>
  <si>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</si>
  <si>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</si>
  <si>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</si>
  <si>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</si>
  <si>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</si>
  <si>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</si>
  <si>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</si>
  <si>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</si>
  <si>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</si>
  <si>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</si>
  <si>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</si>
  <si>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</si>
  <si>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</si>
  <si>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</si>
  <si>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</si>
  <si>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</si>
  <si>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</si>
  <si>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</si>
  <si>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</si>
  <si>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</si>
  <si>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</si>
  <si>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</si>
  <si>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</si>
  <si>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</si>
  <si>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</si>
  <si>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</si>
  <si>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</si>
  <si>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</si>
  <si>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</si>
  <si>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</si>
  <si>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</si>
  <si>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</si>
  <si>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</si>
  <si>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</si>
  <si>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</si>
  <si>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</si>
  <si>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</si>
  <si>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</si>
  <si>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</si>
  <si>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</si>
  <si>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</si>
  <si>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</si>
  <si>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</si>
  <si>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</si>
  <si>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</si>
  <si>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</si>
  <si>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</si>
  <si>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</si>
  <si>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</si>
  <si>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</si>
  <si>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</si>
  <si>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</si>
  <si>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</si>
  <si>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</si>
  <si>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</si>
  <si>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</si>
  <si>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</si>
  <si>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</si>
  <si>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</si>
  <si>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</si>
  <si>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</si>
  <si>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</si>
  <si>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</si>
  <si>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</si>
  <si>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</si>
  <si>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</si>
  <si>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</si>
  <si>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</si>
  <si>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</si>
  <si>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</si>
  <si>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</si>
  <si>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</si>
  <si>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</si>
  <si>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</si>
  <si>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</si>
  <si>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</si>
  <si>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</si>
  <si>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</si>
  <si>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</si>
  <si>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</si>
  <si>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</si>
  <si>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</si>
  <si>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</si>
  <si>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</si>
  <si>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</si>
  <si>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</si>
  <si>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</si>
  <si>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</si>
  <si>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</si>
  <si>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</si>
  <si>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</si>
  <si>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</si>
  <si>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</si>
  <si>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</si>
  <si>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</si>
  <si>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</si>
  <si>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</si>
  <si>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</si>
  <si>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</si>
  <si>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</si>
  <si>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</si>
  <si>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</si>
  <si>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</si>
  <si>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</si>
  <si>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</si>
  <si>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</si>
  <si>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</si>
  <si>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</si>
  <si>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</si>
  <si>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</si>
  <si>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</si>
  <si>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</si>
  <si>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</si>
  <si>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</si>
  <si>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</si>
  <si>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</si>
  <si>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</si>
  <si>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</si>
  <si>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</si>
  <si>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</si>
  <si>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</si>
  <si>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</si>
  <si>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</si>
  <si>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</si>
  <si>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</si>
  <si>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</si>
  <si>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</si>
  <si>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</si>
  <si>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</si>
  <si>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</si>
  <si>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</si>
  <si>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</si>
  <si>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</si>
  <si>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</si>
  <si>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</si>
  <si>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</si>
  <si>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</si>
  <si>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</si>
  <si>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</si>
  <si>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</si>
  <si>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</si>
  <si>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</si>
  <si>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</si>
  <si>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</si>
  <si>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</si>
  <si>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</si>
  <si>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</si>
  <si>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</si>
  <si>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</si>
  <si>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</si>
  <si>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</si>
  <si>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</si>
  <si>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</si>
  <si>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</si>
  <si>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</si>
  <si>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</si>
  <si>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</si>
  <si>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</si>
  <si>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</si>
  <si>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</si>
  <si>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</si>
  <si>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</si>
  <si>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</si>
  <si>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</si>
  <si>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</si>
  <si>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</si>
  <si>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</si>
  <si>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</si>
  <si>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</si>
  <si>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</si>
  <si>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</si>
  <si>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</si>
  <si>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</si>
  <si>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</si>
  <si>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</si>
  <si>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</si>
  <si>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</si>
  <si>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</si>
  <si>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</si>
  <si>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</si>
  <si>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</si>
  <si>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</si>
  <si>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</si>
  <si>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</si>
  <si>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</si>
  <si>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</si>
  <si>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</si>
  <si>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</si>
  <si>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</si>
  <si>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</si>
  <si>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</si>
  <si>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</si>
  <si>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</si>
  <si>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</si>
  <si>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</si>
  <si>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</si>
  <si>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</si>
  <si>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</si>
  <si>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</si>
  <si>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</si>
  <si>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</si>
  <si>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</si>
  <si>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</si>
  <si>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</si>
  <si>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</si>
  <si>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</si>
  <si>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</si>
  <si>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</si>
  <si>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</si>
  <si>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</si>
  <si>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</si>
  <si>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</si>
  <si>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</si>
  <si>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</si>
  <si>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</si>
  <si>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</si>
  <si>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</si>
  <si>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</si>
  <si>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</si>
  <si>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</si>
  <si>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</si>
  <si>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</si>
  <si>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</si>
  <si>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</si>
  <si>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</si>
  <si>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</si>
  <si>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</si>
  <si>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</si>
  <si>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</si>
  <si>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</si>
  <si>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</si>
  <si>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</si>
  <si>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</si>
  <si>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</si>
  <si>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</si>
  <si>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</si>
  <si>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</si>
  <si>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</si>
  <si>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</si>
  <si>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</si>
  <si>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</si>
  <si>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</si>
  <si>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</si>
  <si>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</si>
  <si>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</si>
  <si>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</si>
  <si>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</si>
  <si>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</si>
  <si>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</si>
  <si>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</si>
  <si>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</si>
  <si>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</si>
  <si>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</si>
  <si>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</si>
  <si>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</si>
  <si>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</si>
  <si>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</si>
  <si>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</si>
  <si>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</si>
  <si>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</si>
  <si>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</si>
  <si>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</si>
  <si>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</si>
  <si>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</si>
  <si>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</si>
  <si>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</si>
  <si>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</si>
  <si>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</si>
  <si>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</si>
  <si>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</si>
  <si>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</si>
  <si>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</si>
  <si>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</si>
  <si>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</si>
  <si>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</si>
  <si>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</si>
  <si>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</si>
  <si>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</si>
  <si>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</si>
  <si>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</si>
  <si>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</si>
  <si>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</si>
  <si>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</si>
  <si>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</si>
  <si>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</si>
  <si>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</si>
  <si>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</si>
  <si>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</si>
  <si>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</si>
  <si>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</si>
  <si>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</si>
  <si>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</si>
  <si>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</si>
  <si>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</si>
  <si>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</si>
  <si>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</si>
  <si>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</si>
  <si>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</si>
  <si>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</si>
  <si>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</si>
  <si>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</si>
  <si>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</si>
  <si>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</si>
  <si>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</si>
  <si>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</si>
  <si>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</si>
  <si>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</si>
  <si>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</si>
  <si>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</si>
  <si>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</si>
  <si>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</si>
  <si>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</si>
  <si>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</si>
  <si>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</si>
  <si>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</si>
  <si>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</si>
  <si>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</si>
  <si>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</si>
  <si>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</si>
  <si>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</si>
  <si>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</si>
  <si>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</si>
  <si>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</si>
  <si>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</si>
  <si>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</si>
  <si>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</si>
  <si>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</si>
  <si>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</si>
  <si>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</si>
  <si>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</si>
  <si>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</si>
  <si>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</si>
  <si>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</si>
  <si>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</si>
  <si>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</si>
  <si>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</si>
  <si>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</si>
  <si>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</si>
  <si>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</si>
  <si>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</si>
  <si>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</si>
  <si>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</si>
  <si>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</si>
  <si>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</si>
  <si>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</si>
  <si>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</si>
  <si>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</si>
  <si>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</si>
  <si>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</si>
  <si>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</si>
  <si>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</si>
  <si>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</si>
  <si>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</si>
  <si>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</si>
  <si>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</si>
  <si>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</si>
  <si>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</si>
  <si>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</si>
  <si>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</si>
  <si>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</si>
  <si>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</si>
  <si>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</si>
  <si>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</si>
  <si>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</si>
  <si>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</si>
  <si>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</si>
  <si>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</si>
  <si>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</si>
  <si>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</si>
  <si>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</si>
  <si>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</si>
  <si>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</si>
  <si>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</si>
  <si>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</si>
  <si>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</si>
  <si>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</si>
  <si>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</si>
  <si>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</si>
  <si>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</si>
  <si>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</si>
  <si>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</si>
  <si>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</si>
  <si>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</si>
  <si>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</si>
  <si>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</si>
  <si>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</si>
  <si>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</si>
  <si>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</si>
  <si>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</si>
  <si>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</si>
  <si>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</si>
  <si>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</si>
  <si>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</si>
  <si>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</si>
  <si>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</si>
  <si>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</si>
  <si>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</si>
  <si>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</si>
  <si>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</si>
  <si>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</si>
  <si>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</si>
  <si>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</si>
  <si>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</si>
  <si>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</si>
  <si>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</si>
  <si>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</si>
  <si>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</si>
  <si>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</si>
  <si>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</si>
  <si>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</si>
  <si>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</si>
  <si>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</si>
  <si>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</si>
  <si>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</si>
  <si>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</si>
  <si>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</si>
  <si>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</si>
  <si>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</si>
  <si>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</si>
  <si>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</si>
  <si>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</si>
  <si>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</si>
  <si>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</si>
  <si>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</si>
  <si>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</si>
  <si>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</si>
  <si>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</si>
  <si>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</si>
  <si>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</si>
  <si>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</si>
  <si>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</si>
  <si>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</si>
  <si>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</si>
  <si>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</si>
  <si>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</si>
  <si>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</si>
  <si>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</si>
  <si>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</si>
  <si>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</si>
  <si>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</si>
  <si>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</si>
  <si>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</si>
  <si>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</si>
  <si>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</si>
  <si>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</si>
  <si>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</si>
  <si>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</si>
  <si>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</si>
  <si>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</si>
  <si>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</si>
  <si>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</si>
  <si>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</si>
  <si>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</si>
  <si>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</si>
  <si>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</si>
  <si>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</si>
  <si>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</si>
  <si>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</si>
  <si>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</si>
  <si>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</si>
  <si>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</si>
  <si>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</si>
  <si>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</si>
  <si>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</si>
  <si>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</si>
  <si>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</si>
  <si>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</si>
  <si>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</si>
  <si>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</si>
  <si>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</si>
  <si>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</si>
  <si>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</si>
  <si>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</si>
  <si>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</si>
  <si>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</si>
  <si>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</si>
  <si>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</si>
  <si>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</si>
  <si>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</si>
  <si>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</si>
  <si>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</si>
  <si>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</si>
  <si>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</si>
  <si>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</si>
  <si>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</si>
  <si>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</si>
  <si>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</si>
  <si>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</si>
  <si>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</si>
  <si>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</si>
  <si>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</si>
  <si>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</si>
  <si>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</si>
  <si>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</si>
  <si>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</si>
  <si>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</si>
  <si>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</si>
  <si>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</si>
  <si>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</si>
  <si>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</si>
  <si>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</si>
  <si>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</si>
  <si>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</si>
  <si>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</si>
  <si>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</si>
  <si>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</si>
  <si>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</si>
  <si>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</si>
  <si>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</si>
  <si>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</si>
  <si>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</si>
  <si>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</si>
  <si>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</si>
  <si>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</si>
  <si>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</si>
  <si>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</si>
  <si>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</si>
  <si>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</si>
  <si>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</si>
  <si>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</si>
  <si>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</si>
  <si>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</si>
  <si>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</si>
  <si>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</si>
  <si>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</si>
  <si>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</si>
  <si>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</si>
  <si>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</si>
  <si>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</si>
  <si>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</si>
  <si>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</si>
  <si>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</si>
  <si>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</si>
  <si>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</si>
  <si>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</si>
  <si>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</si>
  <si>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</si>
  <si>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</si>
  <si>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</si>
  <si>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</si>
  <si>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</si>
  <si>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</si>
  <si>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</si>
  <si>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</si>
  <si>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</si>
  <si>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</si>
  <si>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</si>
  <si>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</si>
  <si>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</si>
  <si>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</si>
  <si>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</si>
  <si>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</si>
  <si>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</si>
  <si>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</si>
  <si>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</si>
  <si>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</si>
  <si>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</si>
  <si>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</si>
  <si>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</si>
  <si>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</si>
  <si>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</si>
  <si>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</si>
  <si>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</si>
  <si>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</si>
  <si>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</si>
  <si>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</si>
  <si>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</si>
  <si>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</si>
  <si>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</si>
  <si>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</si>
  <si>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</si>
  <si>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</si>
  <si>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</si>
  <si>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</si>
  <si>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</si>
  <si>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</si>
  <si>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</si>
  <si>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</si>
  <si>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</si>
  <si>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</si>
  <si>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</si>
  <si>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</si>
  <si>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</si>
  <si>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</si>
  <si>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</si>
  <si>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</si>
  <si>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</si>
  <si>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</si>
  <si>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</si>
  <si>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</si>
  <si>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</si>
  <si>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</si>
  <si>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</si>
  <si>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</si>
  <si>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</si>
  <si>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</si>
  <si>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</si>
  <si>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</si>
  <si>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</si>
  <si>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</si>
  <si>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</si>
  <si>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</si>
  <si>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</si>
  <si>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</si>
  <si>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</si>
  <si>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</si>
  <si>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</si>
  <si>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</si>
  <si>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</si>
  <si>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</si>
  <si>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</si>
  <si>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</si>
  <si>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</si>
  <si>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</si>
  <si>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</si>
  <si>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</si>
  <si>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</si>
  <si>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</si>
  <si>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</si>
  <si>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</si>
  <si>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</si>
  <si>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</si>
  <si>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</si>
  <si>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</si>
  <si>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</si>
  <si>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</si>
  <si>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</si>
  <si>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</si>
  <si>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</si>
  <si>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</si>
  <si>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</si>
  <si>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</si>
  <si>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</si>
  <si>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</si>
  <si>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</si>
  <si>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</si>
  <si>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</si>
  <si>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</si>
  <si>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</si>
  <si>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</si>
  <si>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</si>
  <si>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</si>
  <si>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</si>
  <si>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</si>
  <si>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</si>
  <si>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</si>
  <si>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</si>
  <si>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</si>
  <si>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</si>
  <si>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</si>
  <si>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</si>
  <si>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</si>
  <si>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</si>
  <si>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</si>
  <si>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</si>
  <si>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</si>
  <si>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</si>
  <si>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</si>
  <si>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</si>
  <si>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</si>
  <si>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</si>
  <si>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</si>
  <si>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</si>
  <si>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</si>
  <si>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</si>
  <si>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</si>
  <si>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</si>
  <si>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</si>
  <si>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</si>
  <si>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</si>
  <si>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</si>
  <si>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</si>
  <si>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</si>
  <si>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</si>
  <si>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</si>
  <si>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</si>
  <si>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</si>
  <si>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</si>
  <si>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</si>
  <si>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</si>
  <si>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</si>
  <si>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</si>
  <si>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</si>
  <si>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</si>
  <si>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</si>
  <si>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</si>
  <si>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</si>
  <si>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</si>
  <si>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</si>
  <si>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</si>
  <si>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</si>
  <si>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</si>
  <si>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</si>
  <si>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</si>
  <si>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</si>
  <si>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</si>
  <si>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</si>
  <si>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</si>
  <si>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</si>
  <si>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</si>
  <si>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</si>
  <si>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</si>
  <si>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</si>
  <si>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</si>
  <si>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</si>
  <si>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</si>
  <si>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</si>
  <si>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</si>
  <si>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</si>
  <si>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</si>
  <si>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</si>
  <si>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</si>
  <si>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</si>
  <si>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</si>
  <si>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</si>
  <si>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</si>
  <si>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</si>
  <si>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</si>
  <si>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</si>
  <si>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</si>
  <si>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</si>
  <si>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</si>
  <si>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</si>
  <si>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</si>
  <si>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</si>
  <si>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</si>
  <si>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</si>
  <si>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</si>
  <si>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</si>
  <si>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</si>
  <si>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</si>
  <si>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</si>
  <si>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</si>
  <si>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</si>
  <si>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</si>
  <si>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</si>
  <si>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</si>
  <si>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</si>
  <si>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</si>
  <si>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</si>
  <si>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</si>
  <si>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</si>
  <si>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</si>
  <si>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</si>
  <si>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</si>
  <si>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</si>
  <si>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</si>
  <si>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</si>
  <si>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</si>
  <si>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</si>
  <si>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</si>
  <si>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</si>
  <si>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</si>
  <si>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</si>
  <si>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</si>
  <si>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</si>
  <si>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</si>
  <si>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</si>
  <si>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</si>
  <si>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</si>
  <si>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</si>
  <si>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</si>
  <si>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</si>
  <si>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</si>
  <si>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</si>
  <si>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</si>
  <si>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</si>
  <si>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</si>
  <si>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</si>
  <si>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</si>
  <si>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</si>
  <si>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</si>
  <si>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</si>
  <si>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</si>
  <si>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</si>
  <si>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</si>
  <si>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</si>
  <si>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</si>
  <si>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</si>
  <si>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</si>
  <si>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</si>
  <si>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</si>
  <si>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</si>
  <si>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</si>
  <si>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</si>
  <si>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</si>
  <si>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</si>
  <si>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</si>
  <si>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</si>
  <si>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</si>
  <si>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</si>
  <si>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</si>
  <si>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</si>
  <si>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</si>
  <si>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</si>
  <si>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</si>
  <si>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</si>
  <si>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</si>
  <si>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</si>
  <si>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</si>
  <si>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</si>
  <si>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</si>
  <si>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</si>
  <si>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</si>
  <si>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</si>
  <si>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</si>
  <si>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</si>
  <si>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</si>
  <si>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</si>
  <si>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</si>
  <si>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</si>
  <si>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</si>
  <si>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</si>
  <si>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</si>
  <si>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</si>
  <si>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</si>
  <si>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</si>
  <si>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</si>
  <si>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</si>
  <si>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</si>
  <si>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</si>
  <si>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</si>
  <si>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</si>
  <si>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</si>
  <si>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</si>
  <si>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</si>
  <si>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</si>
  <si>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</si>
  <si>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</si>
  <si>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</si>
  <si>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</si>
  <si>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</si>
  <si>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</si>
  <si>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</si>
  <si>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</si>
  <si>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</si>
  <si>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</si>
  <si>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</si>
  <si>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</si>
  <si>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</si>
  <si>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</si>
  <si>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</si>
  <si>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</si>
  <si>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</si>
  <si>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</si>
  <si>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</si>
  <si>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</si>
  <si>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</si>
  <si>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</si>
  <si>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</si>
  <si>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</si>
  <si>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</si>
  <si>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</si>
  <si>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</si>
  <si>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</si>
  <si>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</si>
  <si>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</si>
  <si>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</si>
  <si>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</si>
  <si>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</si>
  <si>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</si>
  <si>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</si>
  <si>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</si>
  <si>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</si>
  <si>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</si>
  <si>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</si>
  <si>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</si>
  <si>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</si>
  <si>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</si>
  <si>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</si>
  <si>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</si>
  <si>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</si>
  <si>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</si>
  <si>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</si>
  <si>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</si>
  <si>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</si>
  <si>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</si>
  <si>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</si>
  <si>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</si>
  <si>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</si>
  <si>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</si>
  <si>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</si>
  <si>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</si>
  <si>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</si>
  <si>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</si>
  <si>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</si>
  <si>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</si>
  <si>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</si>
  <si>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</si>
  <si>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</si>
  <si>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</si>
  <si>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</si>
  <si>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</si>
  <si>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</si>
  <si>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</si>
  <si>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</si>
  <si>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</si>
  <si>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</si>
  <si>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</si>
  <si>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</si>
  <si>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</si>
  <si>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</si>
  <si>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</si>
  <si>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</si>
  <si>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</si>
  <si>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</si>
  <si>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</si>
  <si>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</si>
  <si>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</si>
  <si>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</si>
  <si>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</si>
  <si>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</si>
  <si>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</si>
  <si>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</si>
  <si>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</si>
  <si>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</si>
  <si>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</si>
  <si>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</si>
  <si>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</si>
  <si>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</si>
  <si>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</si>
  <si>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</si>
  <si>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</si>
  <si>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</si>
  <si>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</si>
  <si>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</si>
  <si>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</si>
  <si>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</si>
  <si>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</si>
  <si>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</si>
  <si>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</si>
  <si>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</si>
  <si>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</si>
  <si>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</si>
  <si>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</si>
  <si>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</si>
  <si>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</si>
  <si>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</si>
  <si>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</si>
  <si>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</si>
  <si>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</si>
  <si>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</si>
  <si>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</si>
  <si>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</si>
  <si>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</si>
  <si>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</si>
  <si>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</si>
  <si>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</si>
  <si>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</si>
  <si>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</si>
  <si>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</si>
  <si>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</si>
  <si>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</si>
  <si>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</si>
  <si>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</si>
  <si>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</si>
  <si>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</si>
  <si>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</si>
  <si>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</si>
  <si>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</si>
  <si>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</si>
  <si>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</si>
  <si>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</si>
  <si>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</si>
  <si>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</si>
  <si>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</si>
  <si>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</si>
  <si>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</si>
  <si>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</si>
  <si>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</si>
  <si>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</si>
  <si>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</si>
  <si>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</si>
  <si>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</si>
  <si>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</si>
  <si>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</si>
  <si>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</si>
  <si>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</si>
  <si>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</si>
  <si>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</si>
  <si>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</si>
  <si>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</si>
  <si>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</si>
  <si>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</si>
  <si>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</si>
  <si>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</si>
  <si>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</si>
  <si>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</si>
  <si>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</si>
  <si>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</si>
  <si>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</si>
  <si>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</si>
  <si>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</si>
  <si>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</si>
  <si>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</si>
  <si>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</si>
  <si>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</si>
  <si>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</si>
  <si>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</si>
  <si>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</si>
  <si>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</si>
  <si>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</si>
  <si>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</si>
  <si>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</si>
  <si>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</si>
  <si>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</si>
  <si>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</si>
  <si>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</si>
  <si>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</si>
  <si>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</si>
  <si>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</si>
  <si>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</si>
  <si>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</si>
  <si>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</si>
  <si>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</si>
  <si>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</si>
  <si>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</si>
  <si>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</si>
  <si>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</si>
  <si>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</si>
  <si>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</si>
  <si>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</si>
  <si>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</si>
  <si>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</si>
  <si>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</si>
  <si>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</si>
  <si>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</si>
  <si>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</si>
  <si>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</si>
  <si>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</si>
  <si>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</si>
  <si>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</si>
  <si>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</si>
  <si>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</si>
  <si>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</si>
  <si>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</si>
  <si>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</si>
  <si>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</si>
  <si>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</si>
  <si>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</si>
  <si>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</si>
  <si>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</si>
  <si>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</si>
  <si>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</si>
  <si>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</si>
  <si>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</si>
  <si>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</si>
  <si>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</si>
  <si>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</si>
  <si>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</si>
  <si>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</si>
  <si>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</si>
  <si>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</si>
  <si>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</si>
  <si>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</si>
  <si>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</si>
  <si>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</si>
  <si>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</si>
  <si>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</si>
  <si>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</si>
  <si>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</si>
  <si>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</si>
  <si>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</si>
  <si>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</si>
  <si>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</si>
  <si>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</si>
  <si>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</si>
  <si>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</si>
  <si>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</si>
  <si>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</si>
  <si>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</si>
  <si>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</si>
  <si>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</si>
  <si>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</si>
  <si>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</si>
  <si>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</si>
  <si>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</si>
  <si>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</si>
  <si>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</si>
  <si>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</si>
  <si>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</si>
  <si>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</si>
  <si>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</si>
  <si>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</si>
  <si>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</si>
  <si>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</si>
  <si>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</si>
  <si>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</si>
  <si>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</si>
  <si>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</si>
  <si>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</si>
  <si>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</si>
  <si>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</si>
  <si>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</si>
  <si>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</si>
  <si>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</si>
  <si>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</si>
  <si>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</si>
  <si>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</si>
  <si>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</si>
  <si>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</si>
  <si>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</si>
  <si>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</si>
  <si>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</si>
  <si>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</si>
  <si>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</si>
  <si>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</si>
  <si>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</si>
  <si>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</si>
  <si>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</si>
  <si>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</si>
  <si>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</si>
  <si>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</si>
  <si>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</si>
  <si>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</si>
  <si>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</si>
  <si>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</si>
  <si>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</si>
  <si>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</si>
  <si>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</si>
  <si>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</si>
  <si>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</si>
  <si>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</si>
  <si>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</si>
  <si>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</si>
  <si>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</si>
  <si>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</si>
  <si>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</si>
  <si>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</si>
  <si>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</si>
  <si>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</si>
  <si>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</si>
  <si>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</si>
  <si>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</si>
  <si>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</si>
  <si>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</si>
  <si>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</si>
  <si>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</si>
  <si>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</si>
  <si>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</si>
  <si>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</si>
  <si>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</si>
  <si>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</si>
  <si>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</si>
  <si>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</si>
  <si>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</si>
  <si>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</si>
  <si>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</si>
  <si>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</si>
  <si>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</si>
  <si>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</si>
  <si>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</si>
  <si>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</si>
  <si>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</si>
  <si>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</si>
  <si>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</si>
  <si>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</si>
  <si>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</si>
  <si>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</si>
  <si>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</si>
  <si>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</si>
  <si>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</si>
  <si>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</si>
  <si>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</si>
  <si>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</si>
  <si>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</si>
  <si>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</si>
  <si>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</si>
  <si>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</si>
  <si>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</si>
  <si>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</si>
  <si>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</si>
  <si>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</si>
  <si>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</si>
  <si>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</si>
  <si>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</si>
  <si>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</si>
  <si>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</si>
  <si>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</si>
  <si>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</si>
  <si>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</si>
  <si>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</si>
  <si>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</si>
  <si>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</si>
  <si>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</si>
  <si>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</si>
  <si>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</si>
  <si>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</si>
  <si>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</si>
  <si>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</si>
  <si>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</si>
  <si>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</si>
  <si>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</si>
  <si>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</si>
  <si>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</si>
  <si>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</si>
  <si>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</si>
  <si>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</si>
  <si>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</si>
  <si>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</si>
  <si>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</si>
  <si>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</si>
  <si>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</si>
  <si>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</si>
  <si>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</si>
  <si>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</si>
  <si>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</si>
  <si>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</si>
  <si>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</si>
  <si>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</si>
  <si>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</si>
  <si>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</si>
  <si>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</si>
  <si>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</si>
  <si>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</si>
  <si>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</si>
  <si>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</si>
  <si>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</si>
  <si>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</si>
  <si>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</si>
  <si>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</si>
  <si>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</si>
  <si>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</si>
  <si>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</si>
  <si>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</si>
  <si>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</si>
  <si>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</si>
  <si>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</si>
  <si>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</si>
  <si>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</si>
  <si>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</si>
  <si>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</si>
  <si>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</si>
  <si>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</si>
  <si>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</si>
  <si>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</si>
  <si>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</si>
  <si>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</si>
  <si>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</si>
  <si>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</si>
  <si>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</si>
  <si>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</si>
  <si>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</si>
  <si>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</si>
  <si>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</si>
  <si>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</si>
  <si>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</si>
  <si>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</si>
  <si>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</si>
  <si>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</si>
  <si>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</si>
  <si>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</si>
  <si>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</si>
  <si>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</si>
  <si>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</si>
  <si>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</si>
  <si>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</si>
  <si>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</si>
  <si>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</si>
  <si>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</si>
  <si>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</si>
  <si>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</si>
  <si>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</si>
  <si>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</si>
  <si>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</si>
  <si>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</si>
  <si>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</si>
  <si>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</si>
  <si>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</si>
  <si>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</si>
  <si>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</si>
  <si>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</si>
  <si>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</si>
  <si>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</si>
  <si>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</si>
  <si>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</si>
  <si>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</si>
  <si>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</si>
  <si>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</si>
  <si>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</si>
  <si>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</si>
  <si>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</si>
  <si>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</si>
  <si>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</si>
  <si>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</si>
  <si>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</si>
  <si>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</si>
  <si>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</si>
  <si>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</si>
  <si>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</si>
  <si>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</si>
  <si>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</si>
  <si>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</si>
  <si>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</si>
  <si>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</si>
  <si>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</si>
  <si>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</si>
  <si>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</si>
  <si>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</si>
  <si>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</si>
  <si>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</si>
  <si>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</si>
  <si>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</si>
  <si>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</si>
  <si>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</si>
  <si>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</si>
  <si>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</si>
  <si>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</si>
  <si>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</si>
  <si>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</si>
  <si>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</si>
  <si>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</si>
  <si>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</si>
  <si>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</si>
  <si>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</si>
  <si>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</si>
  <si>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</si>
  <si>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</si>
  <si>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</si>
  <si>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</si>
  <si>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</si>
  <si>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</si>
  <si>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</si>
  <si>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</si>
  <si>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</si>
  <si>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</si>
  <si>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</si>
  <si>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</si>
  <si>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</si>
  <si>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</si>
  <si>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</si>
  <si>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</si>
  <si>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</si>
  <si>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</si>
  <si>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</si>
  <si>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</si>
  <si>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</si>
  <si>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</si>
  <si>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</si>
  <si>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</si>
  <si>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</si>
  <si>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</si>
  <si>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</si>
  <si>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</si>
  <si>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</si>
  <si>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</si>
  <si>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</si>
  <si>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</si>
  <si>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</si>
  <si>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</si>
  <si>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</si>
  <si>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</si>
  <si>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</si>
  <si>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</si>
  <si>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</si>
  <si>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</si>
  <si>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</si>
  <si>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</si>
  <si>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</si>
  <si>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</si>
  <si>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</si>
  <si>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</si>
  <si>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</si>
  <si>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</si>
  <si>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</si>
  <si>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</si>
  <si>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</si>
  <si>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</si>
  <si>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</si>
  <si>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</si>
  <si>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</si>
  <si>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</si>
  <si>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</si>
  <si>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</si>
  <si>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</si>
  <si>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</si>
  <si>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</si>
  <si>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</si>
  <si>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</si>
  <si>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</si>
  <si>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</si>
  <si>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</si>
  <si>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</si>
  <si>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</si>
  <si>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</si>
  <si>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</si>
  <si>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</si>
  <si>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</si>
  <si>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</si>
  <si>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</si>
  <si>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</si>
  <si>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</si>
  <si>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</si>
  <si>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</si>
  <si>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</si>
  <si>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</si>
  <si>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</si>
  <si>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</si>
  <si>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</si>
  <si>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</si>
  <si>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</si>
  <si>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</si>
  <si>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</si>
  <si>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</si>
  <si>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</si>
  <si>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</si>
  <si>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</si>
  <si>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</si>
  <si>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</si>
  <si>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</si>
  <si>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</si>
  <si>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</si>
  <si>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</si>
  <si>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</si>
  <si>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</si>
  <si>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</si>
  <si>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</si>
  <si>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</si>
  <si>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</si>
  <si>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</si>
  <si>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</si>
  <si>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</si>
  <si>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</si>
  <si>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</si>
  <si>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</si>
  <si>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</si>
  <si>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</si>
  <si>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</si>
  <si>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</si>
  <si>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</si>
  <si>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</si>
  <si>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</si>
  <si>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</si>
  <si>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</si>
  <si>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</si>
  <si>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</si>
  <si>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</si>
  <si>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</si>
  <si>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</si>
  <si>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</si>
  <si>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</si>
  <si>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</si>
  <si>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</si>
  <si>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</si>
  <si>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</si>
  <si>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</si>
  <si>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</si>
  <si>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</si>
  <si>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</si>
  <si>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</si>
  <si>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</si>
  <si>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</si>
  <si>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</si>
  <si>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</si>
  <si>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</si>
  <si>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</si>
  <si>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</si>
  <si>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</si>
  <si>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</si>
  <si>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</si>
  <si>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</si>
  <si>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</si>
  <si>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</si>
  <si>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</si>
  <si>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</si>
  <si>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</si>
  <si>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</si>
  <si>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</si>
  <si>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</si>
  <si>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</si>
  <si>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</si>
  <si>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</si>
  <si>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</si>
  <si>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</si>
  <si>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</si>
  <si>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</si>
  <si>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</si>
  <si>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</si>
  <si>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</si>
  <si>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</si>
  <si>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</si>
  <si>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</si>
  <si>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</si>
  <si>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</si>
  <si>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</si>
  <si>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</si>
  <si>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</si>
  <si>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</si>
  <si>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</si>
  <si>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</si>
  <si>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</si>
  <si>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</si>
  <si>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</si>
  <si>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</si>
  <si>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</si>
  <si>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</si>
  <si>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</si>
  <si>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</si>
  <si>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</si>
  <si>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</si>
  <si>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</si>
  <si>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</si>
  <si>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</si>
  <si>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</si>
  <si>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</si>
  <si>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</si>
  <si>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</si>
  <si>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</si>
  <si>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</si>
  <si>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</si>
  <si>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</si>
  <si>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</si>
  <si>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</si>
  <si>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</si>
  <si>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</si>
  <si>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</si>
  <si>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</si>
  <si>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</si>
  <si>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</si>
  <si>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</si>
  <si>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</si>
  <si>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</si>
  <si>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</si>
  <si>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</si>
  <si>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</si>
  <si>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</si>
  <si>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</si>
  <si>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</si>
  <si>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</si>
  <si>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</si>
  <si>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</si>
  <si>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</si>
  <si>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</si>
  <si>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</si>
  <si>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</si>
  <si>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</si>
  <si>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</si>
  <si>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</si>
  <si>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</si>
  <si>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</si>
  <si>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</si>
  <si>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</si>
  <si>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</si>
  <si>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</si>
  <si>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</si>
  <si>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</si>
  <si>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</si>
  <si>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</si>
  <si>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</si>
  <si>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</si>
  <si>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</si>
  <si>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</si>
  <si>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</si>
  <si>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</si>
  <si>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</si>
  <si>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</si>
  <si>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</si>
  <si>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</si>
  <si>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</si>
  <si>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</si>
  <si>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</si>
  <si>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</si>
  <si>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</si>
  <si>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</si>
  <si>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</si>
  <si>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</si>
  <si>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</si>
  <si>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</si>
  <si>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</si>
  <si>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</si>
  <si>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</si>
  <si>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</si>
  <si>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</si>
  <si>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</si>
  <si>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</si>
  <si>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</si>
  <si>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</si>
  <si>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</si>
  <si>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</si>
  <si>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</si>
  <si>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</si>
  <si>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</si>
  <si>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</si>
  <si>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</si>
  <si>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</si>
  <si>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</si>
  <si>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</si>
  <si>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</si>
  <si>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</si>
  <si>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</si>
  <si>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</si>
  <si>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</si>
  <si>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</si>
  <si>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</si>
  <si>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</si>
  <si>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</si>
  <si>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</si>
  <si>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</si>
  <si>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</si>
  <si>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</si>
  <si>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</si>
  <si>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</si>
  <si>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</si>
  <si>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</si>
  <si>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</si>
  <si>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</si>
  <si>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</si>
  <si>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</si>
  <si>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</si>
  <si>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</si>
  <si>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</si>
  <si>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</si>
  <si>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</si>
  <si>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</si>
  <si>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</si>
  <si>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</si>
  <si>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</si>
  <si>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</si>
  <si>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</si>
  <si>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</si>
  <si>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</si>
  <si>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</si>
  <si>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</si>
  <si>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</si>
  <si>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</si>
  <si>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</si>
  <si>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</si>
  <si>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</si>
  <si>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</si>
  <si>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</si>
  <si>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</si>
  <si>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</si>
  <si>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</si>
  <si>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</si>
  <si>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</si>
  <si>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</si>
  <si>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</si>
  <si>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</si>
  <si>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</si>
  <si>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</si>
  <si>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</si>
  <si>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</si>
  <si>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</si>
  <si>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</si>
  <si>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</si>
  <si>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</si>
  <si>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</si>
  <si>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</si>
  <si>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</si>
  <si>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</si>
  <si>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</si>
  <si>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</si>
  <si>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</si>
  <si>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</si>
  <si>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</si>
  <si>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</si>
  <si>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</si>
  <si>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</si>
  <si>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</si>
  <si>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</si>
  <si>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</si>
  <si>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</si>
  <si>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</si>
  <si>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</si>
  <si>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</si>
  <si>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</si>
  <si>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</si>
  <si>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</si>
  <si>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</si>
  <si>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</si>
  <si>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</si>
  <si>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</si>
  <si>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</si>
  <si>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</si>
  <si>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</si>
  <si>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</si>
  <si>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</si>
  <si>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</si>
  <si>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</si>
  <si>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</si>
  <si>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</si>
  <si>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</si>
  <si>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</si>
  <si>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</si>
  <si>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</si>
  <si>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</si>
  <si>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</si>
  <si>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</si>
  <si>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</si>
  <si>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</si>
  <si>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</si>
  <si>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</si>
  <si>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</si>
  <si>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</si>
  <si>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</si>
  <si>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</si>
  <si>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</si>
  <si>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</si>
  <si>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</si>
  <si>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</si>
  <si>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</si>
  <si>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</si>
  <si>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</si>
  <si>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</si>
  <si>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</si>
  <si>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</si>
  <si>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</si>
  <si>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</si>
  <si>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</si>
  <si>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</si>
  <si>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</si>
  <si>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</si>
  <si>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</si>
  <si>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</si>
  <si>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</si>
  <si>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</si>
  <si>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</si>
  <si>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</si>
  <si>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</si>
  <si>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</si>
  <si>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</si>
  <si>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</si>
  <si>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</si>
  <si>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</si>
  <si>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</si>
  <si>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</si>
  <si>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</si>
  <si>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</si>
  <si>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</si>
  <si>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</si>
  <si>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</si>
  <si>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</si>
  <si>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</si>
  <si>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</si>
  <si>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</si>
  <si>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</si>
  <si>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</si>
  <si>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</si>
  <si>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</si>
  <si>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</si>
  <si>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</si>
  <si>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</si>
  <si>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</si>
  <si>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</si>
  <si>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</si>
  <si>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</si>
  <si>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</si>
  <si>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</si>
  <si>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</si>
  <si>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</si>
  <si>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</si>
  <si>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</si>
  <si>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</si>
  <si>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</si>
  <si>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</si>
  <si>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</si>
  <si>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</si>
  <si>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</si>
  <si>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</si>
  <si>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</si>
  <si>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</si>
  <si>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</si>
  <si>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</si>
  <si>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</si>
  <si>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</si>
  <si>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</si>
  <si>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</si>
  <si>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</si>
  <si>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</si>
  <si>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</si>
  <si>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</si>
  <si>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</si>
  <si>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</si>
  <si>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</si>
  <si>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</si>
  <si>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</si>
  <si>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</si>
  <si>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</si>
  <si>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</si>
  <si>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</si>
  <si>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</si>
  <si>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</si>
  <si>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</si>
  <si>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</si>
  <si>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</si>
  <si>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</si>
  <si>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</si>
  <si>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</si>
  <si>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</si>
  <si>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</si>
  <si>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</si>
  <si>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</si>
  <si>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</si>
  <si>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</si>
  <si>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</si>
  <si>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</si>
  <si>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</si>
  <si>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</si>
  <si>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</si>
  <si>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</si>
  <si>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</si>
  <si>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</si>
  <si>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</si>
  <si>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</si>
  <si>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</si>
  <si>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</si>
  <si>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</si>
  <si>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</si>
  <si>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</si>
  <si>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</si>
  <si>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</si>
  <si>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</si>
  <si>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</si>
  <si>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</si>
  <si>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</si>
  <si>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</si>
  <si>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</si>
  <si>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</si>
  <si>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</si>
  <si>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</si>
  <si>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</si>
  <si>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</si>
  <si>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</si>
  <si>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</si>
  <si>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</si>
  <si>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</si>
  <si>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</si>
  <si>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</si>
  <si>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</si>
  <si>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</si>
  <si>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</si>
  <si>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</si>
  <si>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</si>
  <si>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</si>
  <si>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</si>
  <si>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</si>
  <si>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</si>
  <si>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</si>
  <si>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</si>
  <si>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</si>
  <si>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</si>
  <si>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</si>
  <si>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</si>
  <si>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</si>
  <si>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</si>
  <si>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</si>
  <si>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</si>
  <si>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</si>
  <si>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</si>
  <si>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</si>
  <si>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</si>
  <si>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</si>
  <si>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</si>
  <si>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</si>
  <si>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</si>
  <si>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</si>
  <si>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</si>
  <si>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</si>
  <si>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</si>
  <si>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</si>
  <si>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</si>
  <si>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</si>
  <si>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</si>
  <si>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</si>
  <si>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</si>
  <si>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</si>
  <si>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</si>
  <si>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</si>
  <si>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</si>
  <si>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</si>
  <si>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</si>
  <si>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</si>
  <si>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</si>
  <si>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</si>
  <si>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</si>
  <si>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</si>
  <si>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</si>
  <si>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</si>
  <si>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</si>
  <si>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</si>
  <si>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</si>
  <si>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</si>
  <si>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</si>
  <si>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</si>
  <si>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</si>
  <si>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</si>
  <si>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</si>
  <si>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</si>
  <si>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</si>
  <si>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</si>
  <si>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</si>
  <si>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</si>
  <si>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</si>
  <si>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</si>
  <si>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</si>
  <si>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</si>
  <si>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</si>
  <si>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</si>
  <si>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</si>
  <si>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</si>
  <si>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</si>
  <si>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</si>
  <si>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</si>
  <si>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</si>
  <si>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</si>
  <si>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</si>
  <si>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</si>
  <si>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</si>
  <si>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</si>
  <si>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</si>
  <si>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</si>
  <si>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</si>
  <si>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</si>
  <si>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</si>
  <si>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</si>
  <si>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</si>
  <si>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</si>
  <si>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</si>
  <si>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</si>
  <si>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</si>
  <si>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</si>
  <si>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</si>
  <si>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</si>
  <si>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</si>
  <si>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</si>
  <si>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</si>
  <si>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</si>
  <si>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</si>
  <si>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</si>
  <si>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</si>
  <si>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</si>
  <si>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</si>
  <si>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</si>
  <si>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</si>
  <si>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</si>
  <si>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</si>
  <si>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</si>
  <si>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</si>
  <si>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</si>
  <si>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</si>
  <si>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</si>
  <si>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</si>
  <si>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</si>
  <si>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</si>
  <si>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</si>
  <si>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</si>
  <si>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</si>
  <si>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</si>
  <si>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</si>
  <si>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</si>
  <si>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</si>
  <si>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</si>
  <si>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</si>
  <si>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</si>
  <si>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</si>
  <si>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</si>
  <si>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</si>
  <si>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</si>
  <si>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</si>
  <si>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</si>
  <si>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</si>
  <si>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</si>
  <si>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</si>
  <si>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</si>
  <si>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</si>
  <si>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</si>
  <si>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</si>
  <si>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</si>
  <si>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</si>
  <si>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</si>
  <si>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</si>
  <si>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</si>
  <si>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</si>
  <si>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</si>
  <si>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</si>
  <si>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</si>
  <si>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</si>
  <si>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</si>
  <si>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</si>
  <si>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</si>
  <si>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</si>
  <si>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</si>
  <si>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</si>
  <si>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</si>
  <si>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</si>
  <si>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</si>
  <si>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</si>
  <si>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</si>
  <si>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</si>
  <si>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</si>
  <si>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</si>
  <si>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</si>
  <si>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</si>
  <si>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</si>
  <si>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</si>
  <si>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</si>
  <si>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</si>
  <si>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</si>
  <si>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</si>
  <si>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</si>
  <si>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</si>
  <si>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</si>
  <si>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</si>
  <si>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</si>
  <si>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</si>
  <si>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</si>
  <si>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</si>
  <si>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</si>
  <si>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</si>
  <si>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</si>
  <si>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</si>
  <si>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</si>
  <si>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</si>
  <si>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</si>
  <si>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</si>
  <si>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</si>
  <si>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</si>
  <si>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</si>
  <si>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</si>
  <si>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</si>
  <si>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</si>
  <si>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</si>
  <si>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</si>
  <si>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</si>
  <si>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</si>
  <si>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</si>
  <si>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</si>
  <si>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</si>
  <si>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</si>
  <si>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</si>
  <si>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</si>
  <si>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</si>
  <si>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</si>
  <si>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</si>
  <si>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</si>
  <si>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</si>
  <si>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</si>
  <si>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</si>
  <si>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</si>
  <si>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</si>
  <si>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</si>
  <si>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</si>
  <si>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</si>
  <si>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</si>
  <si>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</si>
  <si>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</si>
  <si>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</si>
  <si>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</si>
  <si>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</si>
  <si>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</si>
  <si>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</si>
  <si>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</si>
  <si>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</si>
  <si>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</si>
  <si>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</si>
  <si>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</si>
  <si>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</si>
  <si>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</si>
  <si>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</si>
  <si>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</si>
  <si>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</si>
  <si>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</si>
  <si>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</si>
  <si>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</si>
  <si>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</si>
  <si>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</si>
  <si>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</si>
  <si>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</si>
  <si>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</si>
  <si>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</si>
  <si>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</si>
  <si>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</si>
  <si>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</si>
  <si>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</si>
  <si>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</si>
  <si>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</si>
  <si>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</si>
  <si>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</si>
  <si>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</si>
  <si>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</si>
  <si>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</si>
  <si>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</si>
  <si>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</si>
  <si>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</si>
  <si>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</si>
  <si>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</si>
  <si>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</si>
  <si>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</si>
  <si>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</si>
  <si>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</si>
  <si>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</si>
  <si>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</si>
  <si>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</si>
  <si>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</si>
  <si>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</si>
  <si>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</si>
  <si>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</si>
  <si>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</si>
  <si>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</si>
  <si>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</si>
  <si>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</si>
  <si>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</si>
  <si>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</si>
  <si>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</si>
  <si>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</si>
  <si>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</si>
  <si>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</si>
  <si>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</si>
  <si>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</si>
  <si>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</si>
  <si>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</si>
  <si>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</si>
  <si>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</si>
  <si>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</si>
  <si>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</si>
  <si>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</si>
  <si>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</si>
  <si>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</si>
  <si>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</si>
  <si>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</si>
  <si>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</si>
  <si>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</si>
  <si>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</si>
  <si>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</si>
  <si>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</si>
  <si>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</si>
  <si>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</si>
  <si>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</si>
  <si>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</si>
  <si>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</si>
  <si>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</si>
  <si>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</si>
  <si>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</si>
  <si>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</si>
  <si>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</si>
  <si>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</si>
  <si>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</si>
  <si>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</si>
  <si>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</si>
  <si>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</si>
  <si>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</si>
  <si>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</si>
  <si>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</si>
  <si>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</si>
  <si>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</si>
  <si>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</si>
  <si>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</si>
  <si>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</si>
  <si>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</si>
  <si>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</si>
  <si>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</si>
  <si>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</si>
  <si>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</si>
  <si>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</si>
  <si>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</si>
  <si>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</si>
  <si>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</si>
  <si>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</si>
  <si>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</si>
  <si>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</si>
  <si>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</si>
  <si>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</si>
  <si>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</si>
  <si>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</si>
  <si>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</si>
  <si>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</si>
  <si>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</si>
  <si>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</si>
  <si>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</si>
  <si>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</si>
  <si>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</si>
  <si>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</si>
  <si>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</si>
  <si>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</si>
  <si>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</si>
  <si>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</si>
  <si>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</si>
  <si>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</si>
  <si>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</si>
  <si>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</si>
  <si>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</si>
  <si>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</si>
  <si>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</si>
  <si>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</si>
  <si>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</si>
  <si>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</si>
  <si>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</si>
  <si>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</si>
  <si>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</si>
  <si>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</si>
  <si>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</si>
  <si>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</si>
  <si>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</si>
  <si>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</si>
  <si>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</si>
  <si>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</si>
  <si>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</si>
  <si>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</si>
  <si>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</si>
  <si>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</si>
  <si>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</si>
  <si>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</si>
  <si>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</si>
  <si>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</si>
  <si>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</si>
  <si>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</si>
  <si>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</si>
  <si>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</si>
  <si>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</si>
  <si>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</si>
  <si>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</si>
  <si>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</si>
  <si>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</si>
  <si>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</si>
  <si>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</si>
  <si>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</si>
  <si>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</si>
  <si>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</si>
  <si>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</si>
  <si>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</si>
  <si>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</si>
  <si>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</si>
  <si>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</si>
  <si>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</si>
  <si>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</si>
  <si>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</si>
  <si>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</si>
  <si>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</si>
  <si>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</si>
  <si>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</si>
  <si>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</si>
  <si>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</si>
  <si>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</si>
  <si>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</si>
  <si>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</si>
  <si>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</si>
  <si>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</si>
  <si>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</si>
  <si>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</si>
  <si>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</si>
  <si>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</si>
  <si>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</si>
  <si>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</si>
  <si>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</si>
  <si>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</si>
  <si>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</si>
  <si>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</si>
  <si>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</si>
  <si>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</si>
  <si>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</si>
  <si>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</si>
  <si>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</si>
  <si>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</si>
  <si>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</si>
  <si>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</si>
  <si>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</si>
  <si>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</si>
  <si>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</si>
  <si>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</si>
  <si>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</si>
  <si>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</si>
  <si>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</si>
  <si>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</si>
  <si>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</si>
  <si>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</si>
  <si>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</si>
  <si>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</si>
  <si>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</si>
  <si>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</si>
  <si>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</si>
  <si>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</si>
  <si>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</si>
  <si>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</si>
  <si>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</si>
  <si>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</si>
  <si>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</si>
  <si>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</si>
  <si>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</si>
  <si>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</si>
  <si>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</si>
  <si>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</si>
  <si>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</si>
  <si>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</si>
  <si>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</si>
  <si>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</si>
  <si>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</si>
  <si>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</si>
  <si>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</si>
  <si>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</si>
  <si>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</si>
  <si>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</si>
  <si>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</si>
  <si>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</si>
  <si>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</si>
  <si>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</si>
  <si>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</si>
  <si>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</si>
  <si>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</si>
  <si>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</si>
  <si>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</si>
  <si>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</si>
  <si>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</si>
  <si>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</si>
  <si>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</si>
  <si>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</si>
  <si>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</si>
  <si>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</si>
  <si>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</si>
  <si>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</si>
  <si>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</si>
  <si>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</si>
  <si>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</si>
  <si>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</si>
  <si>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</si>
  <si>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</si>
  <si>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</si>
  <si>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</si>
  <si>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</si>
  <si>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</si>
  <si>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</si>
  <si>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</si>
  <si>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</si>
  <si>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</si>
  <si>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</si>
  <si>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</si>
  <si>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</si>
  <si>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</si>
  <si>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</si>
  <si>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</si>
  <si>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</si>
  <si>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</si>
  <si>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</si>
  <si>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</si>
  <si>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</si>
  <si>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</si>
  <si>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</si>
  <si>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</si>
  <si>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</si>
  <si>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</si>
  <si>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</si>
  <si>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</si>
  <si>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</si>
  <si>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</si>
  <si>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</si>
  <si>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</si>
  <si>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</si>
  <si>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</si>
  <si>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</si>
  <si>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</si>
  <si>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</si>
  <si>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</si>
  <si>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</si>
  <si>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</si>
  <si>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</si>
  <si>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</si>
  <si>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</si>
  <si>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</si>
  <si>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</si>
  <si>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</si>
  <si>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</si>
  <si>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</si>
  <si>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</si>
  <si>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</si>
  <si>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</si>
  <si>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</si>
  <si>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</si>
  <si>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</si>
  <si>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</si>
  <si>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</si>
  <si>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</si>
  <si>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</si>
  <si>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</si>
  <si>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</si>
  <si>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</si>
  <si>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</si>
  <si>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</si>
  <si>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</si>
  <si>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</si>
  <si>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</si>
  <si>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</si>
  <si>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</si>
  <si>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</si>
  <si>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</si>
  <si>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</si>
  <si>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</si>
  <si>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</si>
  <si>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</si>
  <si>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</si>
  <si>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</si>
  <si>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</si>
  <si>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</si>
  <si>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</si>
  <si>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</si>
  <si>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</si>
  <si>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</si>
  <si>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</si>
  <si>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</si>
  <si>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</si>
  <si>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</si>
  <si>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</si>
  <si>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</si>
  <si>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</si>
  <si>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</si>
  <si>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</si>
  <si>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</si>
  <si>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</si>
  <si>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</si>
  <si>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</si>
  <si>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</si>
  <si>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</si>
  <si>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</si>
  <si>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</si>
  <si>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</si>
  <si>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</si>
  <si>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</si>
  <si>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</si>
  <si>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</si>
  <si>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</si>
  <si>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</si>
  <si>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</si>
  <si>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</si>
  <si>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</si>
  <si>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</si>
  <si>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</si>
  <si>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</si>
  <si>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</si>
  <si>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</si>
  <si>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</si>
  <si>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</si>
  <si>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</si>
  <si>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</si>
  <si>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</si>
  <si>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</si>
  <si>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</si>
  <si>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</si>
  <si>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</si>
  <si>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</si>
  <si>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</si>
  <si>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</si>
  <si>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</si>
  <si>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</si>
  <si>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</si>
  <si>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</si>
  <si>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</si>
  <si>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</si>
  <si>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</si>
  <si>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</si>
  <si>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</si>
  <si>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</si>
  <si>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</si>
  <si>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</si>
  <si>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</si>
  <si>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</si>
  <si>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</si>
  <si>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</si>
  <si>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</si>
  <si>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</si>
  <si>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</si>
  <si>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</si>
  <si>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</si>
  <si>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</si>
  <si>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</si>
  <si>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</si>
  <si>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</si>
  <si>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</si>
  <si>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</si>
  <si>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</si>
  <si>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</si>
  <si>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</si>
  <si>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</si>
  <si>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</si>
  <si>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</si>
  <si>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</si>
  <si>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</si>
  <si>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</si>
  <si>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</si>
  <si>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</si>
  <si>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</si>
  <si>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</si>
  <si>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</si>
  <si>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</si>
  <si>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</si>
  <si>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</si>
  <si>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</si>
  <si>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</si>
  <si>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</si>
  <si>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</si>
  <si>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</si>
  <si>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</si>
  <si>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</si>
  <si>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</si>
  <si>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</si>
  <si>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</si>
  <si>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</si>
  <si>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</si>
  <si>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</si>
  <si>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</si>
  <si>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</si>
  <si>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</si>
  <si>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</si>
  <si>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</si>
  <si>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</si>
  <si>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</si>
  <si>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</si>
  <si>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</si>
  <si>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</si>
  <si>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</si>
  <si>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</si>
  <si>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</si>
  <si>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</si>
  <si>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</si>
  <si>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</si>
  <si>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</si>
  <si>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</si>
  <si>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</si>
  <si>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</si>
  <si>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</si>
  <si>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</si>
  <si>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</si>
  <si>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</si>
  <si>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</si>
  <si>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</si>
  <si>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</si>
  <si>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</si>
  <si>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</si>
  <si>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</si>
  <si>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</si>
  <si>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</si>
  <si>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</si>
  <si>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</si>
  <si>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</si>
  <si>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</si>
  <si>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</si>
  <si>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</si>
  <si>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</si>
  <si>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</si>
  <si>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</si>
  <si>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</si>
  <si>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</si>
  <si>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</si>
  <si>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</si>
  <si>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</si>
  <si>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</si>
  <si>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</si>
  <si>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</si>
  <si>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</si>
  <si>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</si>
  <si>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</si>
  <si>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</si>
  <si>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</si>
  <si>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</si>
  <si>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</si>
  <si>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</si>
  <si>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</si>
  <si>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</si>
  <si>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</si>
  <si>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</si>
  <si>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</si>
  <si>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</si>
  <si>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</si>
  <si>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</si>
  <si>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</si>
  <si>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</si>
  <si>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</si>
  <si>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</si>
  <si>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</si>
  <si>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</si>
  <si>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</si>
  <si>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</si>
  <si>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</si>
  <si>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</si>
  <si>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</si>
  <si>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</si>
  <si>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</si>
  <si>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</si>
  <si>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</si>
  <si>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</si>
  <si>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</si>
  <si>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</si>
  <si>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</si>
  <si>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</si>
  <si>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</si>
  <si>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</si>
  <si>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</si>
  <si>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</si>
  <si>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</si>
  <si>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</si>
  <si>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</si>
  <si>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</si>
  <si>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</si>
  <si>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</si>
  <si>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</si>
  <si>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</si>
  <si>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</si>
  <si>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</si>
  <si>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</si>
  <si>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</si>
  <si>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</si>
  <si>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</si>
  <si>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</si>
  <si>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</si>
  <si>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</si>
  <si>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</si>
  <si>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</si>
  <si>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</si>
  <si>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</si>
  <si>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</si>
  <si>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</si>
  <si>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</si>
  <si>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</si>
  <si>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</si>
  <si>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</si>
  <si>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</si>
  <si>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</si>
  <si>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</si>
  <si>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</si>
  <si>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</si>
  <si>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</si>
  <si>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</si>
  <si>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</si>
  <si>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</si>
  <si>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</si>
  <si>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</si>
  <si>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</si>
  <si>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</si>
  <si>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</si>
  <si>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</si>
  <si>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</si>
  <si>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</si>
  <si>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</si>
  <si>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</si>
  <si>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</si>
  <si>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</si>
  <si>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</si>
  <si>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</si>
  <si>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</si>
  <si>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</si>
  <si>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</si>
  <si>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</si>
  <si>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</si>
  <si>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</si>
  <si>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</si>
  <si>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</si>
  <si>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</si>
  <si>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</si>
  <si>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</si>
  <si>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</si>
  <si>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</si>
  <si>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</si>
  <si>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</si>
  <si>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</si>
  <si>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</si>
  <si>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</si>
  <si>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</si>
  <si>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</si>
  <si>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</si>
  <si>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</si>
  <si>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</si>
  <si>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</si>
  <si>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</si>
  <si>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</si>
  <si>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</si>
  <si>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</si>
  <si>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</si>
  <si>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</si>
  <si>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</si>
  <si>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</si>
  <si>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</si>
  <si>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</si>
  <si>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</si>
  <si>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</si>
  <si>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</si>
  <si>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</si>
  <si>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</si>
  <si>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</si>
  <si>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</si>
  <si>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</si>
  <si>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</si>
  <si>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</si>
  <si>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</si>
  <si>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</si>
  <si>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</si>
  <si>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</si>
  <si>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</si>
  <si>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</si>
  <si>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</si>
  <si>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</si>
  <si>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</si>
  <si>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</si>
  <si>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</si>
  <si>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</si>
  <si>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</si>
  <si>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</si>
  <si>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</si>
  <si>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</si>
  <si>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</si>
  <si>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</si>
  <si>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</si>
  <si>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</si>
  <si>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</si>
  <si>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</si>
  <si>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</si>
  <si>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</si>
  <si>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</si>
  <si>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</si>
  <si>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</si>
  <si>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</si>
  <si>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</si>
  <si>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</si>
  <si>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</si>
  <si>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</si>
  <si>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</si>
  <si>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</si>
  <si>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</si>
  <si>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</si>
  <si>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</si>
  <si>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</si>
  <si>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</si>
  <si>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</si>
  <si>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</si>
  <si>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</si>
  <si>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</si>
  <si>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</si>
  <si>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</si>
  <si>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</si>
  <si>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</si>
  <si>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</si>
  <si>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</si>
  <si>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</si>
  <si>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</si>
  <si>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</si>
  <si>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</si>
  <si>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</si>
  <si>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</si>
  <si>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</si>
  <si>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</si>
  <si>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</si>
  <si>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</si>
  <si>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</si>
  <si>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</si>
  <si>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</si>
  <si>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</si>
  <si>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</si>
  <si>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</si>
  <si>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</si>
  <si>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</si>
  <si>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</si>
  <si>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</si>
  <si>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</si>
  <si>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</si>
  <si>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</si>
  <si>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</si>
  <si>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</si>
  <si>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</si>
  <si>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</si>
  <si>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</si>
  <si>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</si>
  <si>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</si>
  <si>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</si>
  <si>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</si>
  <si>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</si>
  <si>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</si>
  <si>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</si>
  <si>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</si>
  <si>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</si>
  <si>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</si>
  <si>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</si>
  <si>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</si>
  <si>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</si>
  <si>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</si>
  <si>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</si>
  <si>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</si>
  <si>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</si>
  <si>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</si>
  <si>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</si>
  <si>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</si>
  <si>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</si>
  <si>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</si>
  <si>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</si>
  <si>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</si>
  <si>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</si>
  <si>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</si>
  <si>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</si>
  <si>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</si>
  <si>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</si>
  <si>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</si>
  <si>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</si>
  <si>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</si>
  <si>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</si>
  <si>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</si>
  <si>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</si>
  <si>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</si>
  <si>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</si>
  <si>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</si>
  <si>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</si>
  <si>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</si>
  <si>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</si>
  <si>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</si>
  <si>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</si>
  <si>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</si>
  <si>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</si>
  <si>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</si>
  <si>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</si>
  <si>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</si>
  <si>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</si>
  <si>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</si>
  <si>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</si>
  <si>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</si>
  <si>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</si>
  <si>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</si>
  <si>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</si>
  <si>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</si>
  <si>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</si>
  <si>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</si>
  <si>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</si>
  <si>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</si>
  <si>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</si>
  <si>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</si>
  <si>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</si>
  <si>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</si>
  <si>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</si>
  <si>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</si>
  <si>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</si>
  <si>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</si>
  <si>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</si>
  <si>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</si>
  <si>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</si>
  <si>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</si>
  <si>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</si>
  <si>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</si>
  <si>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</si>
  <si>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</si>
  <si>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</si>
  <si>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</si>
  <si>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</si>
  <si>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</si>
  <si>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</si>
  <si>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</si>
  <si>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</si>
  <si>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</si>
  <si>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</si>
  <si>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</si>
  <si>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</si>
  <si>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</si>
  <si>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</si>
  <si>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</si>
  <si>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</si>
  <si>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</si>
  <si>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</si>
  <si>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</si>
  <si>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</si>
  <si>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</si>
  <si>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</si>
  <si>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</si>
  <si>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</si>
  <si>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</si>
  <si>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</si>
  <si>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</si>
  <si>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</si>
  <si>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</si>
  <si>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</si>
  <si>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</si>
  <si>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</si>
  <si>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</si>
  <si>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</si>
  <si>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</si>
  <si>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</si>
  <si>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</si>
  <si>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</si>
  <si>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</si>
  <si>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</si>
  <si>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</si>
  <si>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</si>
  <si>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</si>
  <si>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</si>
  <si>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</si>
  <si>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</si>
  <si>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</si>
  <si>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</si>
  <si>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</si>
  <si>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</si>
  <si>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</si>
  <si>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</si>
  <si>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</si>
  <si>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</si>
  <si>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</si>
  <si>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</si>
  <si>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</si>
  <si>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</si>
  <si>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</si>
  <si>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</si>
  <si>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</si>
  <si>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</si>
  <si>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</si>
  <si>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</si>
  <si>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</si>
  <si>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</si>
  <si>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</si>
  <si>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</si>
  <si>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</si>
  <si>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</si>
  <si>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</si>
  <si>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</si>
  <si>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</si>
  <si>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</si>
  <si>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</si>
  <si>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</si>
  <si>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</si>
  <si>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</si>
  <si>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</si>
  <si>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</si>
  <si>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</si>
  <si>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</si>
  <si>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</si>
  <si>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</si>
  <si>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</si>
  <si>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</si>
  <si>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</si>
  <si>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</si>
  <si>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</si>
  <si>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</si>
  <si>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</si>
  <si>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</si>
  <si>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</si>
  <si>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</si>
  <si>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</si>
  <si>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</si>
  <si>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</si>
  <si>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</si>
  <si>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</si>
  <si>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</si>
  <si>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</si>
  <si>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</si>
  <si>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</si>
  <si>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</si>
  <si>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</si>
  <si>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</si>
  <si>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</si>
  <si>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</si>
  <si>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</si>
  <si>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</si>
  <si>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</si>
  <si>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</si>
  <si>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</si>
  <si>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</si>
  <si>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</si>
  <si>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</si>
  <si>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</si>
  <si>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</si>
  <si>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</si>
  <si>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</si>
  <si>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</si>
  <si>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</si>
  <si>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</si>
  <si>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</si>
  <si>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</si>
  <si>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</si>
  <si>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</si>
  <si>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</si>
  <si>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</si>
  <si>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</si>
  <si>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</si>
  <si>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</si>
  <si>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</si>
  <si>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</si>
  <si>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</si>
  <si>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</si>
  <si>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</si>
  <si>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</si>
  <si>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</si>
  <si>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</si>
  <si>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</si>
  <si>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</si>
  <si>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</si>
  <si>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</si>
  <si>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</si>
  <si>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</si>
  <si>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</si>
  <si>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</si>
  <si>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</si>
  <si>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</si>
  <si>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</si>
  <si>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</si>
  <si>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</si>
  <si>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</si>
  <si>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</si>
  <si>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</si>
  <si>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</si>
  <si>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</si>
  <si>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</si>
  <si>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</si>
  <si>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</si>
  <si>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</si>
  <si>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</si>
  <si>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</si>
  <si>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</si>
  <si>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</si>
  <si>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</si>
  <si>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</si>
  <si>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</si>
  <si>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</si>
  <si>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</si>
  <si>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</si>
  <si>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</si>
  <si>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</si>
  <si>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</si>
  <si>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</si>
  <si>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</si>
  <si>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</si>
  <si>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</si>
  <si>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</si>
  <si>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</si>
  <si>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</si>
  <si>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</si>
  <si>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</si>
  <si>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</si>
  <si>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</si>
  <si>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</si>
  <si>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</si>
  <si>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</si>
  <si>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</si>
  <si>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</si>
  <si>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</si>
  <si>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</si>
  <si>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</si>
  <si>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</si>
  <si>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</si>
  <si>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</si>
  <si>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</si>
  <si>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</si>
  <si>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</si>
  <si>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</si>
  <si>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</si>
  <si>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</si>
  <si>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</si>
  <si>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</si>
  <si>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</si>
  <si>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</si>
  <si>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</si>
  <si>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</si>
  <si>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</si>
  <si>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</si>
  <si>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</si>
  <si>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</si>
  <si>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</si>
  <si>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</si>
  <si>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</si>
  <si>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</si>
  <si>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</si>
  <si>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</si>
  <si>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</si>
  <si>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</si>
  <si>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</si>
  <si>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</si>
  <si>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</si>
  <si>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</si>
  <si>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</si>
  <si>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</si>
  <si>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</si>
  <si>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</si>
  <si>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</si>
  <si>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</si>
  <si>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</si>
  <si>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</si>
  <si>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</si>
  <si>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</si>
  <si>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</si>
  <si>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</si>
  <si>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</si>
  <si>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</si>
  <si>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</si>
  <si>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</si>
  <si>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</si>
  <si>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</si>
  <si>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</si>
  <si>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</si>
  <si>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</si>
  <si>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</si>
  <si>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</si>
  <si>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</si>
  <si>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</si>
  <si>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</si>
  <si>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</si>
  <si>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</si>
  <si>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</si>
  <si>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</si>
  <si>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</si>
  <si>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</si>
  <si>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</si>
  <si>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</si>
  <si>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</si>
  <si>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</si>
  <si>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</si>
  <si>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</si>
  <si>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</si>
  <si>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</si>
  <si>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</si>
  <si>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</si>
  <si>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</si>
  <si>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</si>
  <si>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</si>
  <si>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</si>
  <si>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</si>
  <si>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</si>
  <si>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</si>
  <si>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</si>
  <si>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</si>
  <si>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</si>
  <si>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</si>
  <si>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</si>
  <si>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</si>
  <si>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</si>
  <si>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</si>
  <si>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</si>
  <si>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</si>
  <si>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</si>
  <si>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</si>
  <si>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</si>
  <si>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</si>
  <si>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</si>
  <si>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</si>
  <si>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</si>
  <si>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</si>
  <si>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</si>
  <si>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</si>
  <si>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</si>
  <si>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</si>
  <si>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</si>
  <si>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</si>
  <si>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</si>
  <si>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</si>
  <si>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</si>
  <si>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</si>
  <si>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</si>
  <si>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</si>
  <si>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</si>
  <si>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</si>
  <si>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</si>
  <si>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</si>
  <si>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</si>
  <si>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</si>
  <si>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</si>
  <si>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</si>
  <si>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</si>
  <si>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</si>
  <si>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</si>
  <si>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</si>
  <si>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</si>
  <si>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</si>
  <si>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</si>
  <si>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</si>
  <si>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</si>
  <si>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</si>
  <si>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</si>
  <si>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</si>
  <si>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</si>
  <si>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</si>
  <si>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</si>
  <si>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</si>
  <si>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</si>
  <si>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</si>
  <si>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</si>
  <si>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</si>
  <si>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</si>
  <si>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</si>
  <si>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</si>
  <si>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</si>
  <si>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</si>
  <si>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</si>
  <si>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</si>
  <si>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</si>
  <si>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</si>
  <si>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</si>
  <si>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</si>
  <si>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</si>
  <si>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</si>
  <si>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</si>
  <si>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</si>
  <si>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</si>
  <si>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</si>
  <si>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</si>
  <si>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</si>
  <si>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</si>
  <si>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</si>
  <si>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</si>
  <si>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</si>
  <si>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</si>
  <si>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</si>
  <si>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</si>
  <si>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</si>
  <si>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</si>
  <si>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</si>
  <si>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</si>
  <si>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</si>
  <si>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</si>
  <si>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</si>
  <si>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</si>
  <si>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</si>
  <si>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</si>
  <si>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</si>
  <si>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</si>
  <si>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</si>
  <si>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</si>
  <si>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</si>
  <si>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</si>
  <si>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</si>
  <si>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</si>
  <si>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</si>
  <si>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</si>
  <si>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</si>
  <si>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</si>
  <si>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</si>
  <si>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</si>
  <si>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</si>
  <si>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</si>
  <si>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</si>
  <si>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</si>
  <si>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</si>
  <si>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</si>
  <si>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</si>
  <si>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</si>
  <si>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</si>
  <si>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</si>
  <si>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</si>
  <si>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</si>
  <si>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</si>
  <si>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</si>
  <si>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</si>
  <si>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</si>
  <si>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</si>
  <si>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</si>
  <si>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</si>
  <si>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</si>
  <si>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</si>
  <si>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</si>
  <si>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</si>
  <si>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</si>
  <si>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</si>
  <si>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</si>
  <si>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</si>
  <si>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</si>
  <si>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</si>
  <si>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</si>
  <si>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</si>
  <si>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</si>
  <si>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</si>
  <si>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</si>
  <si>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</si>
  <si>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</si>
  <si>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</si>
  <si>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</si>
  <si>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</si>
  <si>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</si>
  <si>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</si>
  <si>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</si>
  <si>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</si>
  <si>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</si>
  <si>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</si>
  <si>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</si>
  <si>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</si>
  <si>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</si>
  <si>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</si>
  <si>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</si>
  <si>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</si>
  <si>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</si>
  <si>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</si>
  <si>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</si>
  <si>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</si>
  <si>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</si>
  <si>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</si>
  <si>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</si>
  <si>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</si>
  <si>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</si>
  <si>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</si>
  <si>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</si>
  <si>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</si>
  <si>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</si>
  <si>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</si>
  <si>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</si>
  <si>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</si>
  <si>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</si>
  <si>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</si>
  <si>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</si>
  <si>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</si>
  <si>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</si>
  <si>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</si>
  <si>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</si>
  <si>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</si>
  <si>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</si>
  <si>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</si>
  <si>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</si>
  <si>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</si>
  <si>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</si>
  <si>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</si>
  <si>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</si>
  <si>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</si>
  <si>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</si>
  <si>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</si>
  <si>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</si>
  <si>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</si>
  <si>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</si>
  <si>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</si>
  <si>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</si>
  <si>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</si>
  <si>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</si>
  <si>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</si>
  <si>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</si>
  <si>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</si>
  <si>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</si>
  <si>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</si>
  <si>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</si>
  <si>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</si>
  <si>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</si>
  <si>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</si>
  <si>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</si>
  <si>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</si>
  <si>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</si>
  <si>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</si>
  <si>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</si>
  <si>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</si>
  <si>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</si>
  <si>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</si>
  <si>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</si>
  <si>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</si>
  <si>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</si>
  <si>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</si>
  <si>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</si>
  <si>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</si>
  <si>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</si>
  <si>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</si>
  <si>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</si>
  <si>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</si>
  <si>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</si>
  <si>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</si>
  <si>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</si>
  <si>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</si>
  <si>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</si>
  <si>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</si>
  <si>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</si>
  <si>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</si>
  <si>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</si>
  <si>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</si>
  <si>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</si>
  <si>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</si>
  <si>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</si>
  <si>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</si>
  <si>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</si>
  <si>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</si>
  <si>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</si>
  <si>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</si>
  <si>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</si>
  <si>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</si>
  <si>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</si>
  <si>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</si>
  <si>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</si>
  <si>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</si>
  <si>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</si>
  <si>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</si>
  <si>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</si>
  <si>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</si>
  <si>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</si>
  <si>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</si>
  <si>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</si>
  <si>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</si>
  <si>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</si>
  <si>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</si>
  <si>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</si>
  <si>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</si>
  <si>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</si>
  <si>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</si>
  <si>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</si>
  <si>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</si>
  <si>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</si>
  <si>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</si>
  <si>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</si>
  <si>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</si>
  <si>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</si>
  <si>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</si>
  <si>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</si>
  <si>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</si>
  <si>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</si>
  <si>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</si>
  <si>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</si>
  <si>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</si>
  <si>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</si>
  <si>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</si>
  <si>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</si>
  <si>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</si>
  <si>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</si>
  <si>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</si>
  <si>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</si>
  <si>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</si>
  <si>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</si>
  <si>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</si>
  <si>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</si>
  <si>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</si>
  <si>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</si>
  <si>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</si>
  <si>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</si>
  <si>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</si>
  <si>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</si>
  <si>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</si>
  <si>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</si>
  <si>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</si>
  <si>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</si>
  <si>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</si>
  <si>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</si>
  <si>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</si>
  <si>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</si>
  <si>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</si>
  <si>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</si>
  <si>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</si>
  <si>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</si>
  <si>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</si>
  <si>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</si>
  <si>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</si>
  <si>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</si>
  <si>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</si>
  <si>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</si>
  <si>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</si>
  <si>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</si>
  <si>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</si>
  <si>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</si>
  <si>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</si>
  <si>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</si>
  <si>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</si>
  <si>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</si>
  <si>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</si>
  <si>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</si>
  <si>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</si>
  <si>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</si>
  <si>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</si>
  <si>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</si>
  <si>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</si>
  <si>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</si>
  <si>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</si>
  <si>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</si>
  <si>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</si>
  <si>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</si>
  <si>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</si>
  <si>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</si>
  <si>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</si>
  <si>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</si>
  <si>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</si>
  <si>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</si>
  <si>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</si>
  <si>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</si>
  <si>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</si>
  <si>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</si>
  <si>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</si>
  <si>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</si>
  <si>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</si>
  <si>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</si>
  <si>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</si>
  <si>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</si>
  <si>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</si>
  <si>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</si>
  <si>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</si>
  <si>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</si>
  <si>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</si>
  <si>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</si>
  <si>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</si>
  <si>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</si>
  <si>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</si>
  <si>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</si>
  <si>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</si>
  <si>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</si>
  <si>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</si>
  <si>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</si>
  <si>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</si>
  <si>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</si>
  <si>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</si>
  <si>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</si>
  <si>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</si>
  <si>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</si>
  <si>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</si>
  <si>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</si>
  <si>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</si>
  <si>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</si>
  <si>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</si>
  <si>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</si>
  <si>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</si>
  <si>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</si>
  <si>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</si>
  <si>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</si>
  <si>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</si>
  <si>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</si>
  <si>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</si>
  <si>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</si>
  <si>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</si>
  <si>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</si>
  <si>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</si>
  <si>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</si>
  <si>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</si>
  <si>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</si>
  <si>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</si>
  <si>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</si>
  <si>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</si>
  <si>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</si>
  <si>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</si>
  <si>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</si>
  <si>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</si>
  <si>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</si>
  <si>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</si>
  <si>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</si>
  <si>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</si>
  <si>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</si>
  <si>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</si>
  <si>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</si>
  <si>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</si>
  <si>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</si>
  <si>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</si>
  <si>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</si>
  <si>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</si>
  <si>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</si>
  <si>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</si>
  <si>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</si>
  <si>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</si>
  <si>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</si>
  <si>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</si>
  <si>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</si>
  <si>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</si>
  <si>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</si>
  <si>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</si>
  <si>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</si>
  <si>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</si>
  <si>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</si>
  <si>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</si>
  <si>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</si>
  <si>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</si>
  <si>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</si>
  <si>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</si>
  <si>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</si>
  <si>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</si>
  <si>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</si>
  <si>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</si>
  <si>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</si>
  <si>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</si>
  <si>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</si>
  <si>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</si>
  <si>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</si>
  <si>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</si>
  <si>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</si>
  <si>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</si>
  <si>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</si>
  <si>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</si>
  <si>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</si>
  <si>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</si>
  <si>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</si>
  <si>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</si>
  <si>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</si>
  <si>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</si>
  <si>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</si>
  <si>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</si>
  <si>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</si>
  <si>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</si>
  <si>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</si>
  <si>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</si>
  <si>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</si>
  <si>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</si>
  <si>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</si>
  <si>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</si>
  <si>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</si>
  <si>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</si>
  <si>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</si>
  <si>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</si>
  <si>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</si>
  <si>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</si>
  <si>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</si>
  <si>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</si>
  <si>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</si>
  <si>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</si>
  <si>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</si>
  <si>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</si>
  <si>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</si>
  <si>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</si>
  <si>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</si>
  <si>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</si>
  <si>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</si>
  <si>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</si>
  <si>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</si>
  <si>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</si>
  <si>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</si>
  <si>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</si>
  <si>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</si>
  <si>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</si>
  <si>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</si>
  <si>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</si>
  <si>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</si>
  <si>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</si>
  <si>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</si>
  <si>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</si>
  <si>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</si>
  <si>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</si>
  <si>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</si>
  <si>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</si>
  <si>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</si>
  <si>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</si>
  <si>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</si>
  <si>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</si>
  <si>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</si>
  <si>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</si>
  <si>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</si>
  <si>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</si>
  <si>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</si>
  <si>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</si>
  <si>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</si>
  <si>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</si>
  <si>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</si>
  <si>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</si>
  <si>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</si>
  <si>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</si>
  <si>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</si>
  <si>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</si>
  <si>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</si>
  <si>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</si>
  <si>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</si>
  <si>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</si>
  <si>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</si>
  <si>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</si>
  <si>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</si>
  <si>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</si>
  <si>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</si>
  <si>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</si>
  <si>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</si>
  <si>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</si>
  <si>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</si>
  <si>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</si>
  <si>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</si>
  <si>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</si>
  <si>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</si>
  <si>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</si>
  <si>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</si>
  <si>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</si>
  <si>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</si>
  <si>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</si>
  <si>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</si>
  <si>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</si>
  <si>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</si>
  <si>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</si>
  <si>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</si>
  <si>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</si>
  <si>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</si>
  <si>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</si>
  <si>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</si>
  <si>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</si>
  <si>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</si>
  <si>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</si>
  <si>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</si>
  <si>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</si>
  <si>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</si>
  <si>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</si>
  <si>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</si>
  <si>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</si>
  <si>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</si>
  <si>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</si>
  <si>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</si>
  <si>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</si>
  <si>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</si>
  <si>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</si>
  <si>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</si>
  <si>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</si>
  <si>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</si>
  <si>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</si>
  <si>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</si>
  <si>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</si>
  <si>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</si>
  <si>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</si>
  <si>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</si>
  <si>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</si>
  <si>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</si>
  <si>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</si>
  <si>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</si>
  <si>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</si>
  <si>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</si>
  <si>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</si>
  <si>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</si>
  <si>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</si>
  <si>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</si>
  <si>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</si>
  <si>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</si>
  <si>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</si>
  <si>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</si>
  <si>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</si>
  <si>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</si>
  <si>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</si>
  <si>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</si>
  <si>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</si>
  <si>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</si>
  <si>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</si>
  <si>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</si>
  <si>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</si>
  <si>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</si>
  <si>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</si>
  <si>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</si>
  <si>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</si>
  <si>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</si>
  <si>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</si>
  <si>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</si>
  <si>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</si>
  <si>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</si>
  <si>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</si>
  <si>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</si>
  <si>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</si>
  <si>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</si>
  <si>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</si>
  <si>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</si>
  <si>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</si>
  <si>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</si>
  <si>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</si>
  <si>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</si>
  <si>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</si>
  <si>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</si>
  <si>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</si>
  <si>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</si>
  <si>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</si>
  <si>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</si>
  <si>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</si>
  <si>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</si>
  <si>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</si>
  <si>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</si>
  <si>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</si>
  <si>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</si>
  <si>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</si>
  <si>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</si>
  <si>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</si>
  <si>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</si>
  <si>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</si>
  <si>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</si>
  <si>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</si>
  <si>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</si>
  <si>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</si>
  <si>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</si>
  <si>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</si>
  <si>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</si>
  <si>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</si>
  <si>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</si>
  <si>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</si>
  <si>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</si>
  <si>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</si>
  <si>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</si>
  <si>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</si>
  <si>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</si>
  <si>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</si>
  <si>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</si>
  <si>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</si>
  <si>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</si>
  <si>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</si>
  <si>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</si>
  <si>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</si>
  <si>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</si>
  <si>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</si>
  <si>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</si>
  <si>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</si>
  <si>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</si>
  <si>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</si>
  <si>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</si>
  <si>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</si>
  <si>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</si>
  <si>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</si>
  <si>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</si>
  <si>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</si>
  <si>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</si>
  <si>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</si>
  <si>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</si>
  <si>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</si>
  <si>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</si>
  <si>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</si>
  <si>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</si>
  <si>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</si>
  <si>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</si>
  <si>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</si>
  <si>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</si>
  <si>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</si>
  <si>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</si>
  <si>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</si>
  <si>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</si>
  <si>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</si>
  <si>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</si>
  <si>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</si>
  <si>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</si>
  <si>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</si>
  <si>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</si>
  <si>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</si>
  <si>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</si>
  <si>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</si>
  <si>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</si>
  <si>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</si>
  <si>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</si>
  <si>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</si>
  <si>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</si>
  <si>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</si>
  <si>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</si>
  <si>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</si>
  <si>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</si>
  <si>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</si>
  <si>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</si>
  <si>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</si>
  <si>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</si>
  <si>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</si>
  <si>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</si>
  <si>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</si>
  <si>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</si>
  <si>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</si>
  <si>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</si>
  <si>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</si>
  <si>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</si>
  <si>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</si>
  <si>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</si>
  <si>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</si>
  <si>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</si>
  <si>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</si>
  <si>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</si>
  <si>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</si>
  <si>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</si>
  <si>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</si>
  <si>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</si>
  <si>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</si>
  <si>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</si>
  <si>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</si>
  <si>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</si>
  <si>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</si>
  <si>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</si>
  <si>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</si>
  <si>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</si>
  <si>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</si>
  <si>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</si>
  <si>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</si>
  <si>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</si>
  <si>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</si>
  <si>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</si>
  <si>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</si>
  <si>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</si>
  <si>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</si>
  <si>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</si>
  <si>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</si>
  <si>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</si>
  <si>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</si>
  <si>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</si>
  <si>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</si>
  <si>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</si>
  <si>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</si>
  <si>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</si>
  <si>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</si>
  <si>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</si>
  <si>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</si>
  <si>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</si>
  <si>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</si>
  <si>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</si>
  <si>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</si>
  <si>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</si>
  <si>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</si>
  <si>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</si>
  <si>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</si>
  <si>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</si>
  <si>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</si>
  <si>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</si>
  <si>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</si>
  <si>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</si>
  <si>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</si>
  <si>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</si>
  <si>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</si>
  <si>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</si>
  <si>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</si>
  <si>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</si>
  <si>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</si>
  <si>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</si>
  <si>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</si>
  <si>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</si>
  <si>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</si>
  <si>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</si>
  <si>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</si>
  <si>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</si>
  <si>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</si>
  <si>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</si>
  <si>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</si>
  <si>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</si>
  <si>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</si>
  <si>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</si>
  <si>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</si>
  <si>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</si>
  <si>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</si>
  <si>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</si>
  <si>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</si>
  <si>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</si>
  <si>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</si>
  <si>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</si>
  <si>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</si>
  <si>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</si>
  <si>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</si>
  <si>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</si>
  <si>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</si>
  <si>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</si>
  <si>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</si>
  <si>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</si>
  <si>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</si>
  <si>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</si>
  <si>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</si>
  <si>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</si>
  <si>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</si>
  <si>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</si>
  <si>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</si>
  <si>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</si>
  <si>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</si>
  <si>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</si>
  <si>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</si>
  <si>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</si>
  <si>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</si>
  <si>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</si>
  <si>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</si>
  <si>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</si>
  <si>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</si>
  <si>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</si>
  <si>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</si>
  <si>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</si>
  <si>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</si>
  <si>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</si>
  <si>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</si>
  <si>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</si>
  <si>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</si>
  <si>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</si>
  <si>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</si>
  <si>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</si>
  <si>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</si>
  <si>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</si>
  <si>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</si>
  <si>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</si>
  <si>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</si>
  <si>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</si>
  <si>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</si>
  <si>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</si>
  <si>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</si>
  <si>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</si>
  <si>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</si>
  <si>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</si>
  <si>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</si>
  <si>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</si>
  <si>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</si>
  <si>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</si>
  <si>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</si>
  <si>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</si>
  <si>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</si>
  <si>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</si>
  <si>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</si>
  <si>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</si>
  <si>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</si>
  <si>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</si>
  <si>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</si>
  <si>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</si>
  <si>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</si>
  <si>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</si>
  <si>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</si>
  <si>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</si>
  <si>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</si>
  <si>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</si>
  <si>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</si>
  <si>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</si>
  <si>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</si>
  <si>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</si>
  <si>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</si>
  <si>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</si>
  <si>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</si>
  <si>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</si>
  <si>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</si>
  <si>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</si>
  <si>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</si>
  <si>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</si>
  <si>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</si>
  <si>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</si>
  <si>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</si>
  <si>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</si>
  <si>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</si>
  <si>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</si>
  <si>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</si>
  <si>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</si>
  <si>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</si>
  <si>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</si>
  <si>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</si>
  <si>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</si>
  <si>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</si>
  <si>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</si>
  <si>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</si>
  <si>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</si>
  <si>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</si>
  <si>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</si>
  <si>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</si>
  <si>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</si>
  <si>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</si>
  <si>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</si>
  <si>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</si>
  <si>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</si>
  <si>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</si>
  <si>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</si>
  <si>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</si>
  <si>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</si>
  <si>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</si>
  <si>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</si>
  <si>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</si>
  <si>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</si>
  <si>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</si>
  <si>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</si>
  <si>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</si>
  <si>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</si>
  <si>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</si>
  <si>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</si>
  <si>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</si>
  <si>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</si>
  <si>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</si>
  <si>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</si>
  <si>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</si>
  <si>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</si>
  <si>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</si>
  <si>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</si>
  <si>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</si>
  <si>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</si>
  <si>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</si>
  <si>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</si>
  <si>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</si>
  <si>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</si>
  <si>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</si>
  <si>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</si>
  <si>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</si>
  <si>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</si>
  <si>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</si>
  <si>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</si>
  <si>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</si>
  <si>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</si>
  <si>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</si>
  <si>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</si>
  <si>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</si>
  <si>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</si>
  <si>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</si>
  <si>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</si>
  <si>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</si>
  <si>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</si>
  <si>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</si>
  <si>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</si>
  <si>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</si>
  <si>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</si>
  <si>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</si>
  <si>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</si>
  <si>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</si>
  <si>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</si>
  <si>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</si>
  <si>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</si>
  <si>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</si>
  <si>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</si>
  <si>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</si>
  <si>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</si>
  <si>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</si>
  <si>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</si>
  <si>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</si>
  <si>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</si>
  <si>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</si>
  <si>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</si>
  <si>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</si>
  <si>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</si>
  <si>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</si>
  <si>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</si>
  <si>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</si>
  <si>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</si>
  <si>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</si>
  <si>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</si>
  <si>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</si>
  <si>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</si>
  <si>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</si>
  <si>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</si>
  <si>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</si>
  <si>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</si>
  <si>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</si>
  <si>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</si>
  <si>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</si>
  <si>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</si>
  <si>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</si>
  <si>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</si>
  <si>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</si>
  <si>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</si>
  <si>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</si>
  <si>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</si>
  <si>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</si>
  <si>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</si>
  <si>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</si>
  <si>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</si>
  <si>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</si>
  <si>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</si>
  <si>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</si>
  <si>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</si>
  <si>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</si>
  <si>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</si>
  <si>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</si>
  <si>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</si>
  <si>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</si>
  <si>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</si>
  <si>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</si>
  <si>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</si>
  <si>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</si>
  <si>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</si>
  <si>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</si>
  <si>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</si>
  <si>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</si>
  <si>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</si>
  <si>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</si>
  <si>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</si>
  <si>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</si>
  <si>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</si>
  <si>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</si>
  <si>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</si>
  <si>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</si>
  <si>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</si>
  <si>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</si>
  <si>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</si>
  <si>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</si>
  <si>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</si>
  <si>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</si>
  <si>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</si>
  <si>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</si>
  <si>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</si>
  <si>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</si>
  <si>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</si>
  <si>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</si>
  <si>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</si>
  <si>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</si>
  <si>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</si>
  <si>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</si>
  <si>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</si>
  <si>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</si>
  <si>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</si>
  <si>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</si>
  <si>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</si>
  <si>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</si>
  <si>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</si>
  <si>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</si>
  <si>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</si>
  <si>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</si>
  <si>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</si>
  <si>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</si>
  <si>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</si>
  <si>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</si>
  <si>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</si>
  <si>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</si>
  <si>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</si>
  <si>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</si>
  <si>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</si>
  <si>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</si>
  <si>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</si>
  <si>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</si>
  <si>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</si>
  <si>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</si>
  <si>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</si>
  <si>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</si>
  <si>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</si>
  <si>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</si>
  <si>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</si>
  <si>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</si>
  <si>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</si>
  <si>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</si>
  <si>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</si>
  <si>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</si>
  <si>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</si>
  <si>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</si>
  <si>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</si>
  <si>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</si>
  <si>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</si>
  <si>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</si>
  <si>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</si>
  <si>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</si>
  <si>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</si>
  <si>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</si>
  <si>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</si>
  <si>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</si>
  <si>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</si>
  <si>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</si>
  <si>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</si>
  <si>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</si>
  <si>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</si>
  <si>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</si>
  <si>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</si>
  <si>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</si>
  <si>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</si>
  <si>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</si>
  <si>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</si>
  <si>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</si>
  <si>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</si>
  <si>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</si>
  <si>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</si>
  <si>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</si>
  <si>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</si>
  <si>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</si>
  <si>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</si>
  <si>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</si>
  <si>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</si>
  <si>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</si>
  <si>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</si>
  <si>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</si>
  <si>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</si>
  <si>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</si>
  <si>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</si>
  <si>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</si>
  <si>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</si>
  <si>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</si>
  <si>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</si>
  <si>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</si>
  <si>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</si>
  <si>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</si>
  <si>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</si>
  <si>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</si>
  <si>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</si>
  <si>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</si>
  <si>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</si>
  <si>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</si>
  <si>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</si>
  <si>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</si>
  <si>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</si>
  <si>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</si>
  <si>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</si>
  <si>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</si>
  <si>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</si>
  <si>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</si>
  <si>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</si>
  <si>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</si>
  <si>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</si>
  <si>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</si>
  <si>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</si>
  <si>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</si>
  <si>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</si>
  <si>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</si>
  <si>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</si>
  <si>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</si>
  <si>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</si>
  <si>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</si>
  <si>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</si>
  <si>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</si>
  <si>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</si>
  <si>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</si>
  <si>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</si>
  <si>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</si>
  <si>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</si>
  <si>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</si>
  <si>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</si>
  <si>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</si>
  <si>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</si>
  <si>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</si>
  <si>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</si>
  <si>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</si>
  <si>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</si>
  <si>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</si>
  <si>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</si>
  <si>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</si>
  <si>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</si>
  <si>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</si>
  <si>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</si>
  <si>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</si>
  <si>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</si>
  <si>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</si>
  <si>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</si>
  <si>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</si>
  <si>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</si>
  <si>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</si>
  <si>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</si>
  <si>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</si>
  <si>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</si>
  <si>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</si>
  <si>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</si>
  <si>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</si>
  <si>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</si>
  <si>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</si>
  <si>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</si>
  <si>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</si>
  <si>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</si>
  <si>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</si>
  <si>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</si>
  <si>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</si>
  <si>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</si>
  <si>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</si>
  <si>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</si>
  <si>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</si>
  <si>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</si>
  <si>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</si>
  <si>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</si>
  <si>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</si>
  <si>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</si>
  <si>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</si>
  <si>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</si>
  <si>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</si>
  <si>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</si>
  <si>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</si>
  <si>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</si>
  <si>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</si>
  <si>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</si>
  <si>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</si>
  <si>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</si>
  <si>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</si>
  <si>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</si>
  <si>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</si>
  <si>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</si>
  <si>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</si>
  <si>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</si>
  <si>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</si>
  <si>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</si>
  <si>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</si>
  <si>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</si>
  <si>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</si>
  <si>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</si>
  <si>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</si>
  <si>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</si>
  <si>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</si>
  <si>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</si>
  <si>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</si>
  <si>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</si>
  <si>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</si>
  <si>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</si>
  <si>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</si>
  <si>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</si>
  <si>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</si>
  <si>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</si>
  <si>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</si>
  <si>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</si>
  <si>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</si>
  <si>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</si>
  <si>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</si>
  <si>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</si>
  <si>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</si>
  <si>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</si>
  <si>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</si>
  <si>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</si>
  <si>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</si>
  <si>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</si>
  <si>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</si>
  <si>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</si>
  <si>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</si>
  <si>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</si>
  <si>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</si>
  <si>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</si>
  <si>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</si>
  <si>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</si>
  <si>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</si>
  <si>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</si>
  <si>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</si>
  <si>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</si>
  <si>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</si>
  <si>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</si>
  <si>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</si>
  <si>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</si>
  <si>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</si>
  <si>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</si>
  <si>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</si>
  <si>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</si>
  <si>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</si>
  <si>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</si>
  <si>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</si>
  <si>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</si>
  <si>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</si>
  <si>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</si>
  <si>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</si>
  <si>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</si>
  <si>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</si>
  <si>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</si>
  <si>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</si>
  <si>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</si>
  <si>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</si>
  <si>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</si>
  <si>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</si>
  <si>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</si>
  <si>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</si>
  <si>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</si>
  <si>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</si>
  <si>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</si>
  <si>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</si>
  <si>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</si>
  <si>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</si>
  <si>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</si>
  <si>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</si>
  <si>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</si>
  <si>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</si>
  <si>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</si>
  <si>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</si>
  <si>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</si>
  <si>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</si>
  <si>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</si>
  <si>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</si>
  <si>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</si>
  <si>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</si>
  <si>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</si>
  <si>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</si>
  <si>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</si>
  <si>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</si>
  <si>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</si>
  <si>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</si>
  <si>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</si>
  <si>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</si>
  <si>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</si>
  <si>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</si>
  <si>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</si>
  <si>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</si>
  <si>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</si>
  <si>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</si>
  <si>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</si>
  <si>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</si>
  <si>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</si>
  <si>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</si>
  <si>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</si>
  <si>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</si>
  <si>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</si>
  <si>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</si>
  <si>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</si>
  <si>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</si>
  <si>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</si>
  <si>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</si>
  <si>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</si>
  <si>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</si>
  <si>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</si>
  <si>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</si>
  <si>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</si>
  <si>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</si>
  <si>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</si>
  <si>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</si>
  <si>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</si>
  <si>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</si>
  <si>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</si>
  <si>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</si>
  <si>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</si>
  <si>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</si>
  <si>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</si>
  <si>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</si>
  <si>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</si>
  <si>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</si>
  <si>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</si>
  <si>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</si>
  <si>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</si>
  <si>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</si>
  <si>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</si>
  <si>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</si>
  <si>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</si>
  <si>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</si>
  <si>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</si>
  <si>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</si>
  <si>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</si>
  <si>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</si>
  <si>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</si>
  <si>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</si>
  <si>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</si>
  <si>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</si>
  <si>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</si>
  <si>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</si>
  <si>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</si>
  <si>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</si>
  <si>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</si>
  <si>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</si>
  <si>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</si>
  <si>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</si>
  <si>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</si>
  <si>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</si>
  <si>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</si>
  <si>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</si>
  <si>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</si>
  <si>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</si>
  <si>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</si>
  <si>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</si>
  <si>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</si>
  <si>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</si>
  <si>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</si>
  <si>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</si>
  <si>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</si>
  <si>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</si>
  <si>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</si>
  <si>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</si>
  <si>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</si>
  <si>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</si>
  <si>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</si>
  <si>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</si>
  <si>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</si>
  <si>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</si>
  <si>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</si>
  <si>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</si>
  <si>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</si>
  <si>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</si>
  <si>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</si>
  <si>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</si>
  <si>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</si>
  <si>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</si>
  <si>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</si>
  <si>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</si>
  <si>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</si>
  <si>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</si>
  <si>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</si>
  <si>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</si>
  <si>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</si>
  <si>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</si>
  <si>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</si>
  <si>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</si>
  <si>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</si>
  <si>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</si>
  <si>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</si>
  <si>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</si>
  <si>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</si>
  <si>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</si>
  <si>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</si>
  <si>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</si>
  <si>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</si>
  <si>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</si>
  <si>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</si>
  <si>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</si>
  <si>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</si>
  <si>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</si>
  <si>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</si>
  <si>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</si>
  <si>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</si>
  <si>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</si>
  <si>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</si>
  <si>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</si>
  <si>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</si>
  <si>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</si>
  <si>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</si>
  <si>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</si>
  <si>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</si>
  <si>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</si>
  <si>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</si>
  <si>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</si>
  <si>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</si>
  <si>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</si>
  <si>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</si>
  <si>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</si>
  <si>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</si>
  <si>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</si>
  <si>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</si>
  <si>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</si>
  <si>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</si>
  <si>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</si>
  <si>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</si>
  <si>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</si>
  <si>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</si>
  <si>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</si>
  <si>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</si>
  <si>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</si>
  <si>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</si>
  <si>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</si>
  <si>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</si>
  <si>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</si>
  <si>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</si>
  <si>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</si>
  <si>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</si>
  <si>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</si>
  <si>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</si>
  <si>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</si>
  <si>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</si>
  <si>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</si>
  <si>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</si>
  <si>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</si>
  <si>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</si>
  <si>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</si>
  <si>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</si>
  <si>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</si>
  <si>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</si>
  <si>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</si>
  <si>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</si>
  <si>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</si>
  <si>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</si>
  <si>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</si>
  <si>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</si>
  <si>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</si>
  <si>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</si>
  <si>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</si>
  <si>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</si>
  <si>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</si>
  <si>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</si>
  <si>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</si>
  <si>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</si>
  <si>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</si>
  <si>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</si>
  <si>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</si>
  <si>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</si>
  <si>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</si>
  <si>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</si>
  <si>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</si>
  <si>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</si>
  <si>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</si>
  <si>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</si>
  <si>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</si>
  <si>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</si>
  <si>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</si>
  <si>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</si>
  <si>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</si>
  <si>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</si>
  <si>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</si>
  <si>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</si>
  <si>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</si>
  <si>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</si>
  <si>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</si>
  <si>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</si>
  <si>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</si>
  <si>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</si>
  <si>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</si>
  <si>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</si>
  <si>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</si>
  <si>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</si>
  <si>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</si>
  <si>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</si>
  <si>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</si>
  <si>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</si>
  <si>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</si>
  <si>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</si>
  <si>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</si>
  <si>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</si>
  <si>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</si>
  <si>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</si>
  <si>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</si>
  <si>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</si>
  <si>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</si>
  <si>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</si>
  <si>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</si>
  <si>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</si>
  <si>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</si>
  <si>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</si>
  <si>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</si>
  <si>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</si>
  <si>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</si>
  <si>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</si>
  <si>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</si>
  <si>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</si>
  <si>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</si>
  <si>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</si>
  <si>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</si>
  <si>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</si>
  <si>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</si>
  <si>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</si>
  <si>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</si>
  <si>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</si>
  <si>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</si>
  <si>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</si>
  <si>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</si>
  <si>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</si>
  <si>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</si>
  <si>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</si>
  <si>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</si>
  <si>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</si>
  <si>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</si>
  <si>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</si>
  <si>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</si>
  <si>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</si>
  <si>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</si>
  <si>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</si>
  <si>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</si>
  <si>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</si>
  <si>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</si>
  <si>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</si>
  <si>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</si>
  <si>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</si>
  <si>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</si>
  <si>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</si>
  <si>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</si>
  <si>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</si>
  <si>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</si>
  <si>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</si>
  <si>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</si>
  <si>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</si>
  <si>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</si>
  <si>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</si>
  <si>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</si>
  <si>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</si>
  <si>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</si>
  <si>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</si>
  <si>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</si>
  <si>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</si>
  <si>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</si>
  <si>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</si>
  <si>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</si>
  <si>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</si>
  <si>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</si>
  <si>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</si>
  <si>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</si>
  <si>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</si>
  <si>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</si>
  <si>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</si>
  <si>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</si>
  <si>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</si>
  <si>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</si>
  <si>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</si>
  <si>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</si>
  <si>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</si>
  <si>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</si>
  <si>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</si>
  <si>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</si>
  <si>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</si>
  <si>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</si>
  <si>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</si>
  <si>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</si>
  <si>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</si>
  <si>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</si>
  <si>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</si>
  <si>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</si>
  <si>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</si>
  <si>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</si>
  <si>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</si>
  <si>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</si>
  <si>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</si>
  <si>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</si>
  <si>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</si>
  <si>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</si>
  <si>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</si>
  <si>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</si>
  <si>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</si>
  <si>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</si>
  <si>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</si>
  <si>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</si>
  <si>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</si>
  <si>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</si>
  <si>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</si>
  <si>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</si>
  <si>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</si>
  <si>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</si>
  <si>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</si>
  <si>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</si>
  <si>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</si>
  <si>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</si>
  <si>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</si>
  <si>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</si>
  <si>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</si>
  <si>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</si>
  <si>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</si>
  <si>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</si>
  <si>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</si>
  <si>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</si>
  <si>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</si>
  <si>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</si>
  <si>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</si>
  <si>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</si>
  <si>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</si>
  <si>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</si>
  <si>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</si>
  <si>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</si>
  <si>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</si>
  <si>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</si>
  <si>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</si>
  <si>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</si>
  <si>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</si>
  <si>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</si>
  <si>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</si>
  <si>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</si>
  <si>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</si>
  <si>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</si>
  <si>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</si>
  <si>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</si>
  <si>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</si>
  <si>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</si>
  <si>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</si>
  <si>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</si>
  <si>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</si>
  <si>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</si>
  <si>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</si>
  <si>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</si>
  <si>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</si>
  <si>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</si>
  <si>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</si>
  <si>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</si>
  <si>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</si>
  <si>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</si>
  <si>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</si>
  <si>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</si>
  <si>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</si>
  <si>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</si>
  <si>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</si>
  <si>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</si>
  <si>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</si>
  <si>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</si>
  <si>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</si>
  <si>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</si>
  <si>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</si>
  <si>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</si>
  <si>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</si>
  <si>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</si>
  <si>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</si>
  <si>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</si>
  <si>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</si>
  <si>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</si>
  <si>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</si>
  <si>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</si>
  <si>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</si>
  <si>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</si>
  <si>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</si>
  <si>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</si>
  <si>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</si>
  <si>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</si>
  <si>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</si>
  <si>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</si>
  <si>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</si>
  <si>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</si>
  <si>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</si>
  <si>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</si>
  <si>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</si>
  <si>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</si>
  <si>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</si>
  <si>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</si>
  <si>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</si>
  <si>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</si>
  <si>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</si>
  <si>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</si>
  <si>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</si>
  <si>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</si>
  <si>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</si>
  <si>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</si>
  <si>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</si>
  <si>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</si>
  <si>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</si>
  <si>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</si>
  <si>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</si>
  <si>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</si>
  <si>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</si>
  <si>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</si>
  <si>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</si>
  <si>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</si>
  <si>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</si>
  <si>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</si>
  <si>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</si>
  <si>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</si>
  <si>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</si>
  <si>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</si>
  <si>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</si>
  <si>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</si>
  <si>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</si>
  <si>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</si>
  <si>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</si>
  <si>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</si>
  <si>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</si>
  <si>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</si>
  <si>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</si>
  <si>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</si>
  <si>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</si>
  <si>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</si>
  <si>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</si>
  <si>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</si>
  <si>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</si>
  <si>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</si>
  <si>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</si>
  <si>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</si>
  <si>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</si>
  <si>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</si>
  <si>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</si>
  <si>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</si>
  <si>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</si>
  <si>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</si>
  <si>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</si>
  <si>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</si>
  <si>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</si>
  <si>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</si>
  <si>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</si>
  <si>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</si>
  <si>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</si>
  <si>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</si>
  <si>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</si>
  <si>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</si>
  <si>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</si>
  <si>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</si>
  <si>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</si>
  <si>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</si>
  <si>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</si>
  <si>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</si>
  <si>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</si>
  <si>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</si>
  <si>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</si>
  <si>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</si>
  <si>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</si>
  <si>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</si>
  <si>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</si>
  <si>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</si>
  <si>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</si>
  <si>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</si>
  <si>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</si>
  <si>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</si>
  <si>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</si>
  <si>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</si>
  <si>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</si>
  <si>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</si>
  <si>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</si>
  <si>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</si>
  <si>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</si>
  <si>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</si>
  <si>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</si>
  <si>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</si>
  <si>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</si>
  <si>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</si>
  <si>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</si>
  <si>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</si>
  <si>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</si>
  <si>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</si>
  <si>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</si>
  <si>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</si>
  <si>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</si>
  <si>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</si>
  <si>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</si>
  <si>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</si>
  <si>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</si>
  <si>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</si>
  <si>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</si>
  <si>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</si>
  <si>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</si>
  <si>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</si>
  <si>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</si>
  <si>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</si>
  <si>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</si>
  <si>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</si>
  <si>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</si>
  <si>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</si>
  <si>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</si>
  <si>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</si>
  <si>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</si>
  <si>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</si>
  <si>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</si>
  <si>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</si>
  <si>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</si>
  <si>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</si>
  <si>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</si>
  <si>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</si>
  <si>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</si>
  <si>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</si>
  <si>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</si>
  <si>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</si>
  <si>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</si>
  <si>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</si>
  <si>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</si>
  <si>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</si>
  <si>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</si>
  <si>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</si>
  <si>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</si>
  <si>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</si>
  <si>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</si>
  <si>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</si>
  <si>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</si>
  <si>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</si>
  <si>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</si>
  <si>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</si>
  <si>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</si>
  <si>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</si>
  <si>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</si>
  <si>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</si>
  <si>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</si>
  <si>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</si>
  <si>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</si>
  <si>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</si>
  <si>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</si>
  <si>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</si>
  <si>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</si>
  <si>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</si>
  <si>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</si>
  <si>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</si>
  <si>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</si>
  <si>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</si>
  <si>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</si>
  <si>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</si>
  <si>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</si>
  <si>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</si>
  <si>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</si>
  <si>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</si>
  <si>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</si>
  <si>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</si>
  <si>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</si>
  <si>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</si>
  <si>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</si>
  <si>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</si>
  <si>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</si>
  <si>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</si>
  <si>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</si>
  <si>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</si>
  <si>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</si>
  <si>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</si>
  <si>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</si>
  <si>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</si>
  <si>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</si>
  <si>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</si>
  <si>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</si>
  <si>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</si>
  <si>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</si>
  <si>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</si>
  <si>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</si>
  <si>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</si>
  <si>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</si>
  <si>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</si>
  <si>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</si>
  <si>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</si>
  <si>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</si>
  <si>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</si>
  <si>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</si>
  <si>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</si>
  <si>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</si>
  <si>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</si>
  <si>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</si>
  <si>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</si>
  <si>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</si>
  <si>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</si>
  <si>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</si>
  <si>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</si>
  <si>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</si>
  <si>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</si>
  <si>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</si>
  <si>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</si>
  <si>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</si>
  <si>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</si>
  <si>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</si>
  <si>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</si>
  <si>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</si>
  <si>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</si>
  <si>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</si>
  <si>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</si>
  <si>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</si>
  <si>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</si>
  <si>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</si>
  <si>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</si>
  <si>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</si>
  <si>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</si>
  <si>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</si>
  <si>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</si>
  <si>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</si>
  <si>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</si>
  <si>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</si>
  <si>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</si>
  <si>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</si>
  <si>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</si>
  <si>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</si>
  <si>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</si>
  <si>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</si>
  <si>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</si>
  <si>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</si>
  <si>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</si>
  <si>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</si>
  <si>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</si>
  <si>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</si>
  <si>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</si>
  <si>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</si>
  <si>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</si>
  <si>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</si>
  <si>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</si>
  <si>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</si>
  <si>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</si>
  <si>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</si>
  <si>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</si>
  <si>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</si>
  <si>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</si>
  <si>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</si>
  <si>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</si>
  <si>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</si>
  <si>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</si>
  <si>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</si>
  <si>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</si>
  <si>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</si>
  <si>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</si>
  <si>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</si>
  <si>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</si>
  <si>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</si>
  <si>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</si>
  <si>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</si>
  <si>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</si>
  <si>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</si>
  <si>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</si>
  <si>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</si>
  <si>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</si>
  <si>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</si>
  <si>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</si>
  <si>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</si>
  <si>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</si>
  <si>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</si>
  <si>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</si>
  <si>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</si>
  <si>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</si>
  <si>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</si>
  <si>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</si>
  <si>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</si>
  <si>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</si>
  <si>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</si>
  <si>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</si>
  <si>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</si>
  <si>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</si>
  <si>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</si>
  <si>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</si>
  <si>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</si>
  <si>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</si>
  <si>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</si>
  <si>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</si>
  <si>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</si>
  <si>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</si>
  <si>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</si>
  <si>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</si>
  <si>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</si>
  <si>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</si>
  <si>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</si>
  <si>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</si>
  <si>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</si>
  <si>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</si>
  <si>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</si>
  <si>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</si>
  <si>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</si>
  <si>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</si>
  <si>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</si>
  <si>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</si>
  <si>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</si>
  <si>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</si>
  <si>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</si>
  <si>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</si>
  <si>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</si>
  <si>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</si>
  <si>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</si>
  <si>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</si>
  <si>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</si>
  <si>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</si>
  <si>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</si>
  <si>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</si>
  <si>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</si>
  <si>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</si>
  <si>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</si>
  <si>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</si>
  <si>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</si>
  <si>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</si>
  <si>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</si>
  <si>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</si>
  <si>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</si>
  <si>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</si>
  <si>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</si>
  <si>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</si>
  <si>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</si>
  <si>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</si>
  <si>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</si>
  <si>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</si>
  <si>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</si>
  <si>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</si>
  <si>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</si>
  <si>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</si>
  <si>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</si>
  <si>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</si>
  <si>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</si>
  <si>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</si>
  <si>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</si>
  <si>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</si>
  <si>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</si>
  <si>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</si>
  <si>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</si>
  <si>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</si>
  <si>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</si>
  <si>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</si>
  <si>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</si>
  <si>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</si>
  <si>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</si>
  <si>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</si>
  <si>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</si>
  <si>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</si>
  <si>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</si>
  <si>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</si>
  <si>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</si>
  <si>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</si>
  <si>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</si>
  <si>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</si>
  <si>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</si>
  <si>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</si>
  <si>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</si>
  <si>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</si>
  <si>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</si>
  <si>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</si>
  <si>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</si>
  <si>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</si>
  <si>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</si>
  <si>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</si>
  <si>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</si>
  <si>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</si>
  <si>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</si>
  <si>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</si>
  <si>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</si>
  <si>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</si>
  <si>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</si>
  <si>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</si>
  <si>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</si>
  <si>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</si>
  <si>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</si>
  <si>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</si>
  <si>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</si>
  <si>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</si>
  <si>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</si>
  <si>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</si>
  <si>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</si>
  <si>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</si>
  <si>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</si>
  <si>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</si>
  <si>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</si>
  <si>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</si>
  <si>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</si>
  <si>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</si>
  <si>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</si>
  <si>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</si>
  <si>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</si>
  <si>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</si>
  <si>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</si>
  <si>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</si>
  <si>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</si>
  <si>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</si>
  <si>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</si>
  <si>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</si>
  <si>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</si>
  <si>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</si>
  <si>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</si>
  <si>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</si>
  <si>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</si>
  <si>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</si>
  <si>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</si>
  <si>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</si>
  <si>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</si>
  <si>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</si>
  <si>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</si>
  <si>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</si>
  <si>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</si>
  <si>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</si>
  <si>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</si>
  <si>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</si>
  <si>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</si>
  <si>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</si>
  <si>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</si>
  <si>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</si>
  <si>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</si>
  <si>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</si>
  <si>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</si>
  <si>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</si>
  <si>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</si>
  <si>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</si>
  <si>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</si>
  <si>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</si>
  <si>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</si>
  <si>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</si>
  <si>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</si>
  <si>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</si>
  <si>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</si>
  <si>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</si>
  <si>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</si>
  <si>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</si>
  <si>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</si>
  <si>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</si>
  <si>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</si>
  <si>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</si>
  <si>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</si>
  <si>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</si>
  <si>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</si>
  <si>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</si>
  <si>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</si>
  <si>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</si>
  <si>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</si>
  <si>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</si>
  <si>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</si>
  <si>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</si>
  <si>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</si>
  <si>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</si>
  <si>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</si>
  <si>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</si>
  <si>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</si>
  <si>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</si>
  <si>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</si>
  <si>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</si>
  <si>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</si>
  <si>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</si>
  <si>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</si>
  <si>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</si>
  <si>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</si>
  <si>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</si>
  <si>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</si>
  <si>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</si>
  <si>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</si>
  <si>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</si>
  <si>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</si>
  <si>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</si>
  <si>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</si>
  <si>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</si>
  <si>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</si>
  <si>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</si>
  <si>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</si>
  <si>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</si>
  <si>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</si>
  <si>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</si>
  <si>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</si>
  <si>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</si>
  <si>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</si>
  <si>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</si>
  <si>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</si>
  <si>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</si>
  <si>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</si>
  <si>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</si>
  <si>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</si>
  <si>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</si>
  <si>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</si>
  <si>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</si>
  <si>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</si>
  <si>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</si>
  <si>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</si>
  <si>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</si>
  <si>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</si>
  <si>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</si>
  <si>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</si>
  <si>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</si>
  <si>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</si>
  <si>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</si>
  <si>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</si>
  <si>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</si>
  <si>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</si>
  <si>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</si>
  <si>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</si>
  <si>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</si>
  <si>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</si>
  <si>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</si>
  <si>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</si>
  <si>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</si>
  <si>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</si>
  <si>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</si>
  <si>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</si>
  <si>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</si>
  <si>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</si>
  <si>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</si>
  <si>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</si>
  <si>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</si>
  <si>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</si>
  <si>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</si>
  <si>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</si>
  <si>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</si>
  <si>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</si>
  <si>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</si>
  <si>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</si>
  <si>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</si>
  <si>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</si>
  <si>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</si>
  <si>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</si>
  <si>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</si>
  <si>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</si>
  <si>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</si>
  <si>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</si>
  <si>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</si>
  <si>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</si>
  <si>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</si>
  <si>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</si>
  <si>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</si>
  <si>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</si>
  <si>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</si>
  <si>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</si>
  <si>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</si>
  <si>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</si>
  <si>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</si>
  <si>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</si>
  <si>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</si>
  <si>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</si>
  <si>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</si>
  <si>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</si>
  <si>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</si>
  <si>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</si>
  <si>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</si>
  <si>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</si>
  <si>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</si>
  <si>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</si>
  <si>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</si>
  <si>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</si>
  <si>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</si>
  <si>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</si>
  <si>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</si>
  <si>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</si>
  <si>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</si>
  <si>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</si>
  <si>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</si>
  <si>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</si>
  <si>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</si>
  <si>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</si>
  <si>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</si>
  <si>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</si>
  <si>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</si>
  <si>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</si>
  <si>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</si>
  <si>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</si>
  <si>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</si>
  <si>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</si>
  <si>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</si>
  <si>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</si>
  <si>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</si>
  <si>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</si>
  <si>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</si>
  <si>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</si>
  <si>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</si>
  <si>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</si>
  <si>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</si>
  <si>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</si>
  <si>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</si>
  <si>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</si>
  <si>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</si>
  <si>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</si>
  <si>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</si>
  <si>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</si>
  <si>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</si>
  <si>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</si>
  <si>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</si>
  <si>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</si>
  <si>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</si>
  <si>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</si>
  <si>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</si>
  <si>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</si>
  <si>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</si>
  <si>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</si>
  <si>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</si>
  <si>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</si>
  <si>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</si>
  <si>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</si>
  <si>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</si>
  <si>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</si>
  <si>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</si>
  <si>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</si>
  <si>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</si>
  <si>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</si>
  <si>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</si>
  <si>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</si>
  <si>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</si>
  <si>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</si>
  <si>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</si>
  <si>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</si>
  <si>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</si>
  <si>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</si>
  <si>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</si>
  <si>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</si>
  <si>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</si>
  <si>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</si>
  <si>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</si>
  <si>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</si>
  <si>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</si>
  <si>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</si>
  <si>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</si>
  <si>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</si>
  <si>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</si>
  <si>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</si>
  <si>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</si>
  <si>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</si>
  <si>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</si>
  <si>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</si>
  <si>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</si>
  <si>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</si>
  <si>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</si>
  <si>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</si>
  <si>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</si>
  <si>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</si>
  <si>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</si>
  <si>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</si>
  <si>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</si>
  <si>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</si>
  <si>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</si>
  <si>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</si>
  <si>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</si>
  <si>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</si>
  <si>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</si>
  <si>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</si>
  <si>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</si>
  <si>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</si>
  <si>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</si>
  <si>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</si>
  <si>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</si>
  <si>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</si>
  <si>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</si>
  <si>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</si>
  <si>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</si>
  <si>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</si>
  <si>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</si>
  <si>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</si>
  <si>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</si>
  <si>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</si>
  <si>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</si>
  <si>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</si>
  <si>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</si>
  <si>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</si>
  <si>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</si>
  <si>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</si>
  <si>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</si>
  <si>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</si>
  <si>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</si>
  <si>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</si>
  <si>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</si>
  <si>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</si>
  <si>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</si>
  <si>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</si>
  <si>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</si>
  <si>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</si>
  <si>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</si>
  <si>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</si>
  <si>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</si>
  <si>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</si>
  <si>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</si>
  <si>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</si>
  <si>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</si>
  <si>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</si>
  <si>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</si>
  <si>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</si>
  <si>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</si>
  <si>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</si>
  <si>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</si>
  <si>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</si>
  <si>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</si>
  <si>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</si>
  <si>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</si>
  <si>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</si>
  <si>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</si>
  <si>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</si>
  <si>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</si>
  <si>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</si>
  <si>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</si>
  <si>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</si>
  <si>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</si>
  <si>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</si>
  <si>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</si>
  <si>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</si>
  <si>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</si>
  <si>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</si>
  <si>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</si>
  <si>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</si>
  <si>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</si>
  <si>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</si>
  <si>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</si>
  <si>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</si>
  <si>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</si>
  <si>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</si>
  <si>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</si>
  <si>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</si>
  <si>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</si>
  <si>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</si>
  <si>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</si>
  <si>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</si>
  <si>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</si>
  <si>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</si>
  <si>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</si>
  <si>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</si>
  <si>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</si>
  <si>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</si>
  <si>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</si>
  <si>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</si>
  <si>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</si>
  <si>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</si>
  <si>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</si>
  <si>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</si>
  <si>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</si>
  <si>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</si>
  <si>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</si>
  <si>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</si>
  <si>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</si>
  <si>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</si>
  <si>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</si>
  <si>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</si>
  <si>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</si>
  <si>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</si>
  <si>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</si>
  <si>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</si>
  <si>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</si>
  <si>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</si>
  <si>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</si>
  <si>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</si>
  <si>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</si>
  <si>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</si>
  <si>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</si>
  <si>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</si>
  <si>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</si>
  <si>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</si>
  <si>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</si>
  <si>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</si>
  <si>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</si>
  <si>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</si>
  <si>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</si>
  <si>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</si>
  <si>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</si>
  <si>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</si>
  <si>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</si>
  <si>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</si>
  <si>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</si>
  <si>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</si>
  <si>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</si>
  <si>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</si>
  <si>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</si>
  <si>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</si>
  <si>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</si>
  <si>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</si>
  <si>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</si>
  <si>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</si>
  <si>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</si>
  <si>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</si>
  <si>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</si>
  <si>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</si>
  <si>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</si>
  <si>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</si>
  <si>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</si>
  <si>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</si>
  <si>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</si>
  <si>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</si>
  <si>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</si>
  <si>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</si>
  <si>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</si>
  <si>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</si>
  <si>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</si>
  <si>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</si>
  <si>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</si>
  <si>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</si>
  <si>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</si>
  <si>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</si>
  <si>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</si>
  <si>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</si>
  <si>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</si>
  <si>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</si>
  <si>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</si>
  <si>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</si>
  <si>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</si>
  <si>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</si>
  <si>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</si>
  <si>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</si>
  <si>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</si>
  <si>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</si>
  <si>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</si>
  <si>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</si>
  <si>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</si>
  <si>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</si>
  <si>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</si>
  <si>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</si>
  <si>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</si>
  <si>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</si>
  <si>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</si>
  <si>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</si>
  <si>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</si>
  <si>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</si>
  <si>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</si>
  <si>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</si>
  <si>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</si>
  <si>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</si>
  <si>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</si>
  <si>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</si>
  <si>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</si>
  <si>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</si>
  <si>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</si>
  <si>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</si>
  <si>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</si>
  <si>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</si>
  <si>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</si>
  <si>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</si>
  <si>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</si>
  <si>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</si>
  <si>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</si>
  <si>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</si>
  <si>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</si>
  <si>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</si>
  <si>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</si>
  <si>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</si>
  <si>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</si>
  <si>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</si>
  <si>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</si>
  <si>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</si>
  <si>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</si>
  <si>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</si>
  <si>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</si>
  <si>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</si>
  <si>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</si>
  <si>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</si>
  <si>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</si>
  <si>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</si>
  <si>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</si>
  <si>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</si>
  <si>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</si>
  <si>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</si>
  <si>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</si>
  <si>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</si>
  <si>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</si>
  <si>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</si>
  <si>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</si>
  <si>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</si>
  <si>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</si>
  <si>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</si>
  <si>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</si>
  <si>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</si>
  <si>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</si>
  <si>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</si>
  <si>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</si>
  <si>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</si>
  <si>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</si>
  <si>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</si>
  <si>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</si>
  <si>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</si>
  <si>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</si>
  <si>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</si>
  <si>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</si>
  <si>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</si>
  <si>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</si>
  <si>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</si>
  <si>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</si>
  <si>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</si>
  <si>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</si>
  <si>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</si>
  <si>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</si>
  <si>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</si>
  <si>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</si>
  <si>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</si>
  <si>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</si>
  <si>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</si>
  <si>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</si>
  <si>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</si>
  <si>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</si>
  <si>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</si>
  <si>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</si>
  <si>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</si>
  <si>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</si>
  <si>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</si>
  <si>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</si>
  <si>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</si>
  <si>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</si>
  <si>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</si>
  <si>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</si>
  <si>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</si>
  <si>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</si>
  <si>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</si>
  <si>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</si>
  <si>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</si>
  <si>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</si>
  <si>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</si>
  <si>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</si>
  <si>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</si>
  <si>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</si>
  <si>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</si>
  <si>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</si>
  <si>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</si>
  <si>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</si>
  <si>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</si>
  <si>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</si>
  <si>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</si>
  <si>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</si>
  <si>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</si>
  <si>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</si>
  <si>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</si>
  <si>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</si>
  <si>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</si>
  <si>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</si>
  <si>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</si>
  <si>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</si>
  <si>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</si>
  <si>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</si>
  <si>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</si>
  <si>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</si>
  <si>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</si>
  <si>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</si>
  <si>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</si>
  <si>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</si>
  <si>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</si>
  <si>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</si>
  <si>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</si>
  <si>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</si>
  <si>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</si>
  <si>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</si>
  <si>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</si>
  <si>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</si>
  <si>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</si>
  <si>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</si>
  <si>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</si>
  <si>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</si>
  <si>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</si>
  <si>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</si>
  <si>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</si>
  <si>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</si>
  <si>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</si>
  <si>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</si>
  <si>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</si>
  <si>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</si>
  <si>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</si>
  <si>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</si>
  <si>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</si>
  <si>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</si>
  <si>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</si>
  <si>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</si>
  <si>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</si>
  <si>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</si>
  <si>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</si>
  <si>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</si>
  <si>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</si>
  <si>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</si>
  <si>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</si>
  <si>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</si>
  <si>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</si>
  <si>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</si>
  <si>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</si>
  <si>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</si>
  <si>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</si>
  <si>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</si>
  <si>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</si>
  <si>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</si>
  <si>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</si>
  <si>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</si>
  <si>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</si>
  <si>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</si>
  <si>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</si>
  <si>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</si>
  <si>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</si>
  <si>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</si>
  <si>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</si>
  <si>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</si>
  <si>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</si>
  <si>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</si>
  <si>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</si>
  <si>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</si>
  <si>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</si>
  <si>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</si>
  <si>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</si>
  <si>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</si>
  <si>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</si>
  <si>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</si>
  <si>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</si>
  <si>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</si>
  <si>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</si>
  <si>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</si>
  <si>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</si>
  <si>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</si>
  <si>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</si>
  <si>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</si>
  <si>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</si>
  <si>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</si>
  <si>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</si>
  <si>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</si>
  <si>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</si>
  <si>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</si>
  <si>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</si>
  <si>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</si>
  <si>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</si>
  <si>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</si>
  <si>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</si>
  <si>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</si>
  <si>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</si>
  <si>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</si>
  <si>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</si>
  <si>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</si>
  <si>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</si>
  <si>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</si>
  <si>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</si>
  <si>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</si>
  <si>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</si>
  <si>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</si>
  <si>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</si>
  <si>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</si>
  <si>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</si>
  <si>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</si>
  <si>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</si>
  <si>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</si>
  <si>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</si>
  <si>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</si>
  <si>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</si>
  <si>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</si>
  <si>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</si>
  <si>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</si>
  <si>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</si>
  <si>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</si>
  <si>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</si>
  <si>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</si>
  <si>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</si>
  <si>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</si>
  <si>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</si>
  <si>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</si>
  <si>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</si>
  <si>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</si>
  <si>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</si>
  <si>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</si>
  <si>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</si>
  <si>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</si>
  <si>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</si>
  <si>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</si>
  <si>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</si>
  <si>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</si>
  <si>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</si>
  <si>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</si>
  <si>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</si>
  <si>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</si>
  <si>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</si>
  <si>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</si>
  <si>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</si>
  <si>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</si>
  <si>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</si>
  <si>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</si>
  <si>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</si>
  <si>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</si>
  <si>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</si>
  <si>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</si>
  <si>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</si>
  <si>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</si>
  <si>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</si>
  <si>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</si>
  <si>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</si>
  <si>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</si>
  <si>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</si>
  <si>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</si>
  <si>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</si>
  <si>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</si>
  <si>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</si>
  <si>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</si>
  <si>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</si>
  <si>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</si>
  <si>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</si>
  <si>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</si>
  <si>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</si>
  <si>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</si>
  <si>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</si>
  <si>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</si>
  <si>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</si>
  <si>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</si>
  <si>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</si>
  <si>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</si>
  <si>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</si>
  <si>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</si>
  <si>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</si>
  <si>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</si>
  <si>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</si>
  <si>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</si>
  <si>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</si>
  <si>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</si>
  <si>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</si>
  <si>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</si>
  <si>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</si>
  <si>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</si>
  <si>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</si>
  <si>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</si>
  <si>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</si>
  <si>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</si>
  <si>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</si>
  <si>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</si>
  <si>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</si>
  <si>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</si>
  <si>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</si>
  <si>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</si>
  <si>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</si>
  <si>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</si>
  <si>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</si>
  <si>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</si>
  <si>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</si>
  <si>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</si>
  <si>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</si>
  <si>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</si>
  <si>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</si>
  <si>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</si>
  <si>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</si>
  <si>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</si>
  <si>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</si>
  <si>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</si>
  <si>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</si>
  <si>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</si>
  <si>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</si>
  <si>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</si>
  <si>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</si>
  <si>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</si>
  <si>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</si>
  <si>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</si>
  <si>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</si>
  <si>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</si>
  <si>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</si>
  <si>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</si>
  <si>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</si>
  <si>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</si>
  <si>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</si>
  <si>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</si>
  <si>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</si>
  <si>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</si>
  <si>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</si>
  <si>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</si>
  <si>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</si>
  <si>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</si>
  <si>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</si>
  <si>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</si>
  <si>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</si>
  <si>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</si>
  <si>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</si>
  <si>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</si>
  <si>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</si>
  <si>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</si>
  <si>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</si>
  <si>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</si>
  <si>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</si>
  <si>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</si>
  <si>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</si>
  <si>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</si>
  <si>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</si>
  <si>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</si>
  <si>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</si>
  <si>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</si>
  <si>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</si>
  <si>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</si>
  <si>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</si>
  <si>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</si>
  <si>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</si>
  <si>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</si>
  <si>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</si>
  <si>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</si>
  <si>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</si>
  <si>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</si>
  <si>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</si>
  <si>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</si>
  <si>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</si>
  <si>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</si>
  <si>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</si>
  <si>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</si>
  <si>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</si>
  <si>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</si>
  <si>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</si>
  <si>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</si>
  <si>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</si>
  <si>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</si>
  <si>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</si>
  <si>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</si>
  <si>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</si>
  <si>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</si>
  <si>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</si>
  <si>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</si>
  <si>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</si>
  <si>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</si>
  <si>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</si>
  <si>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</si>
  <si>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</si>
  <si>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</si>
  <si>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</si>
  <si>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</si>
  <si>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</si>
  <si>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</si>
  <si>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</si>
  <si>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</si>
  <si>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</si>
  <si>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</si>
  <si>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</si>
  <si>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</si>
  <si>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</si>
  <si>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</si>
  <si>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</si>
  <si>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</si>
  <si>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</si>
  <si>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</si>
  <si>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</si>
  <si>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</si>
  <si>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</si>
  <si>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</si>
  <si>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</si>
  <si>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</si>
  <si>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</si>
  <si>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</si>
  <si>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</si>
  <si>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</si>
  <si>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</si>
  <si>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</si>
  <si>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</si>
  <si>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</si>
  <si>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</si>
  <si>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</si>
  <si>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</si>
  <si>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</si>
  <si>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</si>
  <si>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</si>
  <si>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</si>
  <si>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</si>
  <si>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</si>
  <si>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</si>
  <si>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</si>
  <si>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</si>
  <si>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</si>
  <si>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</si>
  <si>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</si>
  <si>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</si>
  <si>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</si>
  <si>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</si>
  <si>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</si>
  <si>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</si>
  <si>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</si>
  <si>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</si>
  <si>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</si>
  <si>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</si>
  <si>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</si>
  <si>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</si>
  <si>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</si>
  <si>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</si>
  <si>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</si>
  <si>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</si>
  <si>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</si>
  <si>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</si>
  <si>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</si>
  <si>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</si>
  <si>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</si>
  <si>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</si>
  <si>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</si>
  <si>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</si>
  <si>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</si>
  <si>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</si>
  <si>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</si>
  <si>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</si>
  <si>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</si>
  <si>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</si>
  <si>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</si>
  <si>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</si>
  <si>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</si>
  <si>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</si>
  <si>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</si>
  <si>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</si>
  <si>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</si>
  <si>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</si>
  <si>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</si>
  <si>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</si>
  <si>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</si>
  <si>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</si>
  <si>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</si>
  <si>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</si>
  <si>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</si>
  <si>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</si>
  <si>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</si>
  <si>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</si>
  <si>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</si>
  <si>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</si>
  <si>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</si>
  <si>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</si>
  <si>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</si>
  <si>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</si>
  <si>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</si>
  <si>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</si>
  <si>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</si>
  <si>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</si>
  <si>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</si>
  <si>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</si>
  <si>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</si>
  <si>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</si>
  <si>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</si>
  <si>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</si>
  <si>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</si>
  <si>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</si>
  <si>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</si>
  <si>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</si>
  <si>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</si>
  <si>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</si>
  <si>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</si>
  <si>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</si>
  <si>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</si>
  <si>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</si>
  <si>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</si>
  <si>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</si>
  <si>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</si>
  <si>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</si>
  <si>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</si>
  <si>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</si>
  <si>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</si>
  <si>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</si>
  <si>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</si>
  <si>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</si>
  <si>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</si>
  <si>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</si>
  <si>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</si>
  <si>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</si>
  <si>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</si>
  <si>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</si>
  <si>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</si>
  <si>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</si>
  <si>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</si>
  <si>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</si>
  <si>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</si>
  <si>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</si>
  <si>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</si>
  <si>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</si>
  <si>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</si>
  <si>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</si>
  <si>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</si>
  <si>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</si>
  <si>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</si>
  <si>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</si>
  <si>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</si>
  <si>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</si>
  <si>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</si>
  <si>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</si>
  <si>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</si>
  <si>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</si>
  <si>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</si>
  <si>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</si>
  <si>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</si>
  <si>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</si>
  <si>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</si>
  <si>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</si>
  <si>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</si>
  <si>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</si>
  <si>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</si>
  <si>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</si>
  <si>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</si>
  <si>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</si>
  <si>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</si>
  <si>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</si>
  <si>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</si>
  <si>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</si>
  <si>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</si>
  <si>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</si>
  <si>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</si>
  <si>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</si>
  <si>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</si>
  <si>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</si>
  <si>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</si>
  <si>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</si>
  <si>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</si>
  <si>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</si>
  <si>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</si>
  <si>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</si>
  <si>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</si>
  <si>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</si>
  <si>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</si>
  <si>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</si>
  <si>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</si>
  <si>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</si>
  <si>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</si>
  <si>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</si>
  <si>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</si>
  <si>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</si>
  <si>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</si>
  <si>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</si>
  <si>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</si>
  <si>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</si>
  <si>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</si>
  <si>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</si>
  <si>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</si>
  <si>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</si>
  <si>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</si>
  <si>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</si>
  <si>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</si>
  <si>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</si>
  <si>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</si>
  <si>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</si>
  <si>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</si>
  <si>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</si>
  <si>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</si>
  <si>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</si>
  <si>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</si>
  <si>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</si>
  <si>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</si>
  <si>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</si>
  <si>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</si>
  <si>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</si>
  <si>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</si>
  <si>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</si>
  <si>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</si>
  <si>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</si>
  <si>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</si>
  <si>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</si>
  <si>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</si>
  <si>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</si>
  <si>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</si>
  <si>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</si>
  <si>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</si>
  <si>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</si>
  <si>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</si>
  <si>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</si>
  <si>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</si>
  <si>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</si>
  <si>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</si>
  <si>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</si>
  <si>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</si>
  <si>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</si>
  <si>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</si>
  <si>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</si>
  <si>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</si>
  <si>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</si>
  <si>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</si>
  <si>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</si>
  <si>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</si>
  <si>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</si>
  <si>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</si>
  <si>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</si>
  <si>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</si>
  <si>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</si>
  <si>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</si>
  <si>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</si>
  <si>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</si>
  <si>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</si>
  <si>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</si>
  <si>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</si>
  <si>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</si>
  <si>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</si>
  <si>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</si>
  <si>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</si>
  <si>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</si>
  <si>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</si>
  <si>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</si>
  <si>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</si>
  <si>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</si>
  <si>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</si>
  <si>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</si>
  <si>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</si>
  <si>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</si>
  <si>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</si>
  <si>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</si>
  <si>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</si>
  <si>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</si>
  <si>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</si>
  <si>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</si>
  <si>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</si>
  <si>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</si>
  <si>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</si>
  <si>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</si>
  <si>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</si>
  <si>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</si>
  <si>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</si>
  <si>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</si>
  <si>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</si>
  <si>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</si>
  <si>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</si>
  <si>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</si>
  <si>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</si>
  <si>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</si>
  <si>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</si>
  <si>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</si>
  <si>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</si>
  <si>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</si>
  <si>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</si>
  <si>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</si>
  <si>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</si>
  <si>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</si>
  <si>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</si>
  <si>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</si>
  <si>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</si>
  <si>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</si>
  <si>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</si>
  <si>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</si>
  <si>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</si>
  <si>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</si>
  <si>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</si>
  <si>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</si>
  <si>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</si>
  <si>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</si>
  <si>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</si>
  <si>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</si>
  <si>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</si>
  <si>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</si>
  <si>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</si>
  <si>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</si>
  <si>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</si>
  <si>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</si>
  <si>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</si>
  <si>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</si>
  <si>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</si>
  <si>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</si>
  <si>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</si>
  <si>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</si>
  <si>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</si>
  <si>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</si>
  <si>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</si>
  <si>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</si>
  <si>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</si>
  <si>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</si>
  <si>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</si>
  <si>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</si>
  <si>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</si>
  <si>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</si>
  <si>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</si>
  <si>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</si>
  <si>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</si>
  <si>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</si>
  <si>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</si>
  <si>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</si>
  <si>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</si>
  <si>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</si>
  <si>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</si>
  <si>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</si>
  <si>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</si>
  <si>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</si>
  <si>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</si>
  <si>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</si>
  <si>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</si>
  <si>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</si>
  <si>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</si>
  <si>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</si>
  <si>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</si>
  <si>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</si>
  <si>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</si>
  <si>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</si>
  <si>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</si>
  <si>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</si>
  <si>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</si>
  <si>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</si>
  <si>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</si>
  <si>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</si>
  <si>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</si>
  <si>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</si>
  <si>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</si>
  <si>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</si>
  <si>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</si>
  <si>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</si>
  <si>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</si>
  <si>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</si>
  <si>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</si>
  <si>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</si>
  <si>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</si>
  <si>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</si>
  <si>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</si>
  <si>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</si>
  <si>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</si>
  <si>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</si>
  <si>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</si>
  <si>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</si>
  <si>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</si>
  <si>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</si>
  <si>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</si>
  <si>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</si>
  <si>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</si>
  <si>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</si>
  <si>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</si>
  <si>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</si>
  <si>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</si>
  <si>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</si>
  <si>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</si>
  <si>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</si>
  <si>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</si>
  <si>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</si>
  <si>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</si>
  <si>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</si>
  <si>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</si>
  <si>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</si>
  <si>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</si>
  <si>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</si>
  <si>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</si>
  <si>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</si>
  <si>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</si>
  <si>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</si>
  <si>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</si>
  <si>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</si>
  <si>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</si>
  <si>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</si>
  <si>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</si>
  <si>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</si>
  <si>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</si>
  <si>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</si>
  <si>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</si>
  <si>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</si>
  <si>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</si>
  <si>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</si>
  <si>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</si>
  <si>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</si>
  <si>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</si>
  <si>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</si>
  <si>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</si>
  <si>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</si>
  <si>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</si>
  <si>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</si>
  <si>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</si>
  <si>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</si>
  <si>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</si>
  <si>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</si>
  <si>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</si>
  <si>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</si>
  <si>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</si>
  <si>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</si>
  <si>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</si>
  <si>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</si>
  <si>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</si>
  <si>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</si>
  <si>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</si>
  <si>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</si>
  <si>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</si>
  <si>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</si>
  <si>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</si>
  <si>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</si>
  <si>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</si>
  <si>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</si>
  <si>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</si>
  <si>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</si>
  <si>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</si>
  <si>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</si>
  <si>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</si>
  <si>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</si>
  <si>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</si>
  <si>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</si>
  <si>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</si>
  <si>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</si>
  <si>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</si>
  <si>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</si>
  <si>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</si>
  <si>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</si>
  <si>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</si>
  <si>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</si>
  <si>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</si>
  <si>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</si>
  <si>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</si>
  <si>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</si>
  <si>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</si>
  <si>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</si>
  <si>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</si>
  <si>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</si>
  <si>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</si>
  <si>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</si>
  <si>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</si>
  <si>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</si>
  <si>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</si>
  <si>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</si>
  <si>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</si>
  <si>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</si>
  <si>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</si>
  <si>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</si>
  <si>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</si>
  <si>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</si>
  <si>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</si>
  <si>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</si>
  <si>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</si>
  <si>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</si>
  <si>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</si>
  <si>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</si>
  <si>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</si>
  <si>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</si>
  <si>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</si>
  <si>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</si>
  <si>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</si>
  <si>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</si>
  <si>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</si>
  <si>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</si>
  <si>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</si>
  <si>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</si>
  <si>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</si>
  <si>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</si>
  <si>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</si>
  <si>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</si>
  <si>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</si>
  <si>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</si>
  <si>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</si>
  <si>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</si>
  <si>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</si>
  <si>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</si>
  <si>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</si>
  <si>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</si>
  <si>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</si>
  <si>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</si>
  <si>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</si>
  <si>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</si>
  <si>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</si>
  <si>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</si>
  <si>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</si>
  <si>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</si>
  <si>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</si>
  <si>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</si>
  <si>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</si>
  <si>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</si>
  <si>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</si>
  <si>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</si>
  <si>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</si>
  <si>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</si>
  <si>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</si>
  <si>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</si>
  <si>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</si>
  <si>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</si>
  <si>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</si>
  <si>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</si>
  <si>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</si>
  <si>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</si>
  <si>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</si>
  <si>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</si>
  <si>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</si>
  <si>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</si>
  <si>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</si>
  <si>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</si>
  <si>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</si>
  <si>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</si>
  <si>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</si>
  <si>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</si>
  <si>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</si>
  <si>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</si>
  <si>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</si>
  <si>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</si>
  <si>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</si>
  <si>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</si>
  <si>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</si>
  <si>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</si>
  <si>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</si>
  <si>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</si>
  <si>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</si>
  <si>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</si>
  <si>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</si>
  <si>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</si>
  <si>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</si>
  <si>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</si>
  <si>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</si>
  <si>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</si>
  <si>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</si>
  <si>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</si>
  <si>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</si>
  <si>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</si>
  <si>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</si>
  <si>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</si>
  <si>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</si>
  <si>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</si>
  <si>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</si>
  <si>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</si>
  <si>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</si>
  <si>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</si>
  <si>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</si>
  <si>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</si>
  <si>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</si>
  <si>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</si>
  <si>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</si>
  <si>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</si>
  <si>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</si>
  <si>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</si>
  <si>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</si>
  <si>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</si>
  <si>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</si>
  <si>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</si>
  <si>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</si>
  <si>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</si>
  <si>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</si>
  <si>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</si>
  <si>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</si>
  <si>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</si>
  <si>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</si>
  <si>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</si>
  <si>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</si>
  <si>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</si>
  <si>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</si>
  <si>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</si>
  <si>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</si>
  <si>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</si>
  <si>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</si>
  <si>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</si>
  <si>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</si>
  <si>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</si>
  <si>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</si>
  <si>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</si>
  <si>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</si>
  <si>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</si>
  <si>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</si>
  <si>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</si>
  <si>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</si>
  <si>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</si>
  <si>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</si>
  <si>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</si>
  <si>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</si>
  <si>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</si>
  <si>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</si>
  <si>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</si>
  <si>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</si>
  <si>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</si>
  <si>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</si>
  <si>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</si>
  <si>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</si>
  <si>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</si>
  <si>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</si>
  <si>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</si>
  <si>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</si>
  <si>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</si>
  <si>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</si>
  <si>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</si>
  <si>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</si>
  <si>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</si>
  <si>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</si>
  <si>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</si>
  <si>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</si>
  <si>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</si>
  <si>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</si>
  <si>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</si>
  <si>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</si>
  <si>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</si>
  <si>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</si>
  <si>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</si>
  <si>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</si>
  <si>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</si>
  <si>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</si>
  <si>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</si>
  <si>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</si>
  <si>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</si>
  <si>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</si>
  <si>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</si>
  <si>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</si>
  <si>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</si>
  <si>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</si>
  <si>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</si>
  <si>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</si>
  <si>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</si>
  <si>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</si>
  <si>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</si>
  <si>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</si>
  <si>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</si>
  <si>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</si>
  <si>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</si>
  <si>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</si>
  <si>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</si>
  <si>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</si>
  <si>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</si>
  <si>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</si>
  <si>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</si>
  <si>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</si>
  <si>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</si>
  <si>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</si>
  <si>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</si>
  <si>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</si>
  <si>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</si>
  <si>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</si>
  <si>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</si>
  <si>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</si>
  <si>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</si>
  <si>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</si>
  <si>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</si>
  <si>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</si>
  <si>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</si>
  <si>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</si>
  <si>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</si>
  <si>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</si>
  <si>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</si>
  <si>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</si>
  <si>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</si>
  <si>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</si>
  <si>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</si>
  <si>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</si>
  <si>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</si>
  <si>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</si>
  <si>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</si>
  <si>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</si>
  <si>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</si>
  <si>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</si>
  <si>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</si>
  <si>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</si>
  <si>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</si>
  <si>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</si>
  <si>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</si>
  <si>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</si>
  <si>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</si>
  <si>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</si>
  <si>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</si>
  <si>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</si>
  <si>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</si>
  <si>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</si>
  <si>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</si>
  <si>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</si>
  <si>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</si>
  <si>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</si>
  <si>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</si>
  <si>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</si>
  <si>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</si>
  <si>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</si>
  <si>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</si>
  <si>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</si>
  <si>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</si>
  <si>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</si>
  <si>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</si>
  <si>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</si>
  <si>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</si>
  <si>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</si>
  <si>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</si>
  <si>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</si>
  <si>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</si>
  <si>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</si>
  <si>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</si>
  <si>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</si>
  <si>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</si>
  <si>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</si>
  <si>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</si>
  <si>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</si>
  <si>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</si>
  <si>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</si>
  <si>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</si>
  <si>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</si>
  <si>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</si>
  <si>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</si>
  <si>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</si>
  <si>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</si>
  <si>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</si>
  <si>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</si>
  <si>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</si>
  <si>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</si>
  <si>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</si>
  <si>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</si>
  <si>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</si>
  <si>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</si>
  <si>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</si>
  <si>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</si>
  <si>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</si>
  <si>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</si>
  <si>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</si>
  <si>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</si>
  <si>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</si>
  <si>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</si>
  <si>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</si>
  <si>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</si>
  <si>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</si>
  <si>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</si>
  <si>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</si>
  <si>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</si>
  <si>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</si>
  <si>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</si>
  <si>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</si>
  <si>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</si>
  <si>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</si>
  <si>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</si>
  <si>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</si>
  <si>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</si>
  <si>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</si>
  <si>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</si>
  <si>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</si>
  <si>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</si>
  <si>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</si>
  <si>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</si>
  <si>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</si>
  <si>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</si>
  <si>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</si>
  <si>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</si>
  <si>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</si>
  <si>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</si>
  <si>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</si>
  <si>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</si>
  <si>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</si>
  <si>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</si>
  <si>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</si>
  <si>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</si>
  <si>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</si>
  <si>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</si>
  <si>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</si>
  <si>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</si>
  <si>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</si>
  <si>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</si>
  <si>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</si>
  <si>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</si>
  <si>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</si>
  <si>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</si>
  <si>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</si>
  <si>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</si>
  <si>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</si>
  <si>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</si>
  <si>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</si>
  <si>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</si>
  <si>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</si>
  <si>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</si>
  <si>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</si>
  <si>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</si>
  <si>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</si>
  <si>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</si>
  <si>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</si>
  <si>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</si>
  <si>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</si>
  <si>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</si>
  <si>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</si>
  <si>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</si>
  <si>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</si>
  <si>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</si>
  <si>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</si>
  <si>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</si>
  <si>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</si>
  <si>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</si>
  <si>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</si>
  <si>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</si>
  <si>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</si>
  <si>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</si>
  <si>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</si>
  <si>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</si>
  <si>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</si>
  <si>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</si>
  <si>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</si>
  <si>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</si>
  <si>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</si>
  <si>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</si>
  <si>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</si>
  <si>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</si>
  <si>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</si>
  <si>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</si>
  <si>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</si>
  <si>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</si>
  <si>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</si>
  <si>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</si>
  <si>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</si>
  <si>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</si>
  <si>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</si>
  <si>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</si>
  <si>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</si>
  <si>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</si>
  <si>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</si>
  <si>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</si>
  <si>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</si>
  <si>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</si>
  <si>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</si>
  <si>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</si>
  <si>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</si>
  <si>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</si>
  <si>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</si>
  <si>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</si>
  <si>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</si>
  <si>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</si>
  <si>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</si>
  <si>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</si>
  <si>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</si>
  <si>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</si>
  <si>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</si>
  <si>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</si>
  <si>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</si>
  <si>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</si>
  <si>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</si>
  <si>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</si>
  <si>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</si>
  <si>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</si>
  <si>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</si>
  <si>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</si>
  <si>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</si>
  <si>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</si>
  <si>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</si>
  <si>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</si>
  <si>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</si>
  <si>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</si>
  <si>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</si>
  <si>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</si>
  <si>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</si>
  <si>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</si>
  <si>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</si>
  <si>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</si>
  <si>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</si>
  <si>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</si>
  <si>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</si>
  <si>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</si>
  <si>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</si>
  <si>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</si>
  <si>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</si>
  <si>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</si>
  <si>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</si>
  <si>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</si>
  <si>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</si>
  <si>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</si>
  <si>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</si>
  <si>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</si>
  <si>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</si>
  <si>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</si>
  <si>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</si>
  <si>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</si>
  <si>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</si>
  <si>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</si>
  <si>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</si>
  <si>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</si>
  <si>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</si>
  <si>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</si>
  <si>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</si>
  <si>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</si>
  <si>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</si>
  <si>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</si>
  <si>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</si>
  <si>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</si>
  <si>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</si>
  <si>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</si>
  <si>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</si>
  <si>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</si>
  <si>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</si>
  <si>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</si>
  <si>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</si>
  <si>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</si>
  <si>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</si>
  <si>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</si>
  <si>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</si>
  <si>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</si>
  <si>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</si>
  <si>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</si>
  <si>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</si>
  <si>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</si>
  <si>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</si>
  <si>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</si>
  <si>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</si>
  <si>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</si>
  <si>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</si>
  <si>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</si>
  <si>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</si>
  <si>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</si>
  <si>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</si>
  <si>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</si>
  <si>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</si>
  <si>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</si>
  <si>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</si>
  <si>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</si>
  <si>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</si>
  <si>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</si>
  <si>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</si>
  <si>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</si>
  <si>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</si>
  <si>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</si>
  <si>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</si>
  <si>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</si>
  <si>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</si>
  <si>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</si>
  <si>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</si>
  <si>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</si>
  <si>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</si>
  <si>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</si>
  <si>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</si>
  <si>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</si>
  <si>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</si>
  <si>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</si>
  <si>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</si>
  <si>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</si>
  <si>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</si>
  <si>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</si>
  <si>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</si>
  <si>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</si>
  <si>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</si>
  <si>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</si>
  <si>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</si>
  <si>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</si>
  <si>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</si>
  <si>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</si>
  <si>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</si>
  <si>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</si>
  <si>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</si>
  <si>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</si>
  <si>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</si>
  <si>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</si>
  <si>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</si>
  <si>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</si>
  <si>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</si>
  <si>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</si>
  <si>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</si>
  <si>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</si>
  <si>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</si>
  <si>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</si>
  <si>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</si>
  <si>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</si>
  <si>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</si>
  <si>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</si>
  <si>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</si>
  <si>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</si>
  <si>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</si>
  <si>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</si>
  <si>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</si>
  <si>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</si>
  <si>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</si>
  <si>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</si>
  <si>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</si>
  <si>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</si>
  <si>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</si>
  <si>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</si>
  <si>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</si>
  <si>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</si>
  <si>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</si>
  <si>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</si>
  <si>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</si>
  <si>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</si>
  <si>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</si>
  <si>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</si>
  <si>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</si>
  <si>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</si>
  <si>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</si>
  <si>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</si>
  <si>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</si>
  <si>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</si>
  <si>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</si>
  <si>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</si>
  <si>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</si>
  <si>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</si>
  <si>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</si>
  <si>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</si>
  <si>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</si>
  <si>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</si>
  <si>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</si>
  <si>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</si>
  <si>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</si>
  <si>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</si>
  <si>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</si>
  <si>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</si>
  <si>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</si>
  <si>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</si>
  <si>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</si>
  <si>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</si>
  <si>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</si>
  <si>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</si>
  <si>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</si>
  <si>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</si>
  <si>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</si>
  <si>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</si>
  <si>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</si>
  <si>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</si>
  <si>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</si>
  <si>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</si>
  <si>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</si>
  <si>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</si>
  <si>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</si>
  <si>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</si>
  <si>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</si>
  <si>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</si>
  <si>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</si>
  <si>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</si>
  <si>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</si>
  <si>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</si>
  <si>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</si>
  <si>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</si>
  <si>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</si>
  <si>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</si>
  <si>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</si>
  <si>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</si>
  <si>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</si>
  <si>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</si>
  <si>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</si>
  <si>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</si>
  <si>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</si>
  <si>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</si>
  <si>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</si>
  <si>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</si>
  <si>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</si>
  <si>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</si>
  <si>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</si>
  <si>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</si>
  <si>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</si>
  <si>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</si>
  <si>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</si>
  <si>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</si>
  <si>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</si>
  <si>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</si>
  <si>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</si>
  <si>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</si>
  <si>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</si>
  <si>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</si>
  <si>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</si>
  <si>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</si>
  <si>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</si>
  <si>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</si>
  <si>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</si>
  <si>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</si>
  <si>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</si>
  <si>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</si>
  <si>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</si>
  <si>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</si>
  <si>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</si>
  <si>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</si>
  <si>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</si>
  <si>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</si>
  <si>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</si>
  <si>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</si>
  <si>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</si>
  <si>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</si>
  <si>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</si>
  <si>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</si>
  <si>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</si>
  <si>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</si>
  <si>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</si>
  <si>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</si>
  <si>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</si>
  <si>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</si>
  <si>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</si>
  <si>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</si>
  <si>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</si>
  <si>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</si>
  <si>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</si>
  <si>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</si>
  <si>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</si>
  <si>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</si>
  <si>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</si>
  <si>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</si>
  <si>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</si>
  <si>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</si>
  <si>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</si>
  <si>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</si>
  <si>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</si>
  <si>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</si>
  <si>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</si>
  <si>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</si>
  <si>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</si>
  <si>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</si>
  <si>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</si>
  <si>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</si>
  <si>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</si>
  <si>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</si>
  <si>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</si>
  <si>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</si>
  <si>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</si>
  <si>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</si>
  <si>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</si>
  <si>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</si>
  <si>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</si>
  <si>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</si>
  <si>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</si>
  <si>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pledged</t>
  </si>
  <si>
    <t>average donation</t>
  </si>
  <si>
    <t>category and subcategory</t>
  </si>
  <si>
    <t>parent category</t>
  </si>
  <si>
    <t>subcategory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</si>
  <si>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</si>
  <si>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</si>
  <si>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</si>
  <si>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</si>
  <si>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</si>
  <si>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</si>
  <si>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</si>
  <si>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</si>
  <si>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</si>
  <si>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</si>
  <si>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</si>
  <si>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</si>
  <si>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outcomes</t>
  </si>
  <si>
    <t>plays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</si>
  <si>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</si>
  <si>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</si>
  <si>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</si>
  <si>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</si>
  <si>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</si>
  <si>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</si>
  <si>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</si>
  <si>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</si>
  <si>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</si>
  <si>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</si>
  <si>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</si>
  <si>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</si>
  <si>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</si>
  <si>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</si>
  <si>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</si>
  <si>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</si>
  <si>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</si>
  <si>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</si>
  <si>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</si>
  <si>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</si>
  <si>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</si>
  <si>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</si>
  <si>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</si>
  <si>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</si>
  <si>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</si>
  <si>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</si>
  <si>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</si>
  <si>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</si>
  <si>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(All)</t>
  </si>
  <si>
    <t>years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</si>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</sst>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2" applyNumberFormat="1" applyFont="1"/>
    <xf numFmtId="9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2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27077865266841"/>
          <c:y val="5.7942584166598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9-4A2B-A2E1-C04A43B959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9-4A2B-A2E1-C04A43B959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9-4A2B-A2E1-C04A43B959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9-4A2B-A2E1-C04A43B95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598800"/>
        <c:axId val="622601752"/>
      </c:barChart>
      <c:catAx>
        <c:axId val="6225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01752"/>
        <c:crosses val="autoZero"/>
        <c:auto val="1"/>
        <c:lblAlgn val="ctr"/>
        <c:lblOffset val="100"/>
        <c:noMultiLvlLbl val="0"/>
      </c:catAx>
      <c:valAx>
        <c:axId val="62260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A-4376-9447-BCAB2320E0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A-4376-9447-BCAB2320E0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A-4376-9447-BCAB2320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457416"/>
        <c:axId val="416456432"/>
      </c:barChart>
      <c:catAx>
        <c:axId val="41645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6432"/>
        <c:crosses val="autoZero"/>
        <c:auto val="1"/>
        <c:lblAlgn val="ctr"/>
        <c:lblOffset val="100"/>
        <c:noMultiLvlLbl val="0"/>
      </c:catAx>
      <c:valAx>
        <c:axId val="4164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4-4525-9F59-05C89F73E2A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4-4525-9F59-05C89F73E2A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4-4525-9F59-05C89F73E2A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5-4A9B-8E95-229A38B2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481128"/>
        <c:axId val="763485720"/>
      </c:lineChart>
      <c:catAx>
        <c:axId val="76348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5720"/>
        <c:crosses val="autoZero"/>
        <c:auto val="1"/>
        <c:lblAlgn val="ctr"/>
        <c:lblOffset val="100"/>
        <c:noMultiLvlLbl val="0"/>
      </c:catAx>
      <c:valAx>
        <c:axId val="76348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[Kickstater_Challenge.xlsx]Theater Outcomes by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3-4071-97D7-D4A2E4C6D0B2}"/>
            </c:ext>
          </c:extLst>
        </c:ser>
        <c:ser>
          <c:idx val="1"/>
          <c:order val="1"/>
          <c:tx>
            <c:strRef>
              <c:f>'Theater 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3-4071-97D7-D4A2E4C6D0B2}"/>
            </c:ext>
          </c:extLst>
        </c:ser>
        <c:ser>
          <c:idx val="2"/>
          <c:order val="2"/>
          <c:tx>
            <c:strRef>
              <c:f>'Theater Outcomes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3-4071-97D7-D4A2E4C6D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921000"/>
        <c:axId val="667925592"/>
      </c:lineChart>
      <c:catAx>
        <c:axId val="66792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5592"/>
        <c:crosses val="autoZero"/>
        <c:auto val="1"/>
        <c:lblAlgn val="ctr"/>
        <c:lblOffset val="100"/>
        <c:noMultiLvlLbl val="0"/>
      </c:catAx>
      <c:valAx>
        <c:axId val="6679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1-4F41-A38B-7AD2F35CBE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1-4F41-A38B-7AD2F35CBE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1-4F41-A38B-7AD2F35C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421872"/>
        <c:axId val="674422200"/>
      </c:lineChart>
      <c:catAx>
        <c:axId val="6744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22200"/>
        <c:crosses val="autoZero"/>
        <c:auto val="1"/>
        <c:lblAlgn val="ctr"/>
        <c:lblOffset val="100"/>
        <c:noMultiLvlLbl val="0"/>
      </c:catAx>
      <c:valAx>
        <c:axId val="67442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936129-D483-4FD6-9E91-E9F1598275F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58ABAC-635B-4D03-B9D6-413CE4F1CF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153987</xdr:rowOff>
    </xdr:from>
    <xdr:to>
      <xdr:col>14</xdr:col>
      <xdr:colOff>0</xdr:colOff>
      <xdr:row>16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40DB8-22F8-44E8-9458-37ADBD84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134937</xdr:rowOff>
    </xdr:from>
    <xdr:to>
      <xdr:col>17</xdr:col>
      <xdr:colOff>88899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6B21B-A6EE-4E9A-A248-F9E54D9F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106362</xdr:rowOff>
    </xdr:from>
    <xdr:to>
      <xdr:col>14</xdr:col>
      <xdr:colOff>238125</xdr:colOff>
      <xdr:row>16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60F13-FF1A-454C-B50F-05BC11712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554288</xdr:colOff>
      <xdr:row>20</xdr:row>
      <xdr:rowOff>5516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5C6C03-AA93-44B4-86DE-2FAD549B80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81000"/>
              <a:ext cx="5431088" cy="3434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171450</xdr:rowOff>
    </xdr:from>
    <xdr:to>
      <xdr:col>12</xdr:col>
      <xdr:colOff>438150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471B9-9A22-4363-8657-D10511867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104776</xdr:colOff>
      <xdr:row>15</xdr:row>
      <xdr:rowOff>6350</xdr:rowOff>
    </xdr:from>
    <xdr:to>
      <xdr:col>6</xdr:col>
      <xdr:colOff>1168401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CBFCE-5B72-42BC-BE62-B0F4D1648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87152778" createdVersion="7" refreshedVersion="7" minRefreshableVersion="3" recordCount="4114" xr:uid="{306D7E3E-AECD-4357-9990-E164FEB8E200}">
  <cacheSource type="worksheet">
    <worksheetSource name="Org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8923611" createdVersion="7" refreshedVersion="7" minRefreshableVersion="3" recordCount="4114" xr:uid="{CB7D3512-F088-4C47-91C4-20E20087FDAB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91782404" createdVersion="7" refreshedVersion="7" minRefreshableVersion="3" recordCount="4114" xr:uid="{AA46910D-31C8-40A9-AB3B-7D72B94B35AD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94143-C501-4499-A300-0FA640F0C48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0D977-959D-48E9-B922-47DD8E4BE6F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9E3E5-8779-497F-BC96-61847A64FCD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26AA8-F695-47EB-83C4-C5F7D093FD84}" name="PivotTable1" cacheId="0" applyNumberFormats="0" applyBorderFormats="0" applyFontFormats="0" applyPatternFormats="0" applyAlignmentFormats="0" applyWidthHeightFormats="1" dataCaption="Values" missingCaption="0" updatedVersion="7" minRefreshableVersion="3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 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542BF5-B20E-40AE-B483-64FB977F8639}" name="GoalOutcomes" displayName="GoalOutcomes" ref="A1:H13" totalsRowShown="0">
  <autoFilter ref="A1:H13" xr:uid="{4B542BF5-B20E-40AE-B483-64FB977F8639}"/>
  <tableColumns count="8">
    <tableColumn id="1" xr3:uid="{ECB9CDF3-B344-473F-80AA-E2C695F527FD}" name="Goal"/>
    <tableColumn id="2" xr3:uid="{A84FFF27-4CE4-43EF-815E-69958B99EBC5}" name="Number Successful"/>
    <tableColumn id="3" xr3:uid="{4933813B-6876-4D2E-847A-AEAA61B461E4}" name="Number Failed"/>
    <tableColumn id="4" xr3:uid="{AA9AB3C3-D55F-46FF-839A-8873DA821C8D}" name="Number Canceled"/>
    <tableColumn id="5" xr3:uid="{96E815D6-66B2-406C-B338-F973E2CD0289}" name="Total Projects" dataDxfId="14">
      <calculatedColumnFormula>GoalOutcomes[[#This Row],[Number Successful]]+GoalOutcomes[[#This Row],[Number Failed]]+GoalOutcomes[[#This Row],[Number Canceled]]</calculatedColumnFormula>
    </tableColumn>
    <tableColumn id="6" xr3:uid="{E2FD3A49-EFD3-40CE-AA32-201D836F778F}" name="Percentage Successful" dataDxfId="13">
      <calculatedColumnFormula>GoalOutcomes[[#This Row],[Number Successful]]/GoalOutcomes[[#This Row],[Total Projects]]</calculatedColumnFormula>
    </tableColumn>
    <tableColumn id="7" xr3:uid="{259A16B4-61B2-4726-A070-1B3A0B034B58}" name="Percentage Failed" dataDxfId="12">
      <calculatedColumnFormula>GoalOutcomes[[#This Row],[Number Failed]]/GoalOutcomes[[#This Row],[Total Projects]]</calculatedColumnFormula>
    </tableColumn>
    <tableColumn id="8" xr3:uid="{FCDD47BB-3016-48B6-BB7A-A3DD740A5AE6}" name="Percentage Canceled" dataDxfId="11">
      <calculatedColumnFormula>GoalOutcomes[[#This Row],[Number Canceled]]/GoalOutcomes[[#This Row],[Total Projects]]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B95E92-B249-4FD0-9795-9742FD00D82B}" name="OrgData" displayName="OrgData" ref="A1:U4115" totalsRowShown="0">
  <autoFilter ref="A1:U4115" xr:uid="{00000000-0001-0000-0000-000000000000}"/>
  <tableColumns count="21">
    <tableColumn id="1" xr3:uid="{3F726172-AA2D-4415-B4AB-01B6B616F21A}" name="id"/>
    <tableColumn id="2" xr3:uid="{7DFC8DE3-44C0-47B7-81CA-2939B88D931F}" name="name" dataDxfId="6"/>
    <tableColumn id="3" xr3:uid="{4648F970-7984-4AF0-BBBE-CD51D6184B73}" name="blurb" dataDxfId="5"/>
    <tableColumn id="4" xr3:uid="{F1A72B64-344A-4428-B061-470587E2AD44}" name="goal" dataDxfId="4"/>
    <tableColumn id="5" xr3:uid="{A4A73935-2A83-46F5-ABFA-50653F0BF65D}" name="pledged" dataDxfId="3"/>
    <tableColumn id="6" xr3:uid="{FD6C12B4-8B32-4AFB-9519-C2826C086459}" name="outcomes"/>
    <tableColumn id="7" xr3:uid="{D992A43A-1BF2-4127-807B-FBE1D9FDF447}" name="country"/>
    <tableColumn id="8" xr3:uid="{0E4DFF5C-1F7D-478B-A146-3F4D1342E94D}" name="currency"/>
    <tableColumn id="9" xr3:uid="{DB2113B9-8E99-4CB2-9FBB-B41EB972F6E1}" name="deadline"/>
    <tableColumn id="10" xr3:uid="{524E52AB-B939-4018-A9EB-6FB363970938}" name="launched_at"/>
    <tableColumn id="11" xr3:uid="{FA642A47-3F4C-44F6-954B-8D6C28162649}" name="staff_pick"/>
    <tableColumn id="12" xr3:uid="{E0047224-A1D3-4B15-B228-A9E5D507E3C9}" name="backers_count"/>
    <tableColumn id="13" xr3:uid="{6719E95D-4A7F-466C-8EC0-3D2654DFB9A0}" name="spotlight"/>
    <tableColumn id="14" xr3:uid="{F1D6B7E4-0DCB-4125-BE27-70A207E870E8}" name="category and subcategory"/>
    <tableColumn id="15" xr3:uid="{D3FF4CA2-6186-4F8D-AAF8-2CD62808CC0E}" name="% pledged" dataDxfId="2" dataCellStyle="Comma">
      <calculatedColumnFormula>ROUND(E2/D2*100, 0)</calculatedColumnFormula>
    </tableColumn>
    <tableColumn id="16" xr3:uid="{EBC8A3FA-D9D4-4FD3-BCDB-CA8C0DAE63C8}" name="average donation">
      <calculatedColumnFormula>IFERROR(ROUND(E2/L2, 2),0)</calculatedColumnFormula>
    </tableColumn>
    <tableColumn id="17" xr3:uid="{CF67F342-A86F-426A-B530-945CFD310CEF}" name="parent category">
      <calculatedColumnFormula>LEFT(N2, FIND("/", N2, 1) - 1)</calculatedColumnFormula>
    </tableColumn>
    <tableColumn id="18" xr3:uid="{100753B2-3245-4FF7-82E1-FC388598E266}" name="subcategory">
      <calculatedColumnFormula>RIGHT(N2, LEN(N2) - FIND("/", N2, 1))</calculatedColumnFormula>
    </tableColumn>
    <tableColumn id="19" xr3:uid="{0C7A958C-4008-448B-9A76-134A4EA34FCF}" name="date created conversion" dataDxfId="1">
      <calculatedColumnFormula>(((J2/60)/60)/24)+DATE(1970,1,1)</calculatedColumnFormula>
    </tableColumn>
    <tableColumn id="20" xr3:uid="{C14F132B-C0AA-4F3B-B22A-1E71933D69EA}" name="date ended conversion" dataDxfId="0">
      <calculatedColumnFormula>(((I2/60)/60)/24)+DATE(1970,1,1)</calculatedColumnFormula>
    </tableColumn>
    <tableColumn id="21" xr3:uid="{AB75E191-017A-439D-AFE0-4B9E0FA73C94}" name="years">
      <calculatedColumnFormula>YEAR(S2)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4A3E-8523-4BAB-B832-CFAB0DE87634}">
  <dimension ref="A1:F14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6" t="s">
        <v>8222</v>
      </c>
      <c r="B1" t="s">
        <v>8223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7" t="s">
        <v>8313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7" t="s">
        <v>8314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7" t="s">
        <v>8315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7" t="s">
        <v>8316</v>
      </c>
      <c r="B8" s="8">
        <v>23</v>
      </c>
      <c r="C8" s="8"/>
      <c r="D8" s="8"/>
      <c r="E8" s="8"/>
      <c r="F8" s="8">
        <v>23</v>
      </c>
    </row>
    <row r="9" spans="1:6" x14ac:dyDescent="0.25">
      <c r="A9" s="7" t="s">
        <v>8317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7" t="s">
        <v>8318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7" t="s">
        <v>8319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7" t="s">
        <v>8320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7" t="s">
        <v>8321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7" t="s">
        <v>8311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5078-8BA3-487B-A298-BD7F677E6561}">
  <dimension ref="A1:E7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 x14ac:dyDescent="0.25">
      <c r="A1" s="6" t="s">
        <v>8222</v>
      </c>
      <c r="B1" t="s">
        <v>8223</v>
      </c>
    </row>
    <row r="2" spans="1:5" x14ac:dyDescent="0.25">
      <c r="A2" s="6" t="s">
        <v>8308</v>
      </c>
      <c r="B2" t="s">
        <v>8321</v>
      </c>
    </row>
    <row r="4" spans="1:5" x14ac:dyDescent="0.25">
      <c r="A4" s="6" t="s">
        <v>8322</v>
      </c>
      <c r="B4" s="6" t="s">
        <v>8310</v>
      </c>
    </row>
    <row r="5" spans="1:5" x14ac:dyDescent="0.25">
      <c r="A5" s="6" t="s">
        <v>8312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25">
      <c r="A6" s="7" t="s">
        <v>8323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7" t="s">
        <v>8311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3877-5650-4C1E-AFD8-28AE521656FE}">
  <dimension ref="A1:F17"/>
  <sheetViews>
    <sheetView workbookViewId="0"/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6" t="s">
        <v>8308</v>
      </c>
      <c r="B1" t="s">
        <v>8321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10" t="s">
        <v>8332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25">
      <c r="A6" s="10" t="s">
        <v>8333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25">
      <c r="A7" s="10" t="s">
        <v>8334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25">
      <c r="A8" s="10" t="s">
        <v>8335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25">
      <c r="A9" s="10" t="s">
        <v>8326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25">
      <c r="A10" s="10" t="s">
        <v>8336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25">
      <c r="A11" s="10" t="s">
        <v>8327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25">
      <c r="A12" s="10" t="s">
        <v>8328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25">
      <c r="A13" s="10" t="s">
        <v>8329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25">
      <c r="A14" s="10" t="s">
        <v>8330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25">
      <c r="A15" s="10" t="s">
        <v>8331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25">
      <c r="A16" s="10" t="s">
        <v>8337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25">
      <c r="A17" s="10" t="s">
        <v>8311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FED12-264B-4988-AA7D-834BA433408F}">
  <dimension ref="A1:F6"/>
  <sheetViews>
    <sheetView workbookViewId="0"/>
  </sheetViews>
  <sheetFormatPr defaultRowHeight="15" x14ac:dyDescent="0.25"/>
  <cols>
    <col min="1" max="1" width="32" bestFit="1" customWidth="1"/>
    <col min="2" max="2" width="41.140625" customWidth="1"/>
    <col min="5" max="5" width="15.85546875" bestFit="1" customWidth="1"/>
    <col min="6" max="6" width="16.85546875" bestFit="1" customWidth="1"/>
  </cols>
  <sheetData>
    <row r="1" spans="1:6" x14ac:dyDescent="0.25">
      <c r="A1" t="s">
        <v>1</v>
      </c>
      <c r="B1" t="s">
        <v>4110</v>
      </c>
      <c r="C1" t="s">
        <v>8216</v>
      </c>
      <c r="D1" t="s">
        <v>8217</v>
      </c>
      <c r="E1" t="s">
        <v>8306</v>
      </c>
      <c r="F1" t="s">
        <v>8338</v>
      </c>
    </row>
    <row r="2" spans="1:6" x14ac:dyDescent="0.25">
      <c r="A2" t="s">
        <v>3473</v>
      </c>
      <c r="B2" t="str">
        <f>VLOOKUP(A2,'Original Data'!B:C, 2, FALSE)</f>
        <v>Help us get actor-writer Ian Bonar's debut play - a hilarious, heartbreaking story of grief and loss - to the 2016 Edinburgh Fringe.</v>
      </c>
      <c r="C2">
        <f>VLOOKUP(A2,'Original Data'!B:E, 3, FALSE)</f>
        <v>2000</v>
      </c>
      <c r="D2">
        <f>VLOOKUP(A2,'Original Data'!B:E, 4, FALSE)</f>
        <v>2020</v>
      </c>
      <c r="E2">
        <f>VLOOKUP(A2,'Original Data'!B:P, 15, FALSE)</f>
        <v>51.79</v>
      </c>
      <c r="F2">
        <f>VLOOKUP(A2,'Original Data'!B:P, 11, FALSE)</f>
        <v>39</v>
      </c>
    </row>
    <row r="3" spans="1:6" x14ac:dyDescent="0.25">
      <c r="A3" t="s">
        <v>3616</v>
      </c>
      <c r="B3" t="str">
        <f>VLOOKUP(A3,'Original Data'!B:C, 2, FALSE)</f>
        <v>The play yet to be described as "A surefire Edinburgh Fringe Festival Cult Hit". Coming to the Underbelly, Edinburgh, 5th-30th August.</v>
      </c>
      <c r="C3">
        <f>VLOOKUP(A3,'Original Data'!B:E, 3, FALSE)</f>
        <v>2000</v>
      </c>
      <c r="D3">
        <f>VLOOKUP(A3,'Original Data'!B:E, 4, FALSE)</f>
        <v>2020</v>
      </c>
      <c r="E3">
        <f>VLOOKUP(A3,'Original Data'!B:P, 15, FALSE)</f>
        <v>36.07</v>
      </c>
      <c r="F3">
        <f>VLOOKUP(A3,'Original Data'!B:P, 11, FALSE)</f>
        <v>56</v>
      </c>
    </row>
    <row r="4" spans="1:6" x14ac:dyDescent="0.25">
      <c r="A4" t="s">
        <v>3178</v>
      </c>
      <c r="B4" t="str">
        <f>VLOOKUP(A4,'Original Data'!B:C, 2, FALSE)</f>
        <v>Cutting Off Kate Bush is a one-woman show written &amp; performed by Lucy Benson-Brown, premiering at the Edinburgh Fringe Festival 2014</v>
      </c>
      <c r="C4">
        <f>VLOOKUP(A4,'Original Data'!B:E, 3, FALSE)</f>
        <v>1500</v>
      </c>
      <c r="D4">
        <f>VLOOKUP(A4,'Original Data'!B:E, 4, FALSE)</f>
        <v>2576</v>
      </c>
      <c r="E4">
        <f>VLOOKUP(A4,'Original Data'!B:P, 15, FALSE)</f>
        <v>33.03</v>
      </c>
      <c r="F4">
        <f>VLOOKUP(A4,'Original Data'!B:P, 11, FALSE)</f>
        <v>78</v>
      </c>
    </row>
    <row r="5" spans="1:6" x14ac:dyDescent="0.25">
      <c r="A5" t="s">
        <v>3329</v>
      </c>
      <c r="B5" t="str">
        <f>VLOOKUP(A5,'Original Data'!B:C, 2, FALSE)</f>
        <v>Jestia and Raedon is a brand new romantic comedy play going to the Edinburgh Fringe Festival this summer.</v>
      </c>
      <c r="C5">
        <f>VLOOKUP(A5,'Original Data'!B:E, 3, FALSE)</f>
        <v>1000</v>
      </c>
      <c r="D5">
        <f>VLOOKUP(A5,'Original Data'!B:E, 4, FALSE)</f>
        <v>1168</v>
      </c>
      <c r="E5">
        <f>VLOOKUP(A5,'Original Data'!B:P, 15, FALSE)</f>
        <v>44.92</v>
      </c>
      <c r="F5">
        <f>VLOOKUP(A5,'Original Data'!B:P, 11, FALSE)</f>
        <v>26</v>
      </c>
    </row>
    <row r="6" spans="1:6" x14ac:dyDescent="0.25">
      <c r="A6" t="s">
        <v>3221</v>
      </c>
      <c r="B6" t="str">
        <f>VLOOKUP(A6,'Original Data'!B:C, 2, FALSE)</f>
        <v>A one-man show about love, loss, and motorways, written &amp; performed by Ben Norris. Help us get to the 2015 Edinburgh Fringe and beyond!</v>
      </c>
      <c r="C6">
        <f>VLOOKUP(A6,'Original Data'!B:E, 3, FALSE)</f>
        <v>4000</v>
      </c>
      <c r="D6">
        <f>VLOOKUP(A6,'Original Data'!B:E, 4, FALSE)</f>
        <v>4137</v>
      </c>
      <c r="E6">
        <f>VLOOKUP(A6,'Original Data'!B:P, 15, FALSE)</f>
        <v>36.61</v>
      </c>
      <c r="F6">
        <f>VLOOKUP(A6,'Original Data'!B:P,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FDED-F9F6-4A05-9D75-EE52CDC69F8F}">
  <dimension ref="A1:T413"/>
  <sheetViews>
    <sheetView workbookViewId="0"/>
  </sheetViews>
  <sheetFormatPr defaultRowHeight="15" x14ac:dyDescent="0.25"/>
  <cols>
    <col min="1" max="1" width="4.85546875" bestFit="1" customWidth="1"/>
    <col min="3" max="3" width="9.42578125" bestFit="1" customWidth="1"/>
    <col min="4" max="4" width="12.140625" bestFit="1" customWidth="1"/>
    <col min="5" max="5" width="10.85546875" bestFit="1" customWidth="1"/>
    <col min="6" max="6" width="9.5703125" bestFit="1" customWidth="1"/>
    <col min="7" max="7" width="7.42578125" bestFit="1" customWidth="1"/>
    <col min="8" max="8" width="8.140625" bestFit="1" customWidth="1"/>
    <col min="9" max="9" width="10.85546875" bestFit="1" customWidth="1"/>
    <col min="10" max="10" width="11.28515625" bestFit="1" customWidth="1"/>
    <col min="11" max="11" width="9.140625" bestFit="1" customWidth="1"/>
    <col min="12" max="12" width="13.140625" bestFit="1" customWidth="1"/>
    <col min="13" max="13" width="8.42578125" bestFit="1" customWidth="1"/>
    <col min="14" max="14" width="22.7109375" bestFit="1" customWidth="1"/>
    <col min="15" max="15" width="9.85546875" bestFit="1" customWidth="1"/>
    <col min="16" max="16" width="15.85546875" bestFit="1" customWidth="1"/>
    <col min="17" max="17" width="14.28515625" bestFit="1" customWidth="1"/>
    <col min="18" max="18" width="11.140625" bestFit="1" customWidth="1"/>
    <col min="19" max="19" width="21.5703125" bestFit="1" customWidth="1"/>
    <col min="20" max="20" width="20.71093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8321</v>
      </c>
      <c r="R2" t="s">
        <v>8323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8321</v>
      </c>
      <c r="R3" t="s">
        <v>8323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8321</v>
      </c>
      <c r="R4" t="s">
        <v>8323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8321</v>
      </c>
      <c r="R5" t="s">
        <v>8323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8321</v>
      </c>
      <c r="R6" t="s">
        <v>8323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8321</v>
      </c>
      <c r="R7" t="s">
        <v>8323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8321</v>
      </c>
      <c r="R8" t="s">
        <v>8323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8321</v>
      </c>
      <c r="R9" t="s">
        <v>8323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8321</v>
      </c>
      <c r="R10" t="s">
        <v>8323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8321</v>
      </c>
      <c r="R11" t="s">
        <v>8323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8321</v>
      </c>
      <c r="R12" t="s">
        <v>8323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8321</v>
      </c>
      <c r="R13" t="s">
        <v>8323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8321</v>
      </c>
      <c r="R14" t="s">
        <v>8323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8321</v>
      </c>
      <c r="R15" t="s">
        <v>8323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8321</v>
      </c>
      <c r="R16" t="s">
        <v>8323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8321</v>
      </c>
      <c r="R17" t="s">
        <v>8323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8321</v>
      </c>
      <c r="R18" t="s">
        <v>8323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8321</v>
      </c>
      <c r="R19" t="s">
        <v>8323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8321</v>
      </c>
      <c r="R20" t="s">
        <v>8323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8321</v>
      </c>
      <c r="R21" t="s">
        <v>8323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8321</v>
      </c>
      <c r="R22" t="s">
        <v>8323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8321</v>
      </c>
      <c r="R23" t="s">
        <v>8323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8321</v>
      </c>
      <c r="R24" t="s">
        <v>8323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8321</v>
      </c>
      <c r="R25" t="s">
        <v>8323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8321</v>
      </c>
      <c r="R26" t="s">
        <v>8323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8321</v>
      </c>
      <c r="R27" t="s">
        <v>8323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8321</v>
      </c>
      <c r="R28" t="s">
        <v>8323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8321</v>
      </c>
      <c r="R29" t="s">
        <v>8323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8321</v>
      </c>
      <c r="R30" t="s">
        <v>8323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8321</v>
      </c>
      <c r="R31" t="s">
        <v>8323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8321</v>
      </c>
      <c r="R32" t="s">
        <v>8323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8321</v>
      </c>
      <c r="R33" t="s">
        <v>8323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8321</v>
      </c>
      <c r="R34" t="s">
        <v>8323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8321</v>
      </c>
      <c r="R35" t="s">
        <v>8323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8321</v>
      </c>
      <c r="R36" t="s">
        <v>8323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8321</v>
      </c>
      <c r="R37" t="s">
        <v>8323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8321</v>
      </c>
      <c r="R38" t="s">
        <v>8323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8321</v>
      </c>
      <c r="R39" t="s">
        <v>8323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8321</v>
      </c>
      <c r="R40" t="s">
        <v>8323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8321</v>
      </c>
      <c r="R41" t="s">
        <v>8323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8321</v>
      </c>
      <c r="R42" t="s">
        <v>8323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8321</v>
      </c>
      <c r="R43" t="s">
        <v>8323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8321</v>
      </c>
      <c r="R44" t="s">
        <v>8323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8321</v>
      </c>
      <c r="R45" t="s">
        <v>8323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8321</v>
      </c>
      <c r="R46" t="s">
        <v>8323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8321</v>
      </c>
      <c r="R47" t="s">
        <v>8323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8321</v>
      </c>
      <c r="R48" t="s">
        <v>8323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8321</v>
      </c>
      <c r="R49" t="s">
        <v>8323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8321</v>
      </c>
      <c r="R50" t="s">
        <v>8323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8321</v>
      </c>
      <c r="R51" t="s">
        <v>8323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8321</v>
      </c>
      <c r="R52" t="s">
        <v>8323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8321</v>
      </c>
      <c r="R53" t="s">
        <v>8323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8321</v>
      </c>
      <c r="R54" t="s">
        <v>8323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8321</v>
      </c>
      <c r="R55" t="s">
        <v>8323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8321</v>
      </c>
      <c r="R56" t="s">
        <v>8323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8321</v>
      </c>
      <c r="R57" t="s">
        <v>8323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8321</v>
      </c>
      <c r="R58" t="s">
        <v>8323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8321</v>
      </c>
      <c r="R59" t="s">
        <v>8323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8321</v>
      </c>
      <c r="R60" t="s">
        <v>8323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8321</v>
      </c>
      <c r="R61" t="s">
        <v>8323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8321</v>
      </c>
      <c r="R62" t="s">
        <v>8323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8321</v>
      </c>
      <c r="R63" t="s">
        <v>8323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8321</v>
      </c>
      <c r="R64" t="s">
        <v>8323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8321</v>
      </c>
      <c r="R65" t="s">
        <v>8323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8321</v>
      </c>
      <c r="R66" t="s">
        <v>8323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8321</v>
      </c>
      <c r="R67" t="s">
        <v>8323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8321</v>
      </c>
      <c r="R68" t="s">
        <v>8323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8321</v>
      </c>
      <c r="R69" t="s">
        <v>8323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8321</v>
      </c>
      <c r="R70" t="s">
        <v>8323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8321</v>
      </c>
      <c r="R71" t="s">
        <v>8323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8321</v>
      </c>
      <c r="R72" t="s">
        <v>8323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8321</v>
      </c>
      <c r="R73" t="s">
        <v>8323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8321</v>
      </c>
      <c r="R74" t="s">
        <v>8323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8321</v>
      </c>
      <c r="R75" t="s">
        <v>8323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8321</v>
      </c>
      <c r="R76" t="s">
        <v>8323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8321</v>
      </c>
      <c r="R77" t="s">
        <v>8323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8321</v>
      </c>
      <c r="R78" t="s">
        <v>8323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8321</v>
      </c>
      <c r="R79" t="s">
        <v>8323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8321</v>
      </c>
      <c r="R80" t="s">
        <v>8323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8321</v>
      </c>
      <c r="R81" t="s">
        <v>8323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8321</v>
      </c>
      <c r="R82" t="s">
        <v>8323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8321</v>
      </c>
      <c r="R83" t="s">
        <v>8323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8321</v>
      </c>
      <c r="R84" t="s">
        <v>8323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8321</v>
      </c>
      <c r="R85" t="s">
        <v>8323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8321</v>
      </c>
      <c r="R86" t="s">
        <v>8323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8321</v>
      </c>
      <c r="R87" t="s">
        <v>8323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8321</v>
      </c>
      <c r="R88" t="s">
        <v>8323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8321</v>
      </c>
      <c r="R89" t="s">
        <v>8323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8321</v>
      </c>
      <c r="R90" t="s">
        <v>8323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8321</v>
      </c>
      <c r="R91" t="s">
        <v>8323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8321</v>
      </c>
      <c r="R92" t="s">
        <v>8323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8321</v>
      </c>
      <c r="R93" t="s">
        <v>8323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8321</v>
      </c>
      <c r="R94" t="s">
        <v>8323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8321</v>
      </c>
      <c r="R95" t="s">
        <v>8323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8321</v>
      </c>
      <c r="R96" t="s">
        <v>8323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8321</v>
      </c>
      <c r="R97" t="s">
        <v>8323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8321</v>
      </c>
      <c r="R98" t="s">
        <v>8323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8321</v>
      </c>
      <c r="R99" t="s">
        <v>8323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8321</v>
      </c>
      <c r="R100" t="s">
        <v>8323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8321</v>
      </c>
      <c r="R101" t="s">
        <v>8323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8321</v>
      </c>
      <c r="R102" t="s">
        <v>8323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8321</v>
      </c>
      <c r="R103" t="s">
        <v>8323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8321</v>
      </c>
      <c r="R104" t="s">
        <v>8323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8321</v>
      </c>
      <c r="R105" t="s">
        <v>8323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8321</v>
      </c>
      <c r="R106" t="s">
        <v>8323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8321</v>
      </c>
      <c r="R107" t="s">
        <v>8323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8321</v>
      </c>
      <c r="R108" t="s">
        <v>8323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8321</v>
      </c>
      <c r="R109" t="s">
        <v>8323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8321</v>
      </c>
      <c r="R110" t="s">
        <v>8323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8321</v>
      </c>
      <c r="R111" t="s">
        <v>8323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8321</v>
      </c>
      <c r="R112" t="s">
        <v>8323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8321</v>
      </c>
      <c r="R113" t="s">
        <v>8323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8321</v>
      </c>
      <c r="R114" t="s">
        <v>8323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8321</v>
      </c>
      <c r="R115" t="s">
        <v>8323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8321</v>
      </c>
      <c r="R116" t="s">
        <v>8323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8321</v>
      </c>
      <c r="R117" t="s">
        <v>8323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8321</v>
      </c>
      <c r="R118" t="s">
        <v>8323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8321</v>
      </c>
      <c r="R119" t="s">
        <v>8323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8321</v>
      </c>
      <c r="R120" t="s">
        <v>8323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8321</v>
      </c>
      <c r="R121" t="s">
        <v>8323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8321</v>
      </c>
      <c r="R122" t="s">
        <v>8323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8321</v>
      </c>
      <c r="R123" t="s">
        <v>8323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8321</v>
      </c>
      <c r="R124" t="s">
        <v>8323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8321</v>
      </c>
      <c r="R125" t="s">
        <v>8323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8321</v>
      </c>
      <c r="R126" t="s">
        <v>8323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8321</v>
      </c>
      <c r="R127" t="s">
        <v>8323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8321</v>
      </c>
      <c r="R128" t="s">
        <v>8323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8321</v>
      </c>
      <c r="R129" t="s">
        <v>8323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8321</v>
      </c>
      <c r="R130" t="s">
        <v>8323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8321</v>
      </c>
      <c r="R131" t="s">
        <v>8323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8321</v>
      </c>
      <c r="R132" t="s">
        <v>8323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8321</v>
      </c>
      <c r="R133" t="s">
        <v>8323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8321</v>
      </c>
      <c r="R134" t="s">
        <v>8323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8321</v>
      </c>
      <c r="R135" t="s">
        <v>8323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8321</v>
      </c>
      <c r="R136" t="s">
        <v>8323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8321</v>
      </c>
      <c r="R137" t="s">
        <v>8323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8321</v>
      </c>
      <c r="R138" t="s">
        <v>8323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8321</v>
      </c>
      <c r="R139" t="s">
        <v>8323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8321</v>
      </c>
      <c r="R140" t="s">
        <v>8323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8321</v>
      </c>
      <c r="R141" t="s">
        <v>8323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8321</v>
      </c>
      <c r="R142" t="s">
        <v>8323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8321</v>
      </c>
      <c r="R143" t="s">
        <v>8323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8321</v>
      </c>
      <c r="R144" t="s">
        <v>8323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8321</v>
      </c>
      <c r="R145" t="s">
        <v>8323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8321</v>
      </c>
      <c r="R146" t="s">
        <v>8323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8321</v>
      </c>
      <c r="R147" t="s">
        <v>8323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8321</v>
      </c>
      <c r="R148" t="s">
        <v>8323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8321</v>
      </c>
      <c r="R149" t="s">
        <v>8323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8321</v>
      </c>
      <c r="R150" t="s">
        <v>8323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8321</v>
      </c>
      <c r="R151" t="s">
        <v>8323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8321</v>
      </c>
      <c r="R152" t="s">
        <v>8323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8321</v>
      </c>
      <c r="R153" t="s">
        <v>8323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8321</v>
      </c>
      <c r="R154" t="s">
        <v>8323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8321</v>
      </c>
      <c r="R155" t="s">
        <v>8323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8321</v>
      </c>
      <c r="R156" t="s">
        <v>8323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8321</v>
      </c>
      <c r="R157" t="s">
        <v>8323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8321</v>
      </c>
      <c r="R158" t="s">
        <v>8323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8321</v>
      </c>
      <c r="R159" t="s">
        <v>8323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8321</v>
      </c>
      <c r="R160" t="s">
        <v>8323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8321</v>
      </c>
      <c r="R161" t="s">
        <v>8323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8321</v>
      </c>
      <c r="R162" t="s">
        <v>8323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8321</v>
      </c>
      <c r="R163" t="s">
        <v>8323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8321</v>
      </c>
      <c r="R164" t="s">
        <v>8323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8321</v>
      </c>
      <c r="R165" t="s">
        <v>8323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8321</v>
      </c>
      <c r="R166" t="s">
        <v>8323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8321</v>
      </c>
      <c r="R167" t="s">
        <v>8323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8321</v>
      </c>
      <c r="R168" t="s">
        <v>8323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8321</v>
      </c>
      <c r="R169" t="s">
        <v>8323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8321</v>
      </c>
      <c r="R170" t="s">
        <v>8323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8321</v>
      </c>
      <c r="R171" t="s">
        <v>8323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8321</v>
      </c>
      <c r="R172" t="s">
        <v>8323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8321</v>
      </c>
      <c r="R173" t="s">
        <v>8323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8321</v>
      </c>
      <c r="R174" t="s">
        <v>8323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8321</v>
      </c>
      <c r="R175" t="s">
        <v>8323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8321</v>
      </c>
      <c r="R176" t="s">
        <v>8323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8321</v>
      </c>
      <c r="R177" t="s">
        <v>8323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8321</v>
      </c>
      <c r="R178" t="s">
        <v>8323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8321</v>
      </c>
      <c r="R179" t="s">
        <v>8323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8321</v>
      </c>
      <c r="R180" t="s">
        <v>8323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8321</v>
      </c>
      <c r="R181" t="s">
        <v>8323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8321</v>
      </c>
      <c r="R182" t="s">
        <v>8323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8321</v>
      </c>
      <c r="R183" t="s">
        <v>8323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8321</v>
      </c>
      <c r="R184" t="s">
        <v>8323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8321</v>
      </c>
      <c r="R185" t="s">
        <v>8323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8321</v>
      </c>
      <c r="R186" t="s">
        <v>8323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8321</v>
      </c>
      <c r="R187" t="s">
        <v>8323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8321</v>
      </c>
      <c r="R188" t="s">
        <v>8323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8321</v>
      </c>
      <c r="R189" t="s">
        <v>8323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8321</v>
      </c>
      <c r="R190" t="s">
        <v>8323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8321</v>
      </c>
      <c r="R191" t="s">
        <v>8323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8321</v>
      </c>
      <c r="R192" t="s">
        <v>8323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8321</v>
      </c>
      <c r="R193" t="s">
        <v>8323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8321</v>
      </c>
      <c r="R194" t="s">
        <v>8323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8321</v>
      </c>
      <c r="R195" t="s">
        <v>8323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8321</v>
      </c>
      <c r="R196" t="s">
        <v>8323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8321</v>
      </c>
      <c r="R197" t="s">
        <v>8323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8321</v>
      </c>
      <c r="R198" t="s">
        <v>8323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8321</v>
      </c>
      <c r="R199" t="s">
        <v>8323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8321</v>
      </c>
      <c r="R200" t="s">
        <v>8323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8321</v>
      </c>
      <c r="R201" t="s">
        <v>8323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8321</v>
      </c>
      <c r="R202" t="s">
        <v>8323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8321</v>
      </c>
      <c r="R203" t="s">
        <v>8323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8321</v>
      </c>
      <c r="R204" t="s">
        <v>8323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8321</v>
      </c>
      <c r="R205" t="s">
        <v>8323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8321</v>
      </c>
      <c r="R206" t="s">
        <v>8323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8321</v>
      </c>
      <c r="R207" t="s">
        <v>8323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8321</v>
      </c>
      <c r="R208" t="s">
        <v>8323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8321</v>
      </c>
      <c r="R209" t="s">
        <v>8323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8321</v>
      </c>
      <c r="R210" t="s">
        <v>8323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8321</v>
      </c>
      <c r="R211" t="s">
        <v>8323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8321</v>
      </c>
      <c r="R212" t="s">
        <v>8323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8321</v>
      </c>
      <c r="R213" t="s">
        <v>8323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8321</v>
      </c>
      <c r="R214" t="s">
        <v>8323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8321</v>
      </c>
      <c r="R215" t="s">
        <v>8323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8321</v>
      </c>
      <c r="R216" t="s">
        <v>8323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8321</v>
      </c>
      <c r="R217" t="s">
        <v>8323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8321</v>
      </c>
      <c r="R218" t="s">
        <v>8323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8321</v>
      </c>
      <c r="R219" t="s">
        <v>8323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8321</v>
      </c>
      <c r="R220" t="s">
        <v>8323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8321</v>
      </c>
      <c r="R221" t="s">
        <v>8323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8321</v>
      </c>
      <c r="R222" t="s">
        <v>8323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8321</v>
      </c>
      <c r="R223" t="s">
        <v>8323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8321</v>
      </c>
      <c r="R224" t="s">
        <v>8323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8321</v>
      </c>
      <c r="R225" t="s">
        <v>8323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8321</v>
      </c>
      <c r="R226" t="s">
        <v>8323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8321</v>
      </c>
      <c r="R227" t="s">
        <v>8323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8321</v>
      </c>
      <c r="R228" t="s">
        <v>8323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8321</v>
      </c>
      <c r="R229" t="s">
        <v>8323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8321</v>
      </c>
      <c r="R230" t="s">
        <v>8323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8321</v>
      </c>
      <c r="R231" t="s">
        <v>8323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8321</v>
      </c>
      <c r="R232" t="s">
        <v>8323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8321</v>
      </c>
      <c r="R233" t="s">
        <v>8323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8321</v>
      </c>
      <c r="R234" t="s">
        <v>8323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8321</v>
      </c>
      <c r="R235" t="s">
        <v>8323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8321</v>
      </c>
      <c r="R236" t="s">
        <v>8323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8321</v>
      </c>
      <c r="R237" t="s">
        <v>8323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8321</v>
      </c>
      <c r="R238" t="s">
        <v>8323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8321</v>
      </c>
      <c r="R239" t="s">
        <v>8323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8321</v>
      </c>
      <c r="R240" t="s">
        <v>8323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8321</v>
      </c>
      <c r="R241" t="s">
        <v>8323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8321</v>
      </c>
      <c r="R242" t="s">
        <v>8323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8321</v>
      </c>
      <c r="R243" t="s">
        <v>8323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8321</v>
      </c>
      <c r="R244" t="s">
        <v>8323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8321</v>
      </c>
      <c r="R245" t="s">
        <v>8323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8321</v>
      </c>
      <c r="R246" t="s">
        <v>8323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8321</v>
      </c>
      <c r="R247" t="s">
        <v>8323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8321</v>
      </c>
      <c r="R248" t="s">
        <v>8323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8321</v>
      </c>
      <c r="R249" t="s">
        <v>8323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8321</v>
      </c>
      <c r="R250" t="s">
        <v>8323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8321</v>
      </c>
      <c r="R251" t="s">
        <v>8323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8321</v>
      </c>
      <c r="R252" t="s">
        <v>8323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8321</v>
      </c>
      <c r="R253" t="s">
        <v>8323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8321</v>
      </c>
      <c r="R254" t="s">
        <v>8323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8321</v>
      </c>
      <c r="R255" t="s">
        <v>8323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8321</v>
      </c>
      <c r="R256" t="s">
        <v>8323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8321</v>
      </c>
      <c r="R257" t="s">
        <v>8323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8321</v>
      </c>
      <c r="R258" t="s">
        <v>8323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8321</v>
      </c>
      <c r="R259" t="s">
        <v>8323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8321</v>
      </c>
      <c r="R260" t="s">
        <v>8323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8321</v>
      </c>
      <c r="R261" t="s">
        <v>8323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8321</v>
      </c>
      <c r="R262" t="s">
        <v>8323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8321</v>
      </c>
      <c r="R263" t="s">
        <v>8323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8321</v>
      </c>
      <c r="R264" t="s">
        <v>8323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8321</v>
      </c>
      <c r="R265" t="s">
        <v>8323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8321</v>
      </c>
      <c r="R266" t="s">
        <v>8323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8321</v>
      </c>
      <c r="R267" t="s">
        <v>8323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8321</v>
      </c>
      <c r="R268" t="s">
        <v>8323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8321</v>
      </c>
      <c r="R269" t="s">
        <v>8323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8321</v>
      </c>
      <c r="R270" t="s">
        <v>8323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8321</v>
      </c>
      <c r="R271" t="s">
        <v>8323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8321</v>
      </c>
      <c r="R272" t="s">
        <v>8323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8321</v>
      </c>
      <c r="R273" t="s">
        <v>8323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8321</v>
      </c>
      <c r="R274" t="s">
        <v>8323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8321</v>
      </c>
      <c r="R275" t="s">
        <v>8323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8321</v>
      </c>
      <c r="R276" t="s">
        <v>8323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8321</v>
      </c>
      <c r="R277" t="s">
        <v>8323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8321</v>
      </c>
      <c r="R278" t="s">
        <v>8323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8321</v>
      </c>
      <c r="R279" t="s">
        <v>8323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8321</v>
      </c>
      <c r="R280" t="s">
        <v>8323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8321</v>
      </c>
      <c r="R281" t="s">
        <v>8323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8321</v>
      </c>
      <c r="R282" t="s">
        <v>8323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8321</v>
      </c>
      <c r="R283" t="s">
        <v>8323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8321</v>
      </c>
      <c r="R284" t="s">
        <v>8323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8321</v>
      </c>
      <c r="R285" t="s">
        <v>8323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8321</v>
      </c>
      <c r="R286" t="s">
        <v>8323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8321</v>
      </c>
      <c r="R287" t="s">
        <v>8323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8321</v>
      </c>
      <c r="R288" t="s">
        <v>8323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8321</v>
      </c>
      <c r="R289" t="s">
        <v>8323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8321</v>
      </c>
      <c r="R290" t="s">
        <v>8323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8321</v>
      </c>
      <c r="R291" t="s">
        <v>8323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8321</v>
      </c>
      <c r="R292" t="s">
        <v>8323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8321</v>
      </c>
      <c r="R293" t="s">
        <v>8323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8321</v>
      </c>
      <c r="R294" t="s">
        <v>8323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8321</v>
      </c>
      <c r="R295" t="s">
        <v>8323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8321</v>
      </c>
      <c r="R296" t="s">
        <v>8323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8321</v>
      </c>
      <c r="R297" t="s">
        <v>8323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8321</v>
      </c>
      <c r="R298" t="s">
        <v>8323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8321</v>
      </c>
      <c r="R299" t="s">
        <v>8323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8321</v>
      </c>
      <c r="R300" t="s">
        <v>8323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8321</v>
      </c>
      <c r="R301" t="s">
        <v>8323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8321</v>
      </c>
      <c r="R302" t="s">
        <v>8323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8321</v>
      </c>
      <c r="R303" t="s">
        <v>8323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8321</v>
      </c>
      <c r="R304" t="s">
        <v>8323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8321</v>
      </c>
      <c r="R305" t="s">
        <v>8323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8321</v>
      </c>
      <c r="R306" t="s">
        <v>8323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8321</v>
      </c>
      <c r="R307" t="s">
        <v>8323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8321</v>
      </c>
      <c r="R308" t="s">
        <v>8323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8321</v>
      </c>
      <c r="R309" t="s">
        <v>8323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8321</v>
      </c>
      <c r="R310" t="s">
        <v>8323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8321</v>
      </c>
      <c r="R311" t="s">
        <v>8323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8321</v>
      </c>
      <c r="R312" t="s">
        <v>8323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8321</v>
      </c>
      <c r="R313" t="s">
        <v>8323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8321</v>
      </c>
      <c r="R314" t="s">
        <v>8323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8321</v>
      </c>
      <c r="R315" t="s">
        <v>8323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8321</v>
      </c>
      <c r="R316" t="s">
        <v>8323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8321</v>
      </c>
      <c r="R317" t="s">
        <v>8323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8321</v>
      </c>
      <c r="R318" t="s">
        <v>8323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8321</v>
      </c>
      <c r="R319" t="s">
        <v>8323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8321</v>
      </c>
      <c r="R320" t="s">
        <v>8323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8321</v>
      </c>
      <c r="R321" t="s">
        <v>8323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8321</v>
      </c>
      <c r="R322" t="s">
        <v>8323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8321</v>
      </c>
      <c r="R323" t="s">
        <v>8323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8321</v>
      </c>
      <c r="R324" t="s">
        <v>8323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8321</v>
      </c>
      <c r="R325" t="s">
        <v>8323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8321</v>
      </c>
      <c r="R326" t="s">
        <v>8323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8321</v>
      </c>
      <c r="R327" t="s">
        <v>8323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8321</v>
      </c>
      <c r="R328" t="s">
        <v>8323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8321</v>
      </c>
      <c r="R329" t="s">
        <v>8323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8321</v>
      </c>
      <c r="R330" t="s">
        <v>8323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8321</v>
      </c>
      <c r="R331" t="s">
        <v>8323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8321</v>
      </c>
      <c r="R332" t="s">
        <v>8323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8321</v>
      </c>
      <c r="R333" t="s">
        <v>8323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8321</v>
      </c>
      <c r="R334" t="s">
        <v>8323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8321</v>
      </c>
      <c r="R335" t="s">
        <v>8323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8321</v>
      </c>
      <c r="R336" t="s">
        <v>8323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8321</v>
      </c>
      <c r="R337" t="s">
        <v>8323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8321</v>
      </c>
      <c r="R338" t="s">
        <v>8323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8321</v>
      </c>
      <c r="R339" t="s">
        <v>8323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8321</v>
      </c>
      <c r="R340" t="s">
        <v>8323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8321</v>
      </c>
      <c r="R341" t="s">
        <v>8323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8321</v>
      </c>
      <c r="R342" t="s">
        <v>8323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8321</v>
      </c>
      <c r="R343" t="s">
        <v>8323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8321</v>
      </c>
      <c r="R344" t="s">
        <v>8323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8321</v>
      </c>
      <c r="R345" t="s">
        <v>8323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8321</v>
      </c>
      <c r="R346" t="s">
        <v>8323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8321</v>
      </c>
      <c r="R347" t="s">
        <v>8323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8321</v>
      </c>
      <c r="R348" t="s">
        <v>8323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8321</v>
      </c>
      <c r="R349" t="s">
        <v>8323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8321</v>
      </c>
      <c r="R350" t="s">
        <v>8323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8321</v>
      </c>
      <c r="R351" t="s">
        <v>8323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8321</v>
      </c>
      <c r="R352" t="s">
        <v>8323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8321</v>
      </c>
      <c r="R353" t="s">
        <v>8323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8321</v>
      </c>
      <c r="R354" t="s">
        <v>8323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8321</v>
      </c>
      <c r="R355" t="s">
        <v>8323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8321</v>
      </c>
      <c r="R356" t="s">
        <v>8323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8321</v>
      </c>
      <c r="R357" t="s">
        <v>8323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8321</v>
      </c>
      <c r="R358" t="s">
        <v>8323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8321</v>
      </c>
      <c r="R359" t="s">
        <v>8323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8321</v>
      </c>
      <c r="R360" t="s">
        <v>8323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8321</v>
      </c>
      <c r="R361" t="s">
        <v>8323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8321</v>
      </c>
      <c r="R362" t="s">
        <v>8323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8321</v>
      </c>
      <c r="R363" t="s">
        <v>8323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8321</v>
      </c>
      <c r="R364" t="s">
        <v>8323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8321</v>
      </c>
      <c r="R365" t="s">
        <v>8323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8321</v>
      </c>
      <c r="R366" t="s">
        <v>8323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8321</v>
      </c>
      <c r="R367" t="s">
        <v>8323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8321</v>
      </c>
      <c r="R368" t="s">
        <v>8323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8321</v>
      </c>
      <c r="R369" t="s">
        <v>8323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8321</v>
      </c>
      <c r="R370" t="s">
        <v>8323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8321</v>
      </c>
      <c r="R371" t="s">
        <v>8323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8321</v>
      </c>
      <c r="R372" t="s">
        <v>8323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8321</v>
      </c>
      <c r="R373" t="s">
        <v>8323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8321</v>
      </c>
      <c r="R374" t="s">
        <v>8323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8321</v>
      </c>
      <c r="R375" t="s">
        <v>8323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8321</v>
      </c>
      <c r="R376" t="s">
        <v>8323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8321</v>
      </c>
      <c r="R377" t="s">
        <v>8323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8321</v>
      </c>
      <c r="R378" t="s">
        <v>8323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8321</v>
      </c>
      <c r="R379" t="s">
        <v>8323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8321</v>
      </c>
      <c r="R380" t="s">
        <v>8323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8321</v>
      </c>
      <c r="R381" t="s">
        <v>8323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8321</v>
      </c>
      <c r="R382" t="s">
        <v>8323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8321</v>
      </c>
      <c r="R383" t="s">
        <v>8323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8321</v>
      </c>
      <c r="R384" t="s">
        <v>8323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8321</v>
      </c>
      <c r="R385" t="s">
        <v>8323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8321</v>
      </c>
      <c r="R386" t="s">
        <v>8323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8321</v>
      </c>
      <c r="R387" t="s">
        <v>8323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8321</v>
      </c>
      <c r="R388" t="s">
        <v>8323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8321</v>
      </c>
      <c r="R389" t="s">
        <v>8323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8321</v>
      </c>
      <c r="R390" t="s">
        <v>8323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8321</v>
      </c>
      <c r="R391" t="s">
        <v>8323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8321</v>
      </c>
      <c r="R392" t="s">
        <v>8323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8321</v>
      </c>
      <c r="R393" t="s">
        <v>8323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8321</v>
      </c>
      <c r="R394" t="s">
        <v>8323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8321</v>
      </c>
      <c r="R395" t="s">
        <v>8323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8321</v>
      </c>
      <c r="R396" t="s">
        <v>8323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8321</v>
      </c>
      <c r="R397" t="s">
        <v>8323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8321</v>
      </c>
      <c r="R398" t="s">
        <v>8323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8321</v>
      </c>
      <c r="R399" t="s">
        <v>8323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8321</v>
      </c>
      <c r="R400" t="s">
        <v>8323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8321</v>
      </c>
      <c r="R401" t="s">
        <v>8323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8321</v>
      </c>
      <c r="R402" t="s">
        <v>8323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8321</v>
      </c>
      <c r="R403" t="s">
        <v>8323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8321</v>
      </c>
      <c r="R404" t="s">
        <v>8323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8321</v>
      </c>
      <c r="R405" t="s">
        <v>8323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8321</v>
      </c>
      <c r="R406" t="s">
        <v>8323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8321</v>
      </c>
      <c r="R407" t="s">
        <v>8323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8321</v>
      </c>
      <c r="R408" t="s">
        <v>8323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8321</v>
      </c>
      <c r="R409" t="s">
        <v>8323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8321</v>
      </c>
      <c r="R410" t="s">
        <v>8323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8321</v>
      </c>
      <c r="R411" t="s">
        <v>8323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8321</v>
      </c>
      <c r="R412" t="s">
        <v>8323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8321</v>
      </c>
      <c r="R413" t="s">
        <v>8323</v>
      </c>
      <c r="S413">
        <v>42155.142638888887</v>
      </c>
      <c r="T413">
        <v>42215.142638888887</v>
      </c>
    </row>
  </sheetData>
  <conditionalFormatting sqref="F1:F413">
    <cfRule type="cellIs" dxfId="22" priority="2" operator="equal">
      <formula>"canceled"</formula>
    </cfRule>
    <cfRule type="cellIs" dxfId="21" priority="3" operator="equal">
      <formula>"failed"</formula>
    </cfRule>
    <cfRule type="cellIs" dxfId="20" priority="4" operator="equal">
      <formula>"live"</formula>
    </cfRule>
    <cfRule type="cellIs" dxfId="19" priority="5" operator="equal">
      <formula>"successful"</formula>
    </cfRule>
  </conditionalFormatting>
  <conditionalFormatting sqref="O2:O413 O1:T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26BEB-B63D-4FEB-9A0F-689CEC6BDBBF}">
  <dimension ref="A1:T251"/>
  <sheetViews>
    <sheetView workbookViewId="0"/>
  </sheetViews>
  <sheetFormatPr defaultRowHeight="15" x14ac:dyDescent="0.25"/>
  <cols>
    <col min="1" max="1" width="8.85546875" bestFit="1" customWidth="1"/>
    <col min="4" max="5" width="8.85546875" bestFit="1" customWidth="1"/>
    <col min="9" max="10" width="10.85546875" bestFit="1" customWidth="1"/>
    <col min="11" max="13" width="8.85546875" bestFit="1" customWidth="1"/>
    <col min="15" max="16" width="8.85546875" bestFit="1" customWidth="1"/>
    <col min="19" max="20" width="8.855468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8321</v>
      </c>
      <c r="R2" t="s">
        <v>8323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8321</v>
      </c>
      <c r="R3" t="s">
        <v>8323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8321</v>
      </c>
      <c r="R4" t="s">
        <v>8323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8321</v>
      </c>
      <c r="R5" t="s">
        <v>8323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8321</v>
      </c>
      <c r="R6" t="s">
        <v>8323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8321</v>
      </c>
      <c r="R7" t="s">
        <v>8323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8321</v>
      </c>
      <c r="R8" t="s">
        <v>8323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8321</v>
      </c>
      <c r="R9" t="s">
        <v>8323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8321</v>
      </c>
      <c r="R10" t="s">
        <v>8323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8321</v>
      </c>
      <c r="R11" t="s">
        <v>8323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8321</v>
      </c>
      <c r="R12" t="s">
        <v>8323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8321</v>
      </c>
      <c r="R13" t="s">
        <v>8323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8321</v>
      </c>
      <c r="R14" t="s">
        <v>8323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8321</v>
      </c>
      <c r="R15" t="s">
        <v>8323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8321</v>
      </c>
      <c r="R16" t="s">
        <v>8323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8321</v>
      </c>
      <c r="R17" t="s">
        <v>8323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8321</v>
      </c>
      <c r="R18" t="s">
        <v>8323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8321</v>
      </c>
      <c r="R19" t="s">
        <v>8323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8321</v>
      </c>
      <c r="R20" t="s">
        <v>8323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8321</v>
      </c>
      <c r="R21" t="s">
        <v>8323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8321</v>
      </c>
      <c r="R22" t="s">
        <v>8323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8321</v>
      </c>
      <c r="R23" t="s">
        <v>8323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8321</v>
      </c>
      <c r="R24" t="s">
        <v>8323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8321</v>
      </c>
      <c r="R25" t="s">
        <v>8323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8321</v>
      </c>
      <c r="R26" t="s">
        <v>8323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8321</v>
      </c>
      <c r="R27" t="s">
        <v>8323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8321</v>
      </c>
      <c r="R28" t="s">
        <v>8323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8321</v>
      </c>
      <c r="R29" t="s">
        <v>8323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8321</v>
      </c>
      <c r="R30" t="s">
        <v>8323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8321</v>
      </c>
      <c r="R31" t="s">
        <v>8323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8321</v>
      </c>
      <c r="R32" t="s">
        <v>8323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8321</v>
      </c>
      <c r="R33" t="s">
        <v>8323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8321</v>
      </c>
      <c r="R34" t="s">
        <v>8323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8321</v>
      </c>
      <c r="R35" t="s">
        <v>8323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8321</v>
      </c>
      <c r="R36" t="s">
        <v>8323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8321</v>
      </c>
      <c r="R37" t="s">
        <v>8323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8321</v>
      </c>
      <c r="R38" t="s">
        <v>8323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8321</v>
      </c>
      <c r="R39" t="s">
        <v>8323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8321</v>
      </c>
      <c r="R40" t="s">
        <v>8323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8321</v>
      </c>
      <c r="R41" t="s">
        <v>8323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8321</v>
      </c>
      <c r="R42" t="s">
        <v>8323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8321</v>
      </c>
      <c r="R43" t="s">
        <v>8323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8321</v>
      </c>
      <c r="R44" t="s">
        <v>8323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8321</v>
      </c>
      <c r="R45" t="s">
        <v>8323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8321</v>
      </c>
      <c r="R46" t="s">
        <v>8323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8321</v>
      </c>
      <c r="R47" t="s">
        <v>8323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8321</v>
      </c>
      <c r="R48" t="s">
        <v>8323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8321</v>
      </c>
      <c r="R49" t="s">
        <v>8323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8321</v>
      </c>
      <c r="R50" t="s">
        <v>8323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8321</v>
      </c>
      <c r="R51" t="s">
        <v>8323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8321</v>
      </c>
      <c r="R52" t="s">
        <v>8323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8321</v>
      </c>
      <c r="R53" t="s">
        <v>8323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8321</v>
      </c>
      <c r="R54" t="s">
        <v>8323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8321</v>
      </c>
      <c r="R55" t="s">
        <v>8323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8321</v>
      </c>
      <c r="R56" t="s">
        <v>8323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8321</v>
      </c>
      <c r="R57" t="s">
        <v>8323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8321</v>
      </c>
      <c r="R58" t="s">
        <v>8323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8321</v>
      </c>
      <c r="R59" t="s">
        <v>8323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8321</v>
      </c>
      <c r="R60" t="s">
        <v>8323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8321</v>
      </c>
      <c r="R61" t="s">
        <v>8323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8321</v>
      </c>
      <c r="R62" t="s">
        <v>8323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8321</v>
      </c>
      <c r="R63" t="s">
        <v>8323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8321</v>
      </c>
      <c r="R64" t="s">
        <v>8323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8321</v>
      </c>
      <c r="R65" t="s">
        <v>8323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8321</v>
      </c>
      <c r="R66" t="s">
        <v>8323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8321</v>
      </c>
      <c r="R67" t="s">
        <v>8323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8321</v>
      </c>
      <c r="R68" t="s">
        <v>8323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8321</v>
      </c>
      <c r="R69" t="s">
        <v>8323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8321</v>
      </c>
      <c r="R70" t="s">
        <v>8323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8321</v>
      </c>
      <c r="R71" t="s">
        <v>8323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8321</v>
      </c>
      <c r="R72" t="s">
        <v>8323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8321</v>
      </c>
      <c r="R73" t="s">
        <v>8323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8321</v>
      </c>
      <c r="R74" t="s">
        <v>8323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8321</v>
      </c>
      <c r="R75" t="s">
        <v>8323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8321</v>
      </c>
      <c r="R76" t="s">
        <v>8323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8321</v>
      </c>
      <c r="R77" t="s">
        <v>8323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8321</v>
      </c>
      <c r="R78" t="s">
        <v>8323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8321</v>
      </c>
      <c r="R79" t="s">
        <v>8323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8321</v>
      </c>
      <c r="R80" t="s">
        <v>8323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8321</v>
      </c>
      <c r="R81" t="s">
        <v>8323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8321</v>
      </c>
      <c r="R82" t="s">
        <v>8323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8321</v>
      </c>
      <c r="R83" t="s">
        <v>8323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8321</v>
      </c>
      <c r="R84" t="s">
        <v>8323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8321</v>
      </c>
      <c r="R85" t="s">
        <v>8323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8321</v>
      </c>
      <c r="R86" t="s">
        <v>8323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8321</v>
      </c>
      <c r="R87" t="s">
        <v>8323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8321</v>
      </c>
      <c r="R88" t="s">
        <v>8323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8321</v>
      </c>
      <c r="R89" t="s">
        <v>8323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8321</v>
      </c>
      <c r="R90" t="s">
        <v>8323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8321</v>
      </c>
      <c r="R91" t="s">
        <v>8323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8321</v>
      </c>
      <c r="R92" t="s">
        <v>8323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8321</v>
      </c>
      <c r="R93" t="s">
        <v>8323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8321</v>
      </c>
      <c r="R94" t="s">
        <v>8323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8321</v>
      </c>
      <c r="R95" t="s">
        <v>8323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8321</v>
      </c>
      <c r="R96" t="s">
        <v>8323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8321</v>
      </c>
      <c r="R97" t="s">
        <v>8323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8321</v>
      </c>
      <c r="R98" t="s">
        <v>8323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8321</v>
      </c>
      <c r="R99" t="s">
        <v>8323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8321</v>
      </c>
      <c r="R100" t="s">
        <v>8323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8321</v>
      </c>
      <c r="R101" t="s">
        <v>8323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8321</v>
      </c>
      <c r="R102" t="s">
        <v>8323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8321</v>
      </c>
      <c r="R103" t="s">
        <v>8323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8321</v>
      </c>
      <c r="R104" t="s">
        <v>8323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8321</v>
      </c>
      <c r="R105" t="s">
        <v>8323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8321</v>
      </c>
      <c r="R106" t="s">
        <v>8323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8321</v>
      </c>
      <c r="R107" t="s">
        <v>8323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8321</v>
      </c>
      <c r="R108" t="s">
        <v>8323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8321</v>
      </c>
      <c r="R109" t="s">
        <v>8323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8321</v>
      </c>
      <c r="R110" t="s">
        <v>8323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8321</v>
      </c>
      <c r="R111" t="s">
        <v>8323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8321</v>
      </c>
      <c r="R112" t="s">
        <v>8323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8321</v>
      </c>
      <c r="R113" t="s">
        <v>8323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8321</v>
      </c>
      <c r="R114" t="s">
        <v>8323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8321</v>
      </c>
      <c r="R115" t="s">
        <v>8323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8321</v>
      </c>
      <c r="R116" t="s">
        <v>8323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8321</v>
      </c>
      <c r="R117" t="s">
        <v>8323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8321</v>
      </c>
      <c r="R118" t="s">
        <v>8323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8321</v>
      </c>
      <c r="R119" t="s">
        <v>8323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8321</v>
      </c>
      <c r="R120" t="s">
        <v>8323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8321</v>
      </c>
      <c r="R121" t="s">
        <v>8323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8321</v>
      </c>
      <c r="R122" t="s">
        <v>8323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8321</v>
      </c>
      <c r="R123" t="s">
        <v>8323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8321</v>
      </c>
      <c r="R124" t="s">
        <v>8323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8321</v>
      </c>
      <c r="R125" t="s">
        <v>8323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8321</v>
      </c>
      <c r="R126" t="s">
        <v>8323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8321</v>
      </c>
      <c r="R127" t="s">
        <v>8323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8321</v>
      </c>
      <c r="R128" t="s">
        <v>8323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8321</v>
      </c>
      <c r="R129" t="s">
        <v>8323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8321</v>
      </c>
      <c r="R130" t="s">
        <v>8323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8321</v>
      </c>
      <c r="R131" t="s">
        <v>8323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8321</v>
      </c>
      <c r="R132" t="s">
        <v>8323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8321</v>
      </c>
      <c r="R133" t="s">
        <v>8323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8321</v>
      </c>
      <c r="R134" t="s">
        <v>8323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8321</v>
      </c>
      <c r="R135" t="s">
        <v>8323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8321</v>
      </c>
      <c r="R136" t="s">
        <v>8323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8321</v>
      </c>
      <c r="R137" t="s">
        <v>8323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8321</v>
      </c>
      <c r="R138" t="s">
        <v>8323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8321</v>
      </c>
      <c r="R139" t="s">
        <v>8323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8321</v>
      </c>
      <c r="R140" t="s">
        <v>8323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8321</v>
      </c>
      <c r="R141" t="s">
        <v>8323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8321</v>
      </c>
      <c r="R142" t="s">
        <v>8323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8321</v>
      </c>
      <c r="R143" t="s">
        <v>8323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8321</v>
      </c>
      <c r="R144" t="s">
        <v>8323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8321</v>
      </c>
      <c r="R145" t="s">
        <v>8323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8321</v>
      </c>
      <c r="R146" t="s">
        <v>8323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8321</v>
      </c>
      <c r="R147" t="s">
        <v>8323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8321</v>
      </c>
      <c r="R148" t="s">
        <v>8323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8321</v>
      </c>
      <c r="R149" t="s">
        <v>8323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8321</v>
      </c>
      <c r="R150" t="s">
        <v>8323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8321</v>
      </c>
      <c r="R151" t="s">
        <v>8323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8321</v>
      </c>
      <c r="R152" t="s">
        <v>8323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8321</v>
      </c>
      <c r="R153" t="s">
        <v>8323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8321</v>
      </c>
      <c r="R154" t="s">
        <v>8323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8321</v>
      </c>
      <c r="R155" t="s">
        <v>8323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8321</v>
      </c>
      <c r="R156" t="s">
        <v>8323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8321</v>
      </c>
      <c r="R157" t="s">
        <v>8323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8321</v>
      </c>
      <c r="R158" t="s">
        <v>8323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8321</v>
      </c>
      <c r="R159" t="s">
        <v>8323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8321</v>
      </c>
      <c r="R160" t="s">
        <v>8323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8321</v>
      </c>
      <c r="R161" t="s">
        <v>8323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8321</v>
      </c>
      <c r="R162" t="s">
        <v>8323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8321</v>
      </c>
      <c r="R163" t="s">
        <v>8323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8321</v>
      </c>
      <c r="R164" t="s">
        <v>8323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8321</v>
      </c>
      <c r="R165" t="s">
        <v>8323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8321</v>
      </c>
      <c r="R166" t="s">
        <v>8323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8321</v>
      </c>
      <c r="R167" t="s">
        <v>8323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8321</v>
      </c>
      <c r="R168" t="s">
        <v>8323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8321</v>
      </c>
      <c r="R169" t="s">
        <v>8323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8321</v>
      </c>
      <c r="R170" t="s">
        <v>8323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8321</v>
      </c>
      <c r="R171" t="s">
        <v>8323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8321</v>
      </c>
      <c r="R172" t="s">
        <v>8323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8321</v>
      </c>
      <c r="R173" t="s">
        <v>8323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8321</v>
      </c>
      <c r="R174" t="s">
        <v>8323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8321</v>
      </c>
      <c r="R175" t="s">
        <v>8323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8321</v>
      </c>
      <c r="R176" t="s">
        <v>8323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8321</v>
      </c>
      <c r="R177" t="s">
        <v>8323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8321</v>
      </c>
      <c r="R178" t="s">
        <v>8323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8321</v>
      </c>
      <c r="R179" t="s">
        <v>8323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8321</v>
      </c>
      <c r="R180" t="s">
        <v>8323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8321</v>
      </c>
      <c r="R181" t="s">
        <v>8323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8321</v>
      </c>
      <c r="R182" t="s">
        <v>8323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8321</v>
      </c>
      <c r="R183" t="s">
        <v>8323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8321</v>
      </c>
      <c r="R184" t="s">
        <v>8323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8321</v>
      </c>
      <c r="R185" t="s">
        <v>8323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8321</v>
      </c>
      <c r="R186" t="s">
        <v>8323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8321</v>
      </c>
      <c r="R187" t="s">
        <v>8323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8321</v>
      </c>
      <c r="R188" t="s">
        <v>8323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8321</v>
      </c>
      <c r="R189" t="s">
        <v>8323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8321</v>
      </c>
      <c r="R190" t="s">
        <v>8323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8321</v>
      </c>
      <c r="R191" t="s">
        <v>8323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8321</v>
      </c>
      <c r="R192" t="s">
        <v>8323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8321</v>
      </c>
      <c r="R193" t="s">
        <v>8323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8321</v>
      </c>
      <c r="R194" t="s">
        <v>8323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8321</v>
      </c>
      <c r="R195" t="s">
        <v>8323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8321</v>
      </c>
      <c r="R196" t="s">
        <v>8323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8321</v>
      </c>
      <c r="R197" t="s">
        <v>8323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8321</v>
      </c>
      <c r="R198" t="s">
        <v>8323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8321</v>
      </c>
      <c r="R199" t="s">
        <v>8323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8321</v>
      </c>
      <c r="R200" t="s">
        <v>8323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8321</v>
      </c>
      <c r="R201" t="s">
        <v>8323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8321</v>
      </c>
      <c r="R202" t="s">
        <v>8323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8321</v>
      </c>
      <c r="R203" t="s">
        <v>8323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8321</v>
      </c>
      <c r="R204" t="s">
        <v>8323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8321</v>
      </c>
      <c r="R205" t="s">
        <v>8323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8321</v>
      </c>
      <c r="R206" t="s">
        <v>8323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8321</v>
      </c>
      <c r="R207" t="s">
        <v>8323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8321</v>
      </c>
      <c r="R208" t="s">
        <v>8323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8321</v>
      </c>
      <c r="R209" t="s">
        <v>8323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8321</v>
      </c>
      <c r="R210" t="s">
        <v>8323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8321</v>
      </c>
      <c r="R211" t="s">
        <v>8323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8321</v>
      </c>
      <c r="R212" t="s">
        <v>8323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8321</v>
      </c>
      <c r="R213" t="s">
        <v>8323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8321</v>
      </c>
      <c r="R214" t="s">
        <v>8323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8321</v>
      </c>
      <c r="R215" t="s">
        <v>8323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8321</v>
      </c>
      <c r="R216" t="s">
        <v>8323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8321</v>
      </c>
      <c r="R217" t="s">
        <v>8323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8321</v>
      </c>
      <c r="R218" t="s">
        <v>8323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8321</v>
      </c>
      <c r="R219" t="s">
        <v>8323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8321</v>
      </c>
      <c r="R220" t="s">
        <v>8323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8321</v>
      </c>
      <c r="R221" t="s">
        <v>8323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8321</v>
      </c>
      <c r="R222" t="s">
        <v>8323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8321</v>
      </c>
      <c r="R223" t="s">
        <v>8323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8321</v>
      </c>
      <c r="R224" t="s">
        <v>8323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8321</v>
      </c>
      <c r="R225" t="s">
        <v>8323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8321</v>
      </c>
      <c r="R226" t="s">
        <v>8323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8321</v>
      </c>
      <c r="R227" t="s">
        <v>8323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8321</v>
      </c>
      <c r="R228" t="s">
        <v>8323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8321</v>
      </c>
      <c r="R229" t="s">
        <v>8323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8321</v>
      </c>
      <c r="R230" t="s">
        <v>8323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8321</v>
      </c>
      <c r="R231" t="s">
        <v>8323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8321</v>
      </c>
      <c r="R232" t="s">
        <v>8323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8321</v>
      </c>
      <c r="R233" t="s">
        <v>8323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8321</v>
      </c>
      <c r="R234" t="s">
        <v>8323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8321</v>
      </c>
      <c r="R235" t="s">
        <v>8323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8321</v>
      </c>
      <c r="R236" t="s">
        <v>8323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8321</v>
      </c>
      <c r="R237" t="s">
        <v>8323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8321</v>
      </c>
      <c r="R238" t="s">
        <v>8323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8321</v>
      </c>
      <c r="R239" t="s">
        <v>8323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8321</v>
      </c>
      <c r="R240" t="s">
        <v>8323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8321</v>
      </c>
      <c r="R241" t="s">
        <v>8323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8321</v>
      </c>
      <c r="R242" t="s">
        <v>8323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8321</v>
      </c>
      <c r="R243" t="s">
        <v>8323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8321</v>
      </c>
      <c r="R244" t="s">
        <v>8323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8321</v>
      </c>
      <c r="R245" t="s">
        <v>8323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8321</v>
      </c>
      <c r="R246" t="s">
        <v>8323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8321</v>
      </c>
      <c r="R247" t="s">
        <v>8323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8321</v>
      </c>
      <c r="R248" t="s">
        <v>8323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8321</v>
      </c>
      <c r="R249" t="s">
        <v>8323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8321</v>
      </c>
      <c r="R250" t="s">
        <v>8323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8321</v>
      </c>
      <c r="R251" t="s">
        <v>8323</v>
      </c>
      <c r="S251">
        <v>42358.573182870372</v>
      </c>
      <c r="T251">
        <v>42377.273611111115</v>
      </c>
    </row>
  </sheetData>
  <conditionalFormatting sqref="F1:F251">
    <cfRule type="cellIs" dxfId="18" priority="2" operator="equal">
      <formula>"canceled"</formula>
    </cfRule>
    <cfRule type="cellIs" dxfId="17" priority="3" operator="equal">
      <formula>"failed"</formula>
    </cfRule>
    <cfRule type="cellIs" dxfId="16" priority="4" operator="equal">
      <formula>"live"</formula>
    </cfRule>
    <cfRule type="cellIs" dxfId="15" priority="5" operator="equal">
      <formula>"successful"</formula>
    </cfRule>
  </conditionalFormatting>
  <conditionalFormatting sqref="O1:T1 O2:O25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6142-78EA-458E-8674-D7C6A5794953}">
  <dimension ref="A1:C14"/>
  <sheetViews>
    <sheetView workbookViewId="0"/>
  </sheetViews>
  <sheetFormatPr defaultRowHeight="15" x14ac:dyDescent="0.25"/>
  <cols>
    <col min="1" max="1" width="23.85546875" bestFit="1" customWidth="1"/>
    <col min="2" max="2" width="11.85546875" style="11" bestFit="1" customWidth="1"/>
    <col min="3" max="3" width="11.140625" style="11" bestFit="1" customWidth="1"/>
  </cols>
  <sheetData>
    <row r="1" spans="1:3" x14ac:dyDescent="0.25">
      <c r="B1" s="11" t="s">
        <v>8339</v>
      </c>
      <c r="C1" s="11" t="s">
        <v>8340</v>
      </c>
    </row>
    <row r="2" spans="1:3" x14ac:dyDescent="0.25">
      <c r="A2" t="s">
        <v>8341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x14ac:dyDescent="0.25">
      <c r="A3" t="s">
        <v>8342</v>
      </c>
      <c r="B3" s="11">
        <f>MEDIAN('Successful US Kickstarters'!D:D)</f>
        <v>3000</v>
      </c>
      <c r="C3" s="11">
        <f>MEDIAN('Failed US Kickstarters'!D:D)</f>
        <v>5000</v>
      </c>
    </row>
    <row r="4" spans="1:3" x14ac:dyDescent="0.25">
      <c r="A4" t="s">
        <v>8345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x14ac:dyDescent="0.25">
      <c r="A5" t="s">
        <v>8346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x14ac:dyDescent="0.25">
      <c r="A6" t="s">
        <v>8347</v>
      </c>
      <c r="B6" s="11">
        <f>_xlfn.QUARTILE.EXC('Successful US Kickstarters'!D:D, 1)</f>
        <v>1500</v>
      </c>
      <c r="C6" s="11">
        <f>_xlfn.QUARTILE.EXC('Failed US Kickstarters'!D:D, 1)</f>
        <v>2000</v>
      </c>
    </row>
    <row r="7" spans="1:3" x14ac:dyDescent="0.25">
      <c r="A7" t="s">
        <v>8348</v>
      </c>
      <c r="B7" s="11">
        <f>B5-B6</f>
        <v>3500</v>
      </c>
      <c r="C7" s="11">
        <f>C5-C6</f>
        <v>8000</v>
      </c>
    </row>
    <row r="9" spans="1:3" x14ac:dyDescent="0.25">
      <c r="A9" t="s">
        <v>8343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x14ac:dyDescent="0.25">
      <c r="A10" t="s">
        <v>8344</v>
      </c>
      <c r="B10" s="11">
        <f>MEDIAN('Successful US Kickstarters'!E:E)</f>
        <v>3167.5</v>
      </c>
      <c r="C10" s="11">
        <f>MEDIAN('Failed US Kickstarters'!E:E)</f>
        <v>103</v>
      </c>
    </row>
    <row r="11" spans="1:3" x14ac:dyDescent="0.25">
      <c r="A11" t="s">
        <v>8345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x14ac:dyDescent="0.25">
      <c r="A12" t="s">
        <v>8349</v>
      </c>
      <c r="B12" s="11">
        <f>_xlfn.QUARTILE.EXC('Successful US Kickstarters'!E:E, 3)</f>
        <v>5699</v>
      </c>
      <c r="C12" s="11">
        <f>_xlfn.QUARTILE.EXC('Failed US Kickstarters'!E:E, 3)</f>
        <v>501</v>
      </c>
    </row>
    <row r="13" spans="1:3" x14ac:dyDescent="0.25">
      <c r="A13" t="s">
        <v>8350</v>
      </c>
      <c r="B13" s="11">
        <f>_xlfn.QUARTILE.EXC('Successful US Kickstarters'!E:E, 1)</f>
        <v>1716.5074999999999</v>
      </c>
      <c r="C13" s="11">
        <f>_xlfn.QUARTILE.EXC('Failed US Kickstarters'!E:E, 1)</f>
        <v>9.25</v>
      </c>
    </row>
    <row r="14" spans="1:3" x14ac:dyDescent="0.25">
      <c r="A14" t="s">
        <v>8351</v>
      </c>
      <c r="B14" s="11">
        <f>B12-B13</f>
        <v>3982.4925000000003</v>
      </c>
      <c r="C14" s="1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E166E-D71A-42B5-A10D-5F65963975E6}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08A6-8693-437A-893D-9E62D59A4CBD}">
  <dimension ref="A1:E18"/>
  <sheetViews>
    <sheetView workbookViewId="0"/>
  </sheetViews>
  <sheetFormatPr defaultRowHeight="15" x14ac:dyDescent="0.25"/>
  <cols>
    <col min="1" max="1" width="17.140625" bestFit="1" customWidth="1"/>
    <col min="2" max="5" width="15.5703125" customWidth="1"/>
    <col min="6" max="6" width="10.7109375" bestFit="1" customWidth="1"/>
  </cols>
  <sheetData>
    <row r="1" spans="1:5" x14ac:dyDescent="0.25">
      <c r="A1" s="6" t="s">
        <v>8308</v>
      </c>
      <c r="B1" t="s">
        <v>8321</v>
      </c>
    </row>
    <row r="2" spans="1:5" x14ac:dyDescent="0.25">
      <c r="A2" s="6" t="s">
        <v>8353</v>
      </c>
      <c r="B2" t="s">
        <v>8352</v>
      </c>
    </row>
    <row r="4" spans="1:5" x14ac:dyDescent="0.25">
      <c r="A4" s="6" t="s">
        <v>8354</v>
      </c>
      <c r="B4" s="6" t="s">
        <v>8310</v>
      </c>
    </row>
    <row r="5" spans="1:5" x14ac:dyDescent="0.25">
      <c r="A5" s="6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10" t="s">
        <v>8332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0" t="s">
        <v>8333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0" t="s">
        <v>8334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0" t="s">
        <v>8335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0" t="s">
        <v>8326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0" t="s">
        <v>8336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0" t="s">
        <v>8327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0" t="s">
        <v>8328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0" t="s">
        <v>8329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0" t="s">
        <v>8330</v>
      </c>
      <c r="B15" s="8">
        <v>65</v>
      </c>
      <c r="C15" s="8">
        <v>50</v>
      </c>
      <c r="D15" s="8">
        <v>0</v>
      </c>
      <c r="E15" s="8">
        <v>115</v>
      </c>
    </row>
    <row r="16" spans="1:5" x14ac:dyDescent="0.25">
      <c r="A16" s="10" t="s">
        <v>8331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0" t="s">
        <v>8337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0" t="s">
        <v>8311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2C10-11A9-4567-B196-6DD6A6A88967}">
  <dimension ref="A1:H13"/>
  <sheetViews>
    <sheetView workbookViewId="0"/>
  </sheetViews>
  <sheetFormatPr defaultRowHeight="15" x14ac:dyDescent="0.25"/>
  <cols>
    <col min="1" max="5" width="18.140625" customWidth="1"/>
    <col min="6" max="8" width="18.140625" style="12" customWidth="1"/>
  </cols>
  <sheetData>
    <row r="1" spans="1:8" x14ac:dyDescent="0.25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s="12" t="s">
        <v>8360</v>
      </c>
      <c r="G1" s="12" t="s">
        <v>8361</v>
      </c>
      <c r="H1" s="12" t="s">
        <v>8362</v>
      </c>
    </row>
    <row r="2" spans="1:8" x14ac:dyDescent="0.25">
      <c r="A2" t="s">
        <v>8363</v>
      </c>
      <c r="B2">
        <f>COUNTIFS(OrgData[[#Data],[subcategory]], "plays", OrgData[[#Data],[outcomes]], "successful", OrgData[[#Data],[goal]], "&lt; 1000")</f>
        <v>141</v>
      </c>
      <c r="C2">
        <f>COUNTIFS(OrgData[[#Data],[subcategory]], "plays", OrgData[[#Data],[outcomes]], "failed", OrgData[[#Data],[goal]], "&lt; 1000")</f>
        <v>45</v>
      </c>
      <c r="D2">
        <f>COUNTIFS(OrgData[[#Data],[subcategory]], "plays", OrgData[[#Data],[outcomes]], "canceled", OrgData[[#Data],[goal]], "&lt; 1000")</f>
        <v>0</v>
      </c>
      <c r="E2">
        <f>GoalOutcomes[[#This Row],[Number Successful]]+GoalOutcomes[[#This Row],[Number Failed]]+GoalOutcomes[[#This Row],[Number Canceled]]</f>
        <v>186</v>
      </c>
      <c r="F2" s="12">
        <f>GoalOutcomes[[#This Row],[Number Successful]]/GoalOutcomes[[#This Row],[Total Projects]]</f>
        <v>0.75806451612903225</v>
      </c>
      <c r="G2" s="12">
        <f>GoalOutcomes[[#This Row],[Number Failed]]/GoalOutcomes[[#This Row],[Total Projects]]</f>
        <v>0.24193548387096775</v>
      </c>
      <c r="H2" s="12">
        <f>GoalOutcomes[[#This Row],[Number Canceled]]/GoalOutcomes[[#This Row],[Total Projects]]</f>
        <v>0</v>
      </c>
    </row>
    <row r="3" spans="1:8" x14ac:dyDescent="0.25">
      <c r="A3" t="s">
        <v>8364</v>
      </c>
      <c r="B3">
        <f>COUNTIFS(OrgData[[#Data],[subcategory]], "plays", OrgData[[#Data],[outcomes]], "successful", OrgData[[#Data],[goal]], "&lt; 5000", OrgData[[#Data],[goal]], "&gt;=1000")</f>
        <v>388</v>
      </c>
      <c r="C3">
        <f>COUNTIFS(OrgData[[#Data],[subcategory]], "plays", OrgData[[#Data],[outcomes]], "failed", OrgData[[#Data],[goal]], "&lt; 5000", OrgData[[#Data],[goal]], "&gt;=1000")</f>
        <v>146</v>
      </c>
      <c r="D3">
        <f>COUNTIFS(OrgData[[#Data],[subcategory]], "plays", OrgData[[#Data],[outcomes]], "canceled", OrgData[[#Data],[goal]], "&lt; 5000", OrgData[[#Data],[goal]], "&gt;=1000")</f>
        <v>0</v>
      </c>
      <c r="E3">
        <f>GoalOutcomes[[#This Row],[Number Successful]]+GoalOutcomes[[#This Row],[Number Failed]]+GoalOutcomes[[#This Row],[Number Canceled]]</f>
        <v>534</v>
      </c>
      <c r="F3" s="12">
        <f>GoalOutcomes[[#This Row],[Number Successful]]/GoalOutcomes[[#This Row],[Total Projects]]</f>
        <v>0.72659176029962547</v>
      </c>
      <c r="G3" s="12">
        <f>GoalOutcomes[[#This Row],[Number Failed]]/GoalOutcomes[[#This Row],[Total Projects]]</f>
        <v>0.27340823970037453</v>
      </c>
      <c r="H3" s="12">
        <f>GoalOutcomes[[#This Row],[Number Canceled]]/GoalOutcomes[[#This Row],[Total Projects]]</f>
        <v>0</v>
      </c>
    </row>
    <row r="4" spans="1:8" x14ac:dyDescent="0.25">
      <c r="A4" t="s">
        <v>8365</v>
      </c>
      <c r="B4">
        <f>COUNTIFS(OrgData[[#Data],[subcategory]], "plays", OrgData[[#Data],[outcomes]], "successful", OrgData[[#Data],[goal]], "&lt; 10000", OrgData[[#Data],[goal]], "&gt;=5000")</f>
        <v>93</v>
      </c>
      <c r="C4">
        <f>COUNTIFS(OrgData[[#Data],[subcategory]], "plays", OrgData[[#Data],[outcomes]], "failed", OrgData[[#Data],[goal]], "&lt; 10000", OrgData[[#Data],[goal]], "&gt;=5000")</f>
        <v>76</v>
      </c>
      <c r="D4">
        <f>COUNTIFS(OrgData[[#Data],[subcategory]], "plays", OrgData[[#Data],[outcomes]], "canceled", OrgData[[#Data],[goal]], "&lt; 10000", OrgData[[#Data],[goal]], "&gt;=5000")</f>
        <v>0</v>
      </c>
      <c r="E4">
        <f>GoalOutcomes[[#This Row],[Number Successful]]+GoalOutcomes[[#This Row],[Number Failed]]+GoalOutcomes[[#This Row],[Number Canceled]]</f>
        <v>169</v>
      </c>
      <c r="F4" s="12">
        <f>GoalOutcomes[[#This Row],[Number Successful]]/GoalOutcomes[[#This Row],[Total Projects]]</f>
        <v>0.55029585798816572</v>
      </c>
      <c r="G4" s="12">
        <f>GoalOutcomes[[#This Row],[Number Failed]]/GoalOutcomes[[#This Row],[Total Projects]]</f>
        <v>0.44970414201183434</v>
      </c>
      <c r="H4" s="12">
        <f>GoalOutcomes[[#This Row],[Number Canceled]]/GoalOutcomes[[#This Row],[Total Projects]]</f>
        <v>0</v>
      </c>
    </row>
    <row r="5" spans="1:8" x14ac:dyDescent="0.25">
      <c r="A5" t="s">
        <v>8366</v>
      </c>
      <c r="B5">
        <f>COUNTIFS(OrgData[[#Data],[subcategory]], "plays", OrgData[[#Data],[outcomes]], "successful", OrgData[[#Data],[goal]], "&lt; 15000", OrgData[[#Data],[goal]], "&gt;=10000")</f>
        <v>39</v>
      </c>
      <c r="C5">
        <f>COUNTIFS(OrgData[[#Data],[subcategory]], "plays", OrgData[[#Data],[outcomes]], "failed", OrgData[[#Data],[goal]], "&lt; 15000", OrgData[[#Data],[goal]], "&gt;=10000")</f>
        <v>33</v>
      </c>
      <c r="D5">
        <f>COUNTIFS(OrgData[[#Data],[subcategory]], "plays", OrgData[[#Data],[outcomes]], "canceled", OrgData[[#Data],[goal]], "&lt; 15000", OrgData[[#Data],[goal]], "&gt;=10000")</f>
        <v>0</v>
      </c>
      <c r="E5">
        <f>GoalOutcomes[[#This Row],[Number Successful]]+GoalOutcomes[[#This Row],[Number Failed]]+GoalOutcomes[[#This Row],[Number Canceled]]</f>
        <v>72</v>
      </c>
      <c r="F5" s="12">
        <f>GoalOutcomes[[#This Row],[Number Successful]]/GoalOutcomes[[#This Row],[Total Projects]]</f>
        <v>0.54166666666666663</v>
      </c>
      <c r="G5" s="12">
        <f>GoalOutcomes[[#This Row],[Number Failed]]/GoalOutcomes[[#This Row],[Total Projects]]</f>
        <v>0.45833333333333331</v>
      </c>
      <c r="H5" s="12">
        <f>GoalOutcomes[[#This Row],[Number Canceled]]/GoalOutcomes[[#This Row],[Total Projects]]</f>
        <v>0</v>
      </c>
    </row>
    <row r="6" spans="1:8" x14ac:dyDescent="0.25">
      <c r="A6" t="s">
        <v>8367</v>
      </c>
      <c r="B6">
        <f>COUNTIFS(OrgData[[#Data],[subcategory]], "plays", OrgData[[#Data],[outcomes]], "successful", OrgData[[#Data],[goal]], "&lt; 20000", OrgData[[#Data],[goal]], "&gt;=15000")</f>
        <v>12</v>
      </c>
      <c r="C6">
        <f>COUNTIFS(OrgData[[#Data],[subcategory]], "plays", OrgData[[#Data],[outcomes]], "failed", OrgData[[#Data],[goal]], "&lt; 20000", OrgData[[#Data],[goal]], "&gt;=15000")</f>
        <v>12</v>
      </c>
      <c r="D6">
        <f>COUNTIFS(OrgData[[#Data],[subcategory]], "plays", OrgData[[#Data],[outcomes]], "canceled", OrgData[[#Data],[goal]], "&lt; 20000", OrgData[[#Data],[goal]], "&gt;=15000")</f>
        <v>0</v>
      </c>
      <c r="E6">
        <f>GoalOutcomes[[#This Row],[Number Successful]]+GoalOutcomes[[#This Row],[Number Failed]]+GoalOutcomes[[#This Row],[Number Canceled]]</f>
        <v>24</v>
      </c>
      <c r="F6" s="12">
        <f>GoalOutcomes[[#This Row],[Number Successful]]/GoalOutcomes[[#This Row],[Total Projects]]</f>
        <v>0.5</v>
      </c>
      <c r="G6" s="12">
        <f>GoalOutcomes[[#This Row],[Number Failed]]/GoalOutcomes[[#This Row],[Total Projects]]</f>
        <v>0.5</v>
      </c>
      <c r="H6" s="12">
        <f>GoalOutcomes[[#This Row],[Number Canceled]]/GoalOutcomes[[#This Row],[Total Projects]]</f>
        <v>0</v>
      </c>
    </row>
    <row r="7" spans="1:8" x14ac:dyDescent="0.25">
      <c r="A7" t="s">
        <v>8368</v>
      </c>
      <c r="B7">
        <f>COUNTIFS(OrgData[[#Data],[subcategory]], "plays", OrgData[[#Data],[outcomes]], "successful", OrgData[[#Data],[goal]], "&lt; 25000", OrgData[[#Data],[goal]], "&gt;=20000")</f>
        <v>9</v>
      </c>
      <c r="C7">
        <f>COUNTIFS(OrgData[[#Data],[subcategory]], "plays", OrgData[[#Data],[outcomes]], "failed", OrgData[[#Data],[goal]], "&lt; 25000", OrgData[[#Data],[goal]], "&gt;=20000")</f>
        <v>11</v>
      </c>
      <c r="D7">
        <f>COUNTIFS(OrgData[[#Data],[subcategory]], "plays", OrgData[[#Data],[outcomes]], "canceled", OrgData[[#Data],[goal]], "&lt; 25000", OrgData[[#Data],[goal]], "&gt;=20000")</f>
        <v>0</v>
      </c>
      <c r="E7">
        <f>GoalOutcomes[[#This Row],[Number Successful]]+GoalOutcomes[[#This Row],[Number Failed]]+GoalOutcomes[[#This Row],[Number Canceled]]</f>
        <v>20</v>
      </c>
      <c r="F7" s="12">
        <f>GoalOutcomes[[#This Row],[Number Successful]]/GoalOutcomes[[#This Row],[Total Projects]]</f>
        <v>0.45</v>
      </c>
      <c r="G7" s="12">
        <f>GoalOutcomes[[#This Row],[Number Failed]]/GoalOutcomes[[#This Row],[Total Projects]]</f>
        <v>0.55000000000000004</v>
      </c>
      <c r="H7" s="12">
        <f>GoalOutcomes[[#This Row],[Number Canceled]]/GoalOutcomes[[#This Row],[Total Projects]]</f>
        <v>0</v>
      </c>
    </row>
    <row r="8" spans="1:8" x14ac:dyDescent="0.25">
      <c r="A8" t="s">
        <v>8369</v>
      </c>
      <c r="B8">
        <f>COUNTIFS(OrgData[[#Data],[subcategory]], "plays", OrgData[[#Data],[outcomes]], "successful", OrgData[[#Data],[goal]], "&lt; 30000", OrgData[[#Data],[goal]], "&gt;=25000")</f>
        <v>1</v>
      </c>
      <c r="C8">
        <f>COUNTIFS(OrgData[[#Data],[subcategory]], "plays", OrgData[[#Data],[outcomes]], "failed", OrgData[[#Data],[goal]], "&lt; 30000", OrgData[[#Data],[goal]], "&gt;=25000")</f>
        <v>4</v>
      </c>
      <c r="D8">
        <f>COUNTIFS(OrgData[[#Data],[subcategory]], "plays", OrgData[[#Data],[outcomes]], "canceled", OrgData[[#Data],[goal]], "&lt; 30000", OrgData[[#Data],[goal]], "&gt;=25000")</f>
        <v>0</v>
      </c>
      <c r="E8">
        <f>GoalOutcomes[[#This Row],[Number Successful]]+GoalOutcomes[[#This Row],[Number Failed]]+GoalOutcomes[[#This Row],[Number Canceled]]</f>
        <v>5</v>
      </c>
      <c r="F8" s="12">
        <f>GoalOutcomes[[#This Row],[Number Successful]]/GoalOutcomes[[#This Row],[Total Projects]]</f>
        <v>0.2</v>
      </c>
      <c r="G8" s="12">
        <f>GoalOutcomes[[#This Row],[Number Failed]]/GoalOutcomes[[#This Row],[Total Projects]]</f>
        <v>0.8</v>
      </c>
      <c r="H8" s="12">
        <f>GoalOutcomes[[#This Row],[Number Canceled]]/GoalOutcomes[[#This Row],[Total Projects]]</f>
        <v>0</v>
      </c>
    </row>
    <row r="9" spans="1:8" x14ac:dyDescent="0.25">
      <c r="A9" t="s">
        <v>8370</v>
      </c>
      <c r="B9">
        <f>COUNTIFS(OrgData[[#Data],[subcategory]], "plays", OrgData[[#Data],[outcomes]], "successful", OrgData[[#Data],[goal]], "&lt; 35000", OrgData[[#Data],[goal]], "&gt;=30000")</f>
        <v>3</v>
      </c>
      <c r="C9">
        <f>COUNTIFS(OrgData[[#Data],[subcategory]], "plays", OrgData[[#Data],[outcomes]], "failed", OrgData[[#Data],[goal]], "&lt; 35000", OrgData[[#Data],[goal]], "&gt;=30000")</f>
        <v>8</v>
      </c>
      <c r="D9">
        <f>COUNTIFS(OrgData[[#Data],[subcategory]], "plays", OrgData[[#Data],[outcomes]], "canceled", OrgData[[#Data],[goal]], "&lt; 35000", OrgData[[#Data],[goal]], "&gt;=30000")</f>
        <v>0</v>
      </c>
      <c r="E9">
        <f>GoalOutcomes[[#This Row],[Number Successful]]+GoalOutcomes[[#This Row],[Number Failed]]+GoalOutcomes[[#This Row],[Number Canceled]]</f>
        <v>11</v>
      </c>
      <c r="F9" s="12">
        <f>GoalOutcomes[[#This Row],[Number Successful]]/GoalOutcomes[[#This Row],[Total Projects]]</f>
        <v>0.27272727272727271</v>
      </c>
      <c r="G9" s="12">
        <f>GoalOutcomes[[#This Row],[Number Failed]]/GoalOutcomes[[#This Row],[Total Projects]]</f>
        <v>0.72727272727272729</v>
      </c>
      <c r="H9" s="12">
        <f>GoalOutcomes[[#This Row],[Number Canceled]]/GoalOutcomes[[#This Row],[Total Projects]]</f>
        <v>0</v>
      </c>
    </row>
    <row r="10" spans="1:8" x14ac:dyDescent="0.25">
      <c r="A10" t="s">
        <v>8371</v>
      </c>
      <c r="B10">
        <f>COUNTIFS(OrgData[[#Data],[subcategory]], "plays", OrgData[[#Data],[outcomes]], "successful", OrgData[[#Data],[goal]], "&lt; 40000", OrgData[[#Data],[goal]], "&gt;=35000")</f>
        <v>4</v>
      </c>
      <c r="C10">
        <f>COUNTIFS(OrgData[[#Data],[subcategory]], "plays", OrgData[[#Data],[outcomes]], "failed", OrgData[[#Data],[goal]], "&lt; 40000", OrgData[[#Data],[goal]], "&gt;=35000")</f>
        <v>2</v>
      </c>
      <c r="D10">
        <f>COUNTIFS(OrgData[[#Data],[subcategory]], "plays", OrgData[[#Data],[outcomes]], "canceled", OrgData[[#Data],[goal]], "&lt; 40000", OrgData[[#Data],[goal]], "&gt;=35000")</f>
        <v>0</v>
      </c>
      <c r="E10">
        <f>GoalOutcomes[[#This Row],[Number Successful]]+GoalOutcomes[[#This Row],[Number Failed]]+GoalOutcomes[[#This Row],[Number Canceled]]</f>
        <v>6</v>
      </c>
      <c r="F10" s="12">
        <f>GoalOutcomes[[#This Row],[Number Successful]]/GoalOutcomes[[#This Row],[Total Projects]]</f>
        <v>0.66666666666666663</v>
      </c>
      <c r="G10" s="12">
        <f>GoalOutcomes[[#This Row],[Number Failed]]/GoalOutcomes[[#This Row],[Total Projects]]</f>
        <v>0.33333333333333331</v>
      </c>
      <c r="H10" s="12">
        <f>GoalOutcomes[[#This Row],[Number Canceled]]/GoalOutcomes[[#This Row],[Total Projects]]</f>
        <v>0</v>
      </c>
    </row>
    <row r="11" spans="1:8" x14ac:dyDescent="0.25">
      <c r="A11" t="s">
        <v>8372</v>
      </c>
      <c r="B11">
        <f>COUNTIFS(OrgData[[#Data],[subcategory]], "plays", OrgData[[#Data],[outcomes]], "successful", OrgData[[#Data],[goal]], "&lt; 45000", OrgData[[#Data],[goal]], "&gt;=40000")</f>
        <v>2</v>
      </c>
      <c r="C11">
        <f>COUNTIFS(OrgData[[#Data],[subcategory]], "plays", OrgData[[#Data],[outcomes]], "failed", OrgData[[#Data],[goal]], "&lt; 45000", OrgData[[#Data],[goal]], "&gt;=40000")</f>
        <v>1</v>
      </c>
      <c r="D11">
        <f>COUNTIFS(OrgData[[#Data],[subcategory]], "plays", OrgData[[#Data],[outcomes]], "canceled", OrgData[[#Data],[goal]], "&lt; 45000", OrgData[[#Data],[goal]], "&gt;=40000")</f>
        <v>0</v>
      </c>
      <c r="E11">
        <f>GoalOutcomes[[#This Row],[Number Successful]]+GoalOutcomes[[#This Row],[Number Failed]]+GoalOutcomes[[#This Row],[Number Canceled]]</f>
        <v>3</v>
      </c>
      <c r="F11" s="12">
        <f>GoalOutcomes[[#This Row],[Number Successful]]/GoalOutcomes[[#This Row],[Total Projects]]</f>
        <v>0.66666666666666663</v>
      </c>
      <c r="G11" s="12">
        <f>GoalOutcomes[[#This Row],[Number Failed]]/GoalOutcomes[[#This Row],[Total Projects]]</f>
        <v>0.33333333333333331</v>
      </c>
      <c r="H11" s="12">
        <f>GoalOutcomes[[#This Row],[Number Canceled]]/GoalOutcomes[[#This Row],[Total Projects]]</f>
        <v>0</v>
      </c>
    </row>
    <row r="12" spans="1:8" x14ac:dyDescent="0.25">
      <c r="A12" t="s">
        <v>8374</v>
      </c>
      <c r="B12">
        <f>COUNTIFS(OrgData[[#Data],[subcategory]], "plays", OrgData[[#Data],[outcomes]], "successful", OrgData[[#Data],[goal]], "&lt; 50000", OrgData[[#Data],[goal]], "&gt;=45000")</f>
        <v>0</v>
      </c>
      <c r="C12">
        <f>COUNTIFS(OrgData[[#Data],[subcategory]], "plays", OrgData[[#Data],[outcomes]], "failed", OrgData[[#Data],[goal]], "&lt; 50000", OrgData[[#Data],[goal]], "&gt;=45000")</f>
        <v>1</v>
      </c>
      <c r="D12">
        <f>COUNTIFS(OrgData[[#Data],[subcategory]], "plays", OrgData[[#Data],[outcomes]], "canceled", OrgData[[#Data],[goal]], "&lt; 50000", OrgData[[#Data],[goal]], "&gt;=45000")</f>
        <v>0</v>
      </c>
      <c r="E12">
        <f>GoalOutcomes[[#This Row],[Number Successful]]+GoalOutcomes[[#This Row],[Number Failed]]+GoalOutcomes[[#This Row],[Number Canceled]]</f>
        <v>1</v>
      </c>
      <c r="F12" s="12">
        <f>GoalOutcomes[[#This Row],[Number Successful]]/GoalOutcomes[[#This Row],[Total Projects]]</f>
        <v>0</v>
      </c>
      <c r="G12" s="12">
        <f>GoalOutcomes[[#This Row],[Number Failed]]/GoalOutcomes[[#This Row],[Total Projects]]</f>
        <v>1</v>
      </c>
      <c r="H12" s="12">
        <f>GoalOutcomes[[#This Row],[Number Canceled]]/GoalOutcomes[[#This Row],[Total Projects]]</f>
        <v>0</v>
      </c>
    </row>
    <row r="13" spans="1:8" x14ac:dyDescent="0.25">
      <c r="A13" t="s">
        <v>8373</v>
      </c>
      <c r="B13">
        <f>COUNTIFS(OrgData[[#Data],[subcategory]], "plays", OrgData[[#Data],[outcomes]], "successful", OrgData[[#Data],[goal]], "&gt;= 50000")</f>
        <v>2</v>
      </c>
      <c r="C13">
        <f>COUNTIFS(OrgData[[#Data],[subcategory]], "plays", OrgData[[#Data],[outcomes]], "failed", OrgData[[#Data],[goal]], "&gt;= 50000")</f>
        <v>14</v>
      </c>
      <c r="D13">
        <f>COUNTIFS(OrgData[[#Data],[subcategory]], "plays", OrgData[[#Data],[outcomes]], "canceled", OrgData[[#Data],[goal]], "&gt;= 50000")</f>
        <v>0</v>
      </c>
      <c r="E13">
        <f>GoalOutcomes[[#This Row],[Number Successful]]+GoalOutcomes[[#This Row],[Number Failed]]+GoalOutcomes[[#This Row],[Number Canceled]]</f>
        <v>16</v>
      </c>
      <c r="F13" s="12">
        <f>GoalOutcomes[[#This Row],[Number Successful]]/GoalOutcomes[[#This Row],[Total Projects]]</f>
        <v>0.125</v>
      </c>
      <c r="G13" s="12">
        <f>GoalOutcomes[[#This Row],[Number Failed]]/GoalOutcomes[[#This Row],[Total Projects]]</f>
        <v>0.875</v>
      </c>
      <c r="H13" s="12">
        <f>GoalOutcomes[[#This Row],[Number Canceled]]/GoalOutcomes[[#This Row],[Total Projects]]</f>
        <v>0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customWidth="1"/>
    <col min="3" max="3" width="40.42578125" customWidth="1"/>
    <col min="4" max="4" width="15.5703125" bestFit="1" customWidth="1"/>
    <col min="5" max="5" width="16.42578125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18.5703125" bestFit="1" customWidth="1"/>
    <col min="13" max="13" width="36.42578125" customWidth="1"/>
    <col min="14" max="14" width="41.140625" customWidth="1"/>
    <col min="15" max="15" width="11.5703125" customWidth="1"/>
    <col min="16" max="16" width="18" customWidth="1"/>
    <col min="17" max="17" width="16.5703125" customWidth="1"/>
    <col min="18" max="18" width="13.5703125" customWidth="1"/>
    <col min="19" max="19" width="23.5703125" style="9" customWidth="1"/>
    <col min="20" max="20" width="22.5703125" style="9" customWidth="1"/>
  </cols>
  <sheetData>
    <row r="1" spans="1:21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s="9" t="s">
        <v>8324</v>
      </c>
      <c r="T1" s="9" t="s">
        <v>8325</v>
      </c>
      <c r="U1" t="s">
        <v>8353</v>
      </c>
    </row>
    <row r="2" spans="1:21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ROUND(E2/D2*100, 0)</f>
        <v>137</v>
      </c>
      <c r="P2">
        <f>IFERROR(ROUND(E2/L2, 2),0)</f>
        <v>63.92</v>
      </c>
      <c r="Q2" t="str">
        <f>LEFT(N2, FIND("/", N2, 1) - 1)</f>
        <v>film &amp; video</v>
      </c>
      <c r="R2" t="str">
        <f>RIGHT(N2, LEN(N2) - FIND("/", N2, 1))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143</v>
      </c>
      <c r="P3">
        <f t="shared" ref="P3:P66" si="1">IFERROR(ROUND(E3/L3, 2),0)</f>
        <v>185.48</v>
      </c>
      <c r="Q3" t="str">
        <f t="shared" ref="Q3:Q66" si="2">LEFT(N3, FIND("/", N3, 1) - 1)</f>
        <v>film &amp; video</v>
      </c>
      <c r="R3" t="str">
        <f t="shared" ref="R3:R66" si="3">RIGHT(N3, LEN(N3) - FIND("/", N3, 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YEAR(S3)</f>
        <v>2017</v>
      </c>
    </row>
    <row r="4" spans="1:21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2016</v>
      </c>
    </row>
    <row r="10" spans="1:21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45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45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2014</v>
      </c>
    </row>
    <row r="21" spans="1:21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2015</v>
      </c>
    </row>
    <row r="23" spans="1:21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2015</v>
      </c>
    </row>
    <row r="27" spans="1:21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2015</v>
      </c>
    </row>
    <row r="36" spans="1:21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2013</v>
      </c>
    </row>
    <row r="41" spans="1:21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2014</v>
      </c>
    </row>
    <row r="47" spans="1:21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2015</v>
      </c>
    </row>
    <row r="49" spans="1:21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2015</v>
      </c>
    </row>
    <row r="54" spans="1:21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2015</v>
      </c>
    </row>
    <row r="59" spans="1:21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2015</v>
      </c>
    </row>
    <row r="62" spans="1:21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2014</v>
      </c>
    </row>
    <row r="63" spans="1:21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2013</v>
      </c>
    </row>
    <row r="64" spans="1:21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7">ROUND(E66/D66*100, 0)</f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7"/>
        <v>108</v>
      </c>
      <c r="P67">
        <f t="shared" ref="P67:P130" si="8">IFERROR(ROUND(E67/L67, 2),0)</f>
        <v>132.05000000000001</v>
      </c>
      <c r="Q67" t="str">
        <f t="shared" ref="Q67:Q130" si="9">LEFT(N67, FIND("/", N67, 1) - 1)</f>
        <v>film &amp; video</v>
      </c>
      <c r="R67" t="str">
        <f t="shared" ref="R67:R130" si="10">RIGHT(N67, LEN(N67) - FIND("/", N67, 1))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2016</v>
      </c>
    </row>
    <row r="69" spans="1:21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2012</v>
      </c>
    </row>
    <row r="70" spans="1:21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2014</v>
      </c>
    </row>
    <row r="71" spans="1:21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2011</v>
      </c>
    </row>
    <row r="72" spans="1:21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2011</v>
      </c>
    </row>
    <row r="73" spans="1:21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2012</v>
      </c>
    </row>
    <row r="74" spans="1:21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2012</v>
      </c>
    </row>
    <row r="75" spans="1:21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2011</v>
      </c>
    </row>
    <row r="76" spans="1:21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2015</v>
      </c>
    </row>
    <row r="77" spans="1:21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2013</v>
      </c>
    </row>
    <row r="78" spans="1:21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2011</v>
      </c>
    </row>
    <row r="79" spans="1:21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2012</v>
      </c>
    </row>
    <row r="80" spans="1:21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2016</v>
      </c>
    </row>
    <row r="81" spans="1:21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2014</v>
      </c>
    </row>
    <row r="82" spans="1:21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2013</v>
      </c>
    </row>
    <row r="83" spans="1:21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2012</v>
      </c>
    </row>
    <row r="84" spans="1:21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2011</v>
      </c>
    </row>
    <row r="85" spans="1:21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2015</v>
      </c>
    </row>
    <row r="86" spans="1:21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2011</v>
      </c>
    </row>
    <row r="87" spans="1:21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2011</v>
      </c>
    </row>
    <row r="88" spans="1:21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2015</v>
      </c>
    </row>
    <row r="89" spans="1:21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2010</v>
      </c>
    </row>
    <row r="90" spans="1:21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2014</v>
      </c>
    </row>
    <row r="91" spans="1:21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2013</v>
      </c>
    </row>
    <row r="92" spans="1:21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2011</v>
      </c>
    </row>
    <row r="93" spans="1:21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2011</v>
      </c>
    </row>
    <row r="94" spans="1:21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2016</v>
      </c>
    </row>
    <row r="95" spans="1:21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2012</v>
      </c>
    </row>
    <row r="96" spans="1:21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2014</v>
      </c>
    </row>
    <row r="97" spans="1:21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2012</v>
      </c>
    </row>
    <row r="98" spans="1:21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2010</v>
      </c>
    </row>
    <row r="99" spans="1:21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2011</v>
      </c>
    </row>
    <row r="100" spans="1:21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2012</v>
      </c>
    </row>
    <row r="101" spans="1:21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2013</v>
      </c>
    </row>
    <row r="102" spans="1:21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2012</v>
      </c>
    </row>
    <row r="103" spans="1:21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2012</v>
      </c>
    </row>
    <row r="104" spans="1:21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2010</v>
      </c>
    </row>
    <row r="105" spans="1:21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2014</v>
      </c>
    </row>
    <row r="106" spans="1:21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2011</v>
      </c>
    </row>
    <row r="107" spans="1:21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2016</v>
      </c>
    </row>
    <row r="108" spans="1:2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2012</v>
      </c>
    </row>
    <row r="109" spans="1:21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2011</v>
      </c>
    </row>
    <row r="110" spans="1:21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2013</v>
      </c>
    </row>
    <row r="111" spans="1:21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2011</v>
      </c>
    </row>
    <row r="112" spans="1:21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2013</v>
      </c>
    </row>
    <row r="113" spans="1:21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2015</v>
      </c>
    </row>
    <row r="114" spans="1:21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2014</v>
      </c>
    </row>
    <row r="115" spans="1:21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2011</v>
      </c>
    </row>
    <row r="116" spans="1:21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2011</v>
      </c>
    </row>
    <row r="117" spans="1:21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2012</v>
      </c>
    </row>
    <row r="118" spans="1:21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2011</v>
      </c>
    </row>
    <row r="119" spans="1:21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2010</v>
      </c>
    </row>
    <row r="120" spans="1:21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2011</v>
      </c>
    </row>
    <row r="121" spans="1:21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2011</v>
      </c>
    </row>
    <row r="122" spans="1:21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2016</v>
      </c>
    </row>
    <row r="123" spans="1:21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2015</v>
      </c>
    </row>
    <row r="124" spans="1:21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2016</v>
      </c>
    </row>
    <row r="125" spans="1:21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2014</v>
      </c>
    </row>
    <row r="126" spans="1:21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2015</v>
      </c>
    </row>
    <row r="127" spans="1:21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2016</v>
      </c>
    </row>
    <row r="128" spans="1:21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2015</v>
      </c>
    </row>
    <row r="129" spans="1:21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2015</v>
      </c>
    </row>
    <row r="130" spans="1:21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4">ROUND(E130/D130*100, 0)</f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2016</v>
      </c>
    </row>
    <row r="131" spans="1:21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4"/>
        <v>0</v>
      </c>
      <c r="P131">
        <f t="shared" ref="P131:P194" si="15">IFERROR(ROUND(E131/L131, 2),0)</f>
        <v>0</v>
      </c>
      <c r="Q131" t="str">
        <f t="shared" ref="Q131:Q194" si="16">LEFT(N131, FIND("/", N131, 1) - 1)</f>
        <v>film &amp; video</v>
      </c>
      <c r="R131" t="str">
        <f t="shared" ref="R131:R194" si="17">RIGHT(N131, LEN(N131) - FIND("/", N131, 1))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2014</v>
      </c>
    </row>
    <row r="133" spans="1:2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2016</v>
      </c>
    </row>
    <row r="134" spans="1:21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2014</v>
      </c>
    </row>
    <row r="135" spans="1:21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2016</v>
      </c>
    </row>
    <row r="136" spans="1:21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2015</v>
      </c>
    </row>
    <row r="137" spans="1:21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2014</v>
      </c>
    </row>
    <row r="138" spans="1:21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2015</v>
      </c>
    </row>
    <row r="139" spans="1:21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2015</v>
      </c>
    </row>
    <row r="140" spans="1:21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2015</v>
      </c>
    </row>
    <row r="141" spans="1:21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2015</v>
      </c>
    </row>
    <row r="142" spans="1:21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2015</v>
      </c>
    </row>
    <row r="143" spans="1:21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2015</v>
      </c>
    </row>
    <row r="144" spans="1:21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2014</v>
      </c>
    </row>
    <row r="145" spans="1:21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2016</v>
      </c>
    </row>
    <row r="146" spans="1:21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2015</v>
      </c>
    </row>
    <row r="147" spans="1:21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2015</v>
      </c>
    </row>
    <row r="148" spans="1:21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2016</v>
      </c>
    </row>
    <row r="149" spans="1:21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2014</v>
      </c>
    </row>
    <row r="150" spans="1:21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2016</v>
      </c>
    </row>
    <row r="151" spans="1:21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2014</v>
      </c>
    </row>
    <row r="152" spans="1:21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2015</v>
      </c>
    </row>
    <row r="153" spans="1:21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2015</v>
      </c>
    </row>
    <row r="154" spans="1:21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2014</v>
      </c>
    </row>
    <row r="155" spans="1:21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2014</v>
      </c>
    </row>
    <row r="156" spans="1:21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2015</v>
      </c>
    </row>
    <row r="157" spans="1:21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2015</v>
      </c>
    </row>
    <row r="158" spans="1:21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2014</v>
      </c>
    </row>
    <row r="159" spans="1:21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2016</v>
      </c>
    </row>
    <row r="160" spans="1:21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2014</v>
      </c>
    </row>
    <row r="161" spans="1:21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2016</v>
      </c>
    </row>
    <row r="162" spans="1:21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2015</v>
      </c>
    </row>
    <row r="163" spans="1:21" ht="45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2014</v>
      </c>
    </row>
    <row r="164" spans="1:21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2014</v>
      </c>
    </row>
    <row r="165" spans="1:21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2015</v>
      </c>
    </row>
    <row r="166" spans="1:21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2014</v>
      </c>
    </row>
    <row r="167" spans="1:21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2015</v>
      </c>
    </row>
    <row r="168" spans="1:21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2016</v>
      </c>
    </row>
    <row r="169" spans="1:21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2015</v>
      </c>
    </row>
    <row r="170" spans="1:21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2015</v>
      </c>
    </row>
    <row r="171" spans="1:21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2014</v>
      </c>
    </row>
    <row r="172" spans="1:21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2015</v>
      </c>
    </row>
    <row r="173" spans="1:21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2016</v>
      </c>
    </row>
    <row r="174" spans="1:21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2015</v>
      </c>
    </row>
    <row r="175" spans="1:21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2015</v>
      </c>
    </row>
    <row r="176" spans="1:21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2015</v>
      </c>
    </row>
    <row r="177" spans="1:21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2014</v>
      </c>
    </row>
    <row r="178" spans="1:21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2015</v>
      </c>
    </row>
    <row r="179" spans="1:21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2015</v>
      </c>
    </row>
    <row r="180" spans="1:21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2015</v>
      </c>
    </row>
    <row r="181" spans="1:21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2016</v>
      </c>
    </row>
    <row r="182" spans="1:21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2015</v>
      </c>
    </row>
    <row r="183" spans="1:21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2015</v>
      </c>
    </row>
    <row r="184" spans="1:21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2016</v>
      </c>
    </row>
    <row r="185" spans="1:2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2014</v>
      </c>
    </row>
    <row r="186" spans="1:21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2014</v>
      </c>
    </row>
    <row r="187" spans="1:2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2016</v>
      </c>
    </row>
    <row r="188" spans="1:21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2017</v>
      </c>
    </row>
    <row r="189" spans="1:21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2015</v>
      </c>
    </row>
    <row r="190" spans="1:21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2014</v>
      </c>
    </row>
    <row r="191" spans="1:21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2016</v>
      </c>
    </row>
    <row r="192" spans="1:2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2016</v>
      </c>
    </row>
    <row r="193" spans="1:21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2015</v>
      </c>
    </row>
    <row r="194" spans="1:21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21">ROUND(E194/D194*100, 0)</f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2014</v>
      </c>
    </row>
    <row r="195" spans="1:21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21"/>
        <v>0</v>
      </c>
      <c r="P195">
        <f t="shared" ref="P195:P258" si="22">IFERROR(ROUND(E195/L195, 2),0)</f>
        <v>0</v>
      </c>
      <c r="Q195" t="str">
        <f t="shared" ref="Q195:Q258" si="23">LEFT(N195, FIND("/", N195, 1) - 1)</f>
        <v>film &amp; video</v>
      </c>
      <c r="R195" t="str">
        <f t="shared" ref="R195:R258" si="24">RIGHT(N195, LEN(N195) - FIND("/", N195, 1))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2016</v>
      </c>
    </row>
    <row r="197" spans="1:21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2015</v>
      </c>
    </row>
    <row r="198" spans="1:21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2015</v>
      </c>
    </row>
    <row r="199" spans="1:21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2017</v>
      </c>
    </row>
    <row r="200" spans="1:21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2014</v>
      </c>
    </row>
    <row r="201" spans="1:21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2016</v>
      </c>
    </row>
    <row r="202" spans="1:21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2014</v>
      </c>
    </row>
    <row r="203" spans="1:21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2015</v>
      </c>
    </row>
    <row r="204" spans="1:2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2015</v>
      </c>
    </row>
    <row r="205" spans="1:21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2014</v>
      </c>
    </row>
    <row r="206" spans="1:21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2016</v>
      </c>
    </row>
    <row r="207" spans="1:21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2015</v>
      </c>
    </row>
    <row r="208" spans="1:21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2016</v>
      </c>
    </row>
    <row r="209" spans="1:21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2014</v>
      </c>
    </row>
    <row r="210" spans="1:21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2014</v>
      </c>
    </row>
    <row r="211" spans="1:21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2015</v>
      </c>
    </row>
    <row r="212" spans="1:21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2015</v>
      </c>
    </row>
    <row r="213" spans="1:21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2015</v>
      </c>
    </row>
    <row r="214" spans="1:21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2016</v>
      </c>
    </row>
    <row r="215" spans="1:21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2015</v>
      </c>
    </row>
    <row r="216" spans="1:21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2015</v>
      </c>
    </row>
    <row r="217" spans="1:21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2016</v>
      </c>
    </row>
    <row r="218" spans="1:21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2015</v>
      </c>
    </row>
    <row r="219" spans="1:2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2014</v>
      </c>
    </row>
    <row r="220" spans="1:21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2015</v>
      </c>
    </row>
    <row r="221" spans="1:21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2016</v>
      </c>
    </row>
    <row r="222" spans="1:21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2015</v>
      </c>
    </row>
    <row r="223" spans="1:21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2015</v>
      </c>
    </row>
    <row r="224" spans="1:21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2015</v>
      </c>
    </row>
    <row r="225" spans="1:21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2016</v>
      </c>
    </row>
    <row r="226" spans="1:21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2015</v>
      </c>
    </row>
    <row r="227" spans="1:21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2016</v>
      </c>
    </row>
    <row r="228" spans="1:21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2015</v>
      </c>
    </row>
    <row r="229" spans="1:21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2015</v>
      </c>
    </row>
    <row r="230" spans="1:21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2015</v>
      </c>
    </row>
    <row r="231" spans="1:21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2016</v>
      </c>
    </row>
    <row r="232" spans="1:21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2015</v>
      </c>
    </row>
    <row r="233" spans="1:21" ht="45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2015</v>
      </c>
    </row>
    <row r="234" spans="1:21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2015</v>
      </c>
    </row>
    <row r="235" spans="1:21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2016</v>
      </c>
    </row>
    <row r="236" spans="1:21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2015</v>
      </c>
    </row>
    <row r="237" spans="1:21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2015</v>
      </c>
    </row>
    <row r="238" spans="1:21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2015</v>
      </c>
    </row>
    <row r="239" spans="1:21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2016</v>
      </c>
    </row>
    <row r="240" spans="1:21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2016</v>
      </c>
    </row>
    <row r="241" spans="1:21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2015</v>
      </c>
    </row>
    <row r="242" spans="1:21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2013</v>
      </c>
    </row>
    <row r="243" spans="1:21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2014</v>
      </c>
    </row>
    <row r="244" spans="1:21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2011</v>
      </c>
    </row>
    <row r="245" spans="1:21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2014</v>
      </c>
    </row>
    <row r="246" spans="1:21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2010</v>
      </c>
    </row>
    <row r="247" spans="1:21" ht="45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2012</v>
      </c>
    </row>
    <row r="248" spans="1:21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2010</v>
      </c>
    </row>
    <row r="249" spans="1:21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2010</v>
      </c>
    </row>
    <row r="250" spans="1:21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2011</v>
      </c>
    </row>
    <row r="251" spans="1:21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2010</v>
      </c>
    </row>
    <row r="252" spans="1:21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2013</v>
      </c>
    </row>
    <row r="253" spans="1:21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2012</v>
      </c>
    </row>
    <row r="254" spans="1:21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2010</v>
      </c>
    </row>
    <row r="255" spans="1:21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2012</v>
      </c>
    </row>
    <row r="256" spans="1:21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2015</v>
      </c>
    </row>
    <row r="257" spans="1:21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2011</v>
      </c>
    </row>
    <row r="258" spans="1:21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28">ROUND(E258/D258*100, 0)</f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2013</v>
      </c>
    </row>
    <row r="259" spans="1:21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8"/>
        <v>107</v>
      </c>
      <c r="P259">
        <f t="shared" ref="P259:P322" si="29">IFERROR(ROUND(E259/L259, 2),0)</f>
        <v>66.7</v>
      </c>
      <c r="Q259" t="str">
        <f t="shared" ref="Q259:Q322" si="30">LEFT(N259, FIND("/", N259, 1) - 1)</f>
        <v>film &amp; video</v>
      </c>
      <c r="R259" t="str">
        <f t="shared" ref="R259:R322" si="31">RIGHT(N259, LEN(N259) - FIND("/", N259, 1))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2011</v>
      </c>
    </row>
    <row r="261" spans="1:21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2015</v>
      </c>
    </row>
    <row r="262" spans="1:21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2010</v>
      </c>
    </row>
    <row r="263" spans="1:21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2012</v>
      </c>
    </row>
    <row r="264" spans="1:21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2011</v>
      </c>
    </row>
    <row r="265" spans="1:21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2012</v>
      </c>
    </row>
    <row r="266" spans="1:21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2012</v>
      </c>
    </row>
    <row r="267" spans="1:21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2010</v>
      </c>
    </row>
    <row r="268" spans="1:21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2010</v>
      </c>
    </row>
    <row r="269" spans="1:21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2014</v>
      </c>
    </row>
    <row r="270" spans="1:21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2011</v>
      </c>
    </row>
    <row r="271" spans="1:21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2017</v>
      </c>
    </row>
    <row r="272" spans="1:21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2011</v>
      </c>
    </row>
    <row r="273" spans="1:21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2013</v>
      </c>
    </row>
    <row r="274" spans="1:21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2010</v>
      </c>
    </row>
    <row r="275" spans="1:21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2011</v>
      </c>
    </row>
    <row r="276" spans="1:21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2012</v>
      </c>
    </row>
    <row r="277" spans="1:21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2012</v>
      </c>
    </row>
    <row r="278" spans="1:21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2012</v>
      </c>
    </row>
    <row r="279" spans="1:21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2015</v>
      </c>
    </row>
    <row r="280" spans="1:21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2012</v>
      </c>
    </row>
    <row r="281" spans="1:21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2017</v>
      </c>
    </row>
    <row r="282" spans="1:21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2014</v>
      </c>
    </row>
    <row r="283" spans="1:21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2009</v>
      </c>
    </row>
    <row r="284" spans="1:21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2010</v>
      </c>
    </row>
    <row r="285" spans="1:21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2011</v>
      </c>
    </row>
    <row r="286" spans="1:21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2011</v>
      </c>
    </row>
    <row r="287" spans="1:21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2013</v>
      </c>
    </row>
    <row r="288" spans="1:21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2013</v>
      </c>
    </row>
    <row r="289" spans="1:21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2012</v>
      </c>
    </row>
    <row r="290" spans="1:21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2012</v>
      </c>
    </row>
    <row r="291" spans="1:21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2013</v>
      </c>
    </row>
    <row r="292" spans="1:21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2010</v>
      </c>
    </row>
    <row r="293" spans="1:21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2013</v>
      </c>
    </row>
    <row r="294" spans="1:21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2011</v>
      </c>
    </row>
    <row r="295" spans="1:21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2014</v>
      </c>
    </row>
    <row r="296" spans="1:21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2010</v>
      </c>
    </row>
    <row r="297" spans="1:21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2013</v>
      </c>
    </row>
    <row r="298" spans="1:21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2012</v>
      </c>
    </row>
    <row r="299" spans="1:21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2015</v>
      </c>
    </row>
    <row r="300" spans="1:21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2014</v>
      </c>
    </row>
    <row r="301" spans="1:21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2010</v>
      </c>
    </row>
    <row r="302" spans="1:21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2011</v>
      </c>
    </row>
    <row r="303" spans="1:21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2013</v>
      </c>
    </row>
    <row r="304" spans="1:21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2012</v>
      </c>
    </row>
    <row r="305" spans="1:21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2012</v>
      </c>
    </row>
    <row r="306" spans="1:21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2012</v>
      </c>
    </row>
    <row r="307" spans="1:21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2012</v>
      </c>
    </row>
    <row r="308" spans="1:21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2013</v>
      </c>
    </row>
    <row r="309" spans="1:2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2013</v>
      </c>
    </row>
    <row r="310" spans="1:21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2011</v>
      </c>
    </row>
    <row r="311" spans="1:21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2012</v>
      </c>
    </row>
    <row r="312" spans="1:21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2011</v>
      </c>
    </row>
    <row r="313" spans="1:21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2011</v>
      </c>
    </row>
    <row r="314" spans="1:21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2013</v>
      </c>
    </row>
    <row r="315" spans="1:21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2010</v>
      </c>
    </row>
    <row r="316" spans="1:21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2013</v>
      </c>
    </row>
    <row r="317" spans="1:21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2012</v>
      </c>
    </row>
    <row r="318" spans="1:21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2014</v>
      </c>
    </row>
    <row r="319" spans="1:21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2013</v>
      </c>
    </row>
    <row r="320" spans="1:21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2013</v>
      </c>
    </row>
    <row r="321" spans="1:21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2009</v>
      </c>
    </row>
    <row r="322" spans="1:21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35">ROUND(E322/D322*100, 0)</f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2015</v>
      </c>
    </row>
    <row r="323" spans="1:21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35"/>
        <v>103</v>
      </c>
      <c r="P323">
        <f t="shared" ref="P323:P386" si="36">IFERROR(ROUND(E323/L323, 2),0)</f>
        <v>106.62</v>
      </c>
      <c r="Q323" t="str">
        <f t="shared" ref="Q323:Q386" si="37">LEFT(N323, FIND("/", N323, 1) - 1)</f>
        <v>film &amp; video</v>
      </c>
      <c r="R323" t="str">
        <f t="shared" ref="R323:R386" si="38">RIGHT(N323, LEN(N323) - FIND("/", N323, 1))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2016</v>
      </c>
    </row>
    <row r="325" spans="1:21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2016</v>
      </c>
    </row>
    <row r="326" spans="1:21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2015</v>
      </c>
    </row>
    <row r="327" spans="1:21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2016</v>
      </c>
    </row>
    <row r="328" spans="1:21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2017</v>
      </c>
    </row>
    <row r="329" spans="1:21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2015</v>
      </c>
    </row>
    <row r="330" spans="1:21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2015</v>
      </c>
    </row>
    <row r="331" spans="1:21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2015</v>
      </c>
    </row>
    <row r="332" spans="1:21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2013</v>
      </c>
    </row>
    <row r="333" spans="1:21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2016</v>
      </c>
    </row>
    <row r="334" spans="1:21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2015</v>
      </c>
    </row>
    <row r="335" spans="1:21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2016</v>
      </c>
    </row>
    <row r="336" spans="1:21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2015</v>
      </c>
    </row>
    <row r="337" spans="1:21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2015</v>
      </c>
    </row>
    <row r="338" spans="1:21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2015</v>
      </c>
    </row>
    <row r="339" spans="1:21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2015</v>
      </c>
    </row>
    <row r="340" spans="1:21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2016</v>
      </c>
    </row>
    <row r="341" spans="1:21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2015</v>
      </c>
    </row>
    <row r="342" spans="1:21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2017</v>
      </c>
    </row>
    <row r="343" spans="1:21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2014</v>
      </c>
    </row>
    <row r="344" spans="1:21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2016</v>
      </c>
    </row>
    <row r="345" spans="1:21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2014</v>
      </c>
    </row>
    <row r="346" spans="1:21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2015</v>
      </c>
    </row>
    <row r="347" spans="1:21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2015</v>
      </c>
    </row>
    <row r="348" spans="1:21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2015</v>
      </c>
    </row>
    <row r="349" spans="1:21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2015</v>
      </c>
    </row>
    <row r="350" spans="1:21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2015</v>
      </c>
    </row>
    <row r="351" spans="1:21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2017</v>
      </c>
    </row>
    <row r="352" spans="1:21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2016</v>
      </c>
    </row>
    <row r="353" spans="1:21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2016</v>
      </c>
    </row>
    <row r="354" spans="1:21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2014</v>
      </c>
    </row>
    <row r="355" spans="1:21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2015</v>
      </c>
    </row>
    <row r="356" spans="1:21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2016</v>
      </c>
    </row>
    <row r="357" spans="1:21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2014</v>
      </c>
    </row>
    <row r="358" spans="1:21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2016</v>
      </c>
    </row>
    <row r="359" spans="1:21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2015</v>
      </c>
    </row>
    <row r="360" spans="1:21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2016</v>
      </c>
    </row>
    <row r="361" spans="1:21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2014</v>
      </c>
    </row>
    <row r="362" spans="1:21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2015</v>
      </c>
    </row>
    <row r="363" spans="1:21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2014</v>
      </c>
    </row>
    <row r="364" spans="1:21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2014</v>
      </c>
    </row>
    <row r="365" spans="1:21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2010</v>
      </c>
    </row>
    <row r="366" spans="1:21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2014</v>
      </c>
    </row>
    <row r="367" spans="1:21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2014</v>
      </c>
    </row>
    <row r="368" spans="1:21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2012</v>
      </c>
    </row>
    <row r="369" spans="1:21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2013</v>
      </c>
    </row>
    <row r="370" spans="1:21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2015</v>
      </c>
    </row>
    <row r="371" spans="1:21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2011</v>
      </c>
    </row>
    <row r="372" spans="1:21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2016</v>
      </c>
    </row>
    <row r="373" spans="1:21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2012</v>
      </c>
    </row>
    <row r="374" spans="1:21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2016</v>
      </c>
    </row>
    <row r="375" spans="1:21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2012</v>
      </c>
    </row>
    <row r="376" spans="1:21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2011</v>
      </c>
    </row>
    <row r="377" spans="1:21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2014</v>
      </c>
    </row>
    <row r="378" spans="1:21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2016</v>
      </c>
    </row>
    <row r="379" spans="1:21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2015</v>
      </c>
    </row>
    <row r="380" spans="1:21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2016</v>
      </c>
    </row>
    <row r="381" spans="1:21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2012</v>
      </c>
    </row>
    <row r="382" spans="1:21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2015</v>
      </c>
    </row>
    <row r="383" spans="1:21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2012</v>
      </c>
    </row>
    <row r="384" spans="1:21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2012</v>
      </c>
    </row>
    <row r="385" spans="1:21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2014</v>
      </c>
    </row>
    <row r="386" spans="1:21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42">ROUND(E386/D386*100, 0)</f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2014</v>
      </c>
    </row>
    <row r="387" spans="1:21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42"/>
        <v>106</v>
      </c>
      <c r="P387">
        <f t="shared" ref="P387:P450" si="43">IFERROR(ROUND(E387/L387, 2),0)</f>
        <v>111.8</v>
      </c>
      <c r="Q387" t="str">
        <f t="shared" ref="Q387:Q450" si="44">LEFT(N387, FIND("/", N387, 1) - 1)</f>
        <v>film &amp; video</v>
      </c>
      <c r="R387" t="str">
        <f t="shared" ref="R387:R450" si="45">RIGHT(N387, LEN(N387) - FIND("/", N387, 1))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2015</v>
      </c>
    </row>
    <row r="389" spans="1:21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2015</v>
      </c>
    </row>
    <row r="390" spans="1:21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2016</v>
      </c>
    </row>
    <row r="391" spans="1:21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2014</v>
      </c>
    </row>
    <row r="392" spans="1:21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2015</v>
      </c>
    </row>
    <row r="393" spans="1:21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2011</v>
      </c>
    </row>
    <row r="394" spans="1:21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2011</v>
      </c>
    </row>
    <row r="395" spans="1:21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2013</v>
      </c>
    </row>
    <row r="396" spans="1:21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2016</v>
      </c>
    </row>
    <row r="397" spans="1:21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2012</v>
      </c>
    </row>
    <row r="398" spans="1:21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2012</v>
      </c>
    </row>
    <row r="399" spans="1:21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2010</v>
      </c>
    </row>
    <row r="400" spans="1:21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2015</v>
      </c>
    </row>
    <row r="401" spans="1:21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2016</v>
      </c>
    </row>
    <row r="402" spans="1:21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2014</v>
      </c>
    </row>
    <row r="403" spans="1:21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2011</v>
      </c>
    </row>
    <row r="404" spans="1:21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2015</v>
      </c>
    </row>
    <row r="405" spans="1:21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2011</v>
      </c>
    </row>
    <row r="406" spans="1:21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2014</v>
      </c>
    </row>
    <row r="407" spans="1:21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2014</v>
      </c>
    </row>
    <row r="408" spans="1:21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2011</v>
      </c>
    </row>
    <row r="409" spans="1:21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2011</v>
      </c>
    </row>
    <row r="410" spans="1:21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2013</v>
      </c>
    </row>
    <row r="411" spans="1:21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2016</v>
      </c>
    </row>
    <row r="412" spans="1:21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2015</v>
      </c>
    </row>
    <row r="413" spans="1:21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2013</v>
      </c>
    </row>
    <row r="414" spans="1:21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2012</v>
      </c>
    </row>
    <row r="415" spans="1:21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2012</v>
      </c>
    </row>
    <row r="416" spans="1:21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2013</v>
      </c>
    </row>
    <row r="417" spans="1:21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2014</v>
      </c>
    </row>
    <row r="418" spans="1:21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2014</v>
      </c>
    </row>
    <row r="419" spans="1:21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2013</v>
      </c>
    </row>
    <row r="420" spans="1:21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2015</v>
      </c>
    </row>
    <row r="421" spans="1:21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2013</v>
      </c>
    </row>
    <row r="422" spans="1:21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2014</v>
      </c>
    </row>
    <row r="423" spans="1:21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2015</v>
      </c>
    </row>
    <row r="424" spans="1:21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2014</v>
      </c>
    </row>
    <row r="425" spans="1:21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2013</v>
      </c>
    </row>
    <row r="426" spans="1:21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2012</v>
      </c>
    </row>
    <row r="427" spans="1:21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2015</v>
      </c>
    </row>
    <row r="428" spans="1:21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2016</v>
      </c>
    </row>
    <row r="429" spans="1:21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2015</v>
      </c>
    </row>
    <row r="430" spans="1:21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2014</v>
      </c>
    </row>
    <row r="431" spans="1:21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2009</v>
      </c>
    </row>
    <row r="432" spans="1:21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2013</v>
      </c>
    </row>
    <row r="433" spans="1:21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2016</v>
      </c>
    </row>
    <row r="434" spans="1:21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2015</v>
      </c>
    </row>
    <row r="435" spans="1:21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2015</v>
      </c>
    </row>
    <row r="436" spans="1:21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2013</v>
      </c>
    </row>
    <row r="437" spans="1:21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2013</v>
      </c>
    </row>
    <row r="438" spans="1:21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2013</v>
      </c>
    </row>
    <row r="439" spans="1:21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2016</v>
      </c>
    </row>
    <row r="440" spans="1:21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2015</v>
      </c>
    </row>
    <row r="441" spans="1:21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2014</v>
      </c>
    </row>
    <row r="442" spans="1:21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2016</v>
      </c>
    </row>
    <row r="443" spans="1:21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2013</v>
      </c>
    </row>
    <row r="444" spans="1:2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2015</v>
      </c>
    </row>
    <row r="445" spans="1:21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2014</v>
      </c>
    </row>
    <row r="446" spans="1:21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2011</v>
      </c>
    </row>
    <row r="447" spans="1:21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2015</v>
      </c>
    </row>
    <row r="448" spans="1:21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2015</v>
      </c>
    </row>
    <row r="449" spans="1:21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2013</v>
      </c>
    </row>
    <row r="450" spans="1:21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49">ROUND(E450/D450*100, 0)</f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2014</v>
      </c>
    </row>
    <row r="451" spans="1:21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9"/>
        <v>2</v>
      </c>
      <c r="P451">
        <f t="shared" ref="P451:P514" si="50">IFERROR(ROUND(E451/L451, 2),0)</f>
        <v>9</v>
      </c>
      <c r="Q451" t="str">
        <f t="shared" ref="Q451:Q514" si="51">LEFT(N451, FIND("/", N451, 1) - 1)</f>
        <v>film &amp; video</v>
      </c>
      <c r="R451" t="str">
        <f t="shared" ref="R451:R514" si="52">RIGHT(N451, LEN(N451) - FIND("/", N451, 1))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2014</v>
      </c>
    </row>
    <row r="453" spans="1:21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2013</v>
      </c>
    </row>
    <row r="454" spans="1:21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2015</v>
      </c>
    </row>
    <row r="455" spans="1:21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2015</v>
      </c>
    </row>
    <row r="456" spans="1:21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2014</v>
      </c>
    </row>
    <row r="457" spans="1:21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2012</v>
      </c>
    </row>
    <row r="458" spans="1:21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2013</v>
      </c>
    </row>
    <row r="459" spans="1:21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2014</v>
      </c>
    </row>
    <row r="460" spans="1:21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2013</v>
      </c>
    </row>
    <row r="461" spans="1:21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2011</v>
      </c>
    </row>
    <row r="462" spans="1:21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2014</v>
      </c>
    </row>
    <row r="463" spans="1:21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2013</v>
      </c>
    </row>
    <row r="464" spans="1:21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2011</v>
      </c>
    </row>
    <row r="465" spans="1:21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2011</v>
      </c>
    </row>
    <row r="466" spans="1:21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2016</v>
      </c>
    </row>
    <row r="467" spans="1:21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2014</v>
      </c>
    </row>
    <row r="468" spans="1:21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2012</v>
      </c>
    </row>
    <row r="469" spans="1:21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2012</v>
      </c>
    </row>
    <row r="470" spans="1:21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2012</v>
      </c>
    </row>
    <row r="471" spans="1:21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2014</v>
      </c>
    </row>
    <row r="472" spans="1:21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2013</v>
      </c>
    </row>
    <row r="473" spans="1:21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2014</v>
      </c>
    </row>
    <row r="474" spans="1:21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2014</v>
      </c>
    </row>
    <row r="475" spans="1:21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2014</v>
      </c>
    </row>
    <row r="476" spans="1:21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2017</v>
      </c>
    </row>
    <row r="477" spans="1:21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2015</v>
      </c>
    </row>
    <row r="478" spans="1:21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2014</v>
      </c>
    </row>
    <row r="479" spans="1:21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2012</v>
      </c>
    </row>
    <row r="480" spans="1:21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2015</v>
      </c>
    </row>
    <row r="481" spans="1:21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2014</v>
      </c>
    </row>
    <row r="482" spans="1:21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2013</v>
      </c>
    </row>
    <row r="483" spans="1:21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2012</v>
      </c>
    </row>
    <row r="484" spans="1:21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2016</v>
      </c>
    </row>
    <row r="485" spans="1:21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2012</v>
      </c>
    </row>
    <row r="486" spans="1:21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2015</v>
      </c>
    </row>
    <row r="487" spans="1:21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2013</v>
      </c>
    </row>
    <row r="488" spans="1:21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2014</v>
      </c>
    </row>
    <row r="489" spans="1:21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2016</v>
      </c>
    </row>
    <row r="490" spans="1:21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2016</v>
      </c>
    </row>
    <row r="491" spans="1:21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2011</v>
      </c>
    </row>
    <row r="492" spans="1:2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2012</v>
      </c>
    </row>
    <row r="493" spans="1:21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2015</v>
      </c>
    </row>
    <row r="494" spans="1:21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2016</v>
      </c>
    </row>
    <row r="495" spans="1:21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2015</v>
      </c>
    </row>
    <row r="496" spans="1:21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2014</v>
      </c>
    </row>
    <row r="497" spans="1:21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2015</v>
      </c>
    </row>
    <row r="498" spans="1:21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2013</v>
      </c>
    </row>
    <row r="499" spans="1:2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2014</v>
      </c>
    </row>
    <row r="500" spans="1:21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2011</v>
      </c>
    </row>
    <row r="501" spans="1:21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2009</v>
      </c>
    </row>
    <row r="502" spans="1:21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2010</v>
      </c>
    </row>
    <row r="503" spans="1:21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2011</v>
      </c>
    </row>
    <row r="504" spans="1:21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2012</v>
      </c>
    </row>
    <row r="505" spans="1:21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2014</v>
      </c>
    </row>
    <row r="506" spans="1:21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2012</v>
      </c>
    </row>
    <row r="507" spans="1:21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2015</v>
      </c>
    </row>
    <row r="508" spans="1:21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2013</v>
      </c>
    </row>
    <row r="509" spans="1:21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2012</v>
      </c>
    </row>
    <row r="510" spans="1:21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2012</v>
      </c>
    </row>
    <row r="511" spans="1:21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2015</v>
      </c>
    </row>
    <row r="512" spans="1:21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2016</v>
      </c>
    </row>
    <row r="513" spans="1:21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2013</v>
      </c>
    </row>
    <row r="514" spans="1:21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56">ROUND(E514/D514*100, 0)</f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2016</v>
      </c>
    </row>
    <row r="515" spans="1:21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56"/>
        <v>14</v>
      </c>
      <c r="P515">
        <f t="shared" ref="P515:P578" si="57">IFERROR(ROUND(E515/L515, 2),0)</f>
        <v>102.38</v>
      </c>
      <c r="Q515" t="str">
        <f t="shared" ref="Q515:Q578" si="58">LEFT(N515, FIND("/", N515, 1) - 1)</f>
        <v>film &amp; video</v>
      </c>
      <c r="R515" t="str">
        <f t="shared" ref="R515:R578" si="59">RIGHT(N515, LEN(N515) - FIND("/", N515, 1))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2014</v>
      </c>
    </row>
    <row r="517" spans="1:21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2015</v>
      </c>
    </row>
    <row r="518" spans="1:21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2015</v>
      </c>
    </row>
    <row r="519" spans="1:21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2017</v>
      </c>
    </row>
    <row r="520" spans="1:21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2015</v>
      </c>
    </row>
    <row r="521" spans="1:21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2012</v>
      </c>
    </row>
    <row r="522" spans="1:2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2015</v>
      </c>
    </row>
    <row r="523" spans="1:21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2016</v>
      </c>
    </row>
    <row r="524" spans="1:21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2016</v>
      </c>
    </row>
    <row r="525" spans="1:21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2015</v>
      </c>
    </row>
    <row r="526" spans="1:2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2016</v>
      </c>
    </row>
    <row r="527" spans="1:21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2014</v>
      </c>
    </row>
    <row r="528" spans="1:2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2015</v>
      </c>
    </row>
    <row r="529" spans="1:21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2017</v>
      </c>
    </row>
    <row r="530" spans="1:21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2015</v>
      </c>
    </row>
    <row r="531" spans="1:2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2016</v>
      </c>
    </row>
    <row r="532" spans="1:21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2015</v>
      </c>
    </row>
    <row r="533" spans="1:21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2016</v>
      </c>
    </row>
    <row r="534" spans="1:21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2016</v>
      </c>
    </row>
    <row r="535" spans="1:2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2016</v>
      </c>
    </row>
    <row r="536" spans="1:2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2015</v>
      </c>
    </row>
    <row r="537" spans="1:2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2016</v>
      </c>
    </row>
    <row r="538" spans="1:2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2015</v>
      </c>
    </row>
    <row r="539" spans="1:21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2015</v>
      </c>
    </row>
    <row r="540" spans="1:21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2016</v>
      </c>
    </row>
    <row r="541" spans="1:2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2016</v>
      </c>
    </row>
    <row r="542" spans="1:21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2015</v>
      </c>
    </row>
    <row r="543" spans="1:21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2015</v>
      </c>
    </row>
    <row r="544" spans="1:21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2016</v>
      </c>
    </row>
    <row r="545" spans="1:21" ht="45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2014</v>
      </c>
    </row>
    <row r="546" spans="1:21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2016</v>
      </c>
    </row>
    <row r="547" spans="1:21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2015</v>
      </c>
    </row>
    <row r="548" spans="1:21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2015</v>
      </c>
    </row>
    <row r="549" spans="1:21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2016</v>
      </c>
    </row>
    <row r="550" spans="1:21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2015</v>
      </c>
    </row>
    <row r="551" spans="1:21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2015</v>
      </c>
    </row>
    <row r="552" spans="1:21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2017</v>
      </c>
    </row>
    <row r="553" spans="1:21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2015</v>
      </c>
    </row>
    <row r="554" spans="1:21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2015</v>
      </c>
    </row>
    <row r="555" spans="1:21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2014</v>
      </c>
    </row>
    <row r="556" spans="1:21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2014</v>
      </c>
    </row>
    <row r="557" spans="1:21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2016</v>
      </c>
    </row>
    <row r="558" spans="1:21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2015</v>
      </c>
    </row>
    <row r="559" spans="1:21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2016</v>
      </c>
    </row>
    <row r="560" spans="1:21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2015</v>
      </c>
    </row>
    <row r="561" spans="1:21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2015</v>
      </c>
    </row>
    <row r="562" spans="1:21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2014</v>
      </c>
    </row>
    <row r="563" spans="1:21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2015</v>
      </c>
    </row>
    <row r="564" spans="1:21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2016</v>
      </c>
    </row>
    <row r="565" spans="1:21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2015</v>
      </c>
    </row>
    <row r="566" spans="1:21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2016</v>
      </c>
    </row>
    <row r="567" spans="1:21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2015</v>
      </c>
    </row>
    <row r="568" spans="1:21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2016</v>
      </c>
    </row>
    <row r="569" spans="1:21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2014</v>
      </c>
    </row>
    <row r="570" spans="1:21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2015</v>
      </c>
    </row>
    <row r="571" spans="1:21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2015</v>
      </c>
    </row>
    <row r="572" spans="1:21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2016</v>
      </c>
    </row>
    <row r="573" spans="1:21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2015</v>
      </c>
    </row>
    <row r="574" spans="1:21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2015</v>
      </c>
    </row>
    <row r="575" spans="1:21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2014</v>
      </c>
    </row>
    <row r="576" spans="1:21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2016</v>
      </c>
    </row>
    <row r="577" spans="1:21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2015</v>
      </c>
    </row>
    <row r="578" spans="1:21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63">ROUND(E578/D578*100, 0)</f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2015</v>
      </c>
    </row>
    <row r="579" spans="1:21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63"/>
        <v>0</v>
      </c>
      <c r="P579">
        <f t="shared" ref="P579:P642" si="64">IFERROR(ROUND(E579/L579, 2),0)</f>
        <v>10</v>
      </c>
      <c r="Q579" t="str">
        <f t="shared" ref="Q579:Q642" si="65">LEFT(N579, FIND("/", N579, 1) - 1)</f>
        <v>technology</v>
      </c>
      <c r="R579" t="str">
        <f t="shared" ref="R579:R642" si="66">RIGHT(N579, LEN(N579) - FIND("/", N579, 1))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2015</v>
      </c>
    </row>
    <row r="581" spans="1:21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2014</v>
      </c>
    </row>
    <row r="582" spans="1:21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2016</v>
      </c>
    </row>
    <row r="583" spans="1:21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2015</v>
      </c>
    </row>
    <row r="584" spans="1:21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2015</v>
      </c>
    </row>
    <row r="585" spans="1:21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2015</v>
      </c>
    </row>
    <row r="586" spans="1:21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2015</v>
      </c>
    </row>
    <row r="587" spans="1:21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2015</v>
      </c>
    </row>
    <row r="588" spans="1:21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2015</v>
      </c>
    </row>
    <row r="589" spans="1:21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2015</v>
      </c>
    </row>
    <row r="590" spans="1:21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2016</v>
      </c>
    </row>
    <row r="591" spans="1:2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2015</v>
      </c>
    </row>
    <row r="592" spans="1:21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2016</v>
      </c>
    </row>
    <row r="593" spans="1:21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2015</v>
      </c>
    </row>
    <row r="594" spans="1:21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2014</v>
      </c>
    </row>
    <row r="595" spans="1:21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2015</v>
      </c>
    </row>
    <row r="596" spans="1:21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2016</v>
      </c>
    </row>
    <row r="597" spans="1:21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2015</v>
      </c>
    </row>
    <row r="598" spans="1:21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2016</v>
      </c>
    </row>
    <row r="599" spans="1:21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2016</v>
      </c>
    </row>
    <row r="600" spans="1:21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2014</v>
      </c>
    </row>
    <row r="601" spans="1:21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2015</v>
      </c>
    </row>
    <row r="602" spans="1:21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2015</v>
      </c>
    </row>
    <row r="603" spans="1:21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2014</v>
      </c>
    </row>
    <row r="604" spans="1:21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2015</v>
      </c>
    </row>
    <row r="605" spans="1:21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2014</v>
      </c>
    </row>
    <row r="606" spans="1:21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2014</v>
      </c>
    </row>
    <row r="607" spans="1:21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2015</v>
      </c>
    </row>
    <row r="608" spans="1:21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2015</v>
      </c>
    </row>
    <row r="609" spans="1:21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2015</v>
      </c>
    </row>
    <row r="610" spans="1:21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2015</v>
      </c>
    </row>
    <row r="611" spans="1:21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2015</v>
      </c>
    </row>
    <row r="612" spans="1:21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2015</v>
      </c>
    </row>
    <row r="613" spans="1:21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2015</v>
      </c>
    </row>
    <row r="614" spans="1:21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2016</v>
      </c>
    </row>
    <row r="615" spans="1:21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2015</v>
      </c>
    </row>
    <row r="616" spans="1:21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2016</v>
      </c>
    </row>
    <row r="617" spans="1:21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2015</v>
      </c>
    </row>
    <row r="618" spans="1:21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2017</v>
      </c>
    </row>
    <row r="619" spans="1:21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2015</v>
      </c>
    </row>
    <row r="620" spans="1:21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2015</v>
      </c>
    </row>
    <row r="621" spans="1:21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2014</v>
      </c>
    </row>
    <row r="622" spans="1:21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2014</v>
      </c>
    </row>
    <row r="623" spans="1:21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2016</v>
      </c>
    </row>
    <row r="624" spans="1:21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2016</v>
      </c>
    </row>
    <row r="625" spans="1:21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2015</v>
      </c>
    </row>
    <row r="626" spans="1:21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2015</v>
      </c>
    </row>
    <row r="627" spans="1:21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2017</v>
      </c>
    </row>
    <row r="628" spans="1:21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2015</v>
      </c>
    </row>
    <row r="629" spans="1:21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2016</v>
      </c>
    </row>
    <row r="630" spans="1:21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2014</v>
      </c>
    </row>
    <row r="631" spans="1:21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2016</v>
      </c>
    </row>
    <row r="632" spans="1:21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2015</v>
      </c>
    </row>
    <row r="633" spans="1:21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2016</v>
      </c>
    </row>
    <row r="634" spans="1:21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2015</v>
      </c>
    </row>
    <row r="635" spans="1:21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2016</v>
      </c>
    </row>
    <row r="636" spans="1:21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2015</v>
      </c>
    </row>
    <row r="637" spans="1:21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2015</v>
      </c>
    </row>
    <row r="638" spans="1:21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2015</v>
      </c>
    </row>
    <row r="639" spans="1:21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2017</v>
      </c>
    </row>
    <row r="640" spans="1:2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2017</v>
      </c>
    </row>
    <row r="641" spans="1:21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2014</v>
      </c>
    </row>
    <row r="642" spans="1:21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70">ROUND(E642/D642*100, 0)</f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2016</v>
      </c>
    </row>
    <row r="643" spans="1:21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70"/>
        <v>119</v>
      </c>
      <c r="P643">
        <f t="shared" ref="P643:P706" si="71">IFERROR(ROUND(E643/L643, 2),0)</f>
        <v>151.32</v>
      </c>
      <c r="Q643" t="str">
        <f t="shared" ref="Q643:Q706" si="72">LEFT(N643, FIND("/", N643, 1) - 1)</f>
        <v>technology</v>
      </c>
      <c r="R643" t="str">
        <f t="shared" ref="R643:R706" si="73">RIGHT(N643, LEN(N643) - FIND("/", N643, 1))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5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2015</v>
      </c>
    </row>
    <row r="645" spans="1:21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2015</v>
      </c>
    </row>
    <row r="646" spans="1:21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2014</v>
      </c>
    </row>
    <row r="647" spans="1:21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2016</v>
      </c>
    </row>
    <row r="648" spans="1:21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2014</v>
      </c>
    </row>
    <row r="649" spans="1:21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2016</v>
      </c>
    </row>
    <row r="650" spans="1:21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2014</v>
      </c>
    </row>
    <row r="651" spans="1:21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2014</v>
      </c>
    </row>
    <row r="652" spans="1:21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2014</v>
      </c>
    </row>
    <row r="653" spans="1:21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2014</v>
      </c>
    </row>
    <row r="654" spans="1:21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2016</v>
      </c>
    </row>
    <row r="655" spans="1:21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2015</v>
      </c>
    </row>
    <row r="656" spans="1:21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2015</v>
      </c>
    </row>
    <row r="657" spans="1:21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2015</v>
      </c>
    </row>
    <row r="658" spans="1:21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2016</v>
      </c>
    </row>
    <row r="659" spans="1:21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2015</v>
      </c>
    </row>
    <row r="660" spans="1:21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2015</v>
      </c>
    </row>
    <row r="661" spans="1:2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2015</v>
      </c>
    </row>
    <row r="662" spans="1:21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2014</v>
      </c>
    </row>
    <row r="663" spans="1:21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2016</v>
      </c>
    </row>
    <row r="664" spans="1:21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2014</v>
      </c>
    </row>
    <row r="665" spans="1:21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2015</v>
      </c>
    </row>
    <row r="666" spans="1:21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2015</v>
      </c>
    </row>
    <row r="667" spans="1:21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2016</v>
      </c>
    </row>
    <row r="668" spans="1:21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2014</v>
      </c>
    </row>
    <row r="669" spans="1:21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2016</v>
      </c>
    </row>
    <row r="670" spans="1:21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2015</v>
      </c>
    </row>
    <row r="671" spans="1:21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2016</v>
      </c>
    </row>
    <row r="672" spans="1:21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2016</v>
      </c>
    </row>
    <row r="673" spans="1:21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2014</v>
      </c>
    </row>
    <row r="674" spans="1:21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2014</v>
      </c>
    </row>
    <row r="675" spans="1:21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2014</v>
      </c>
    </row>
    <row r="676" spans="1:21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2014</v>
      </c>
    </row>
    <row r="677" spans="1:21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2014</v>
      </c>
    </row>
    <row r="678" spans="1:21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2015</v>
      </c>
    </row>
    <row r="679" spans="1:21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2016</v>
      </c>
    </row>
    <row r="680" spans="1:21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2016</v>
      </c>
    </row>
    <row r="681" spans="1:21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2016</v>
      </c>
    </row>
    <row r="682" spans="1:21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2014</v>
      </c>
    </row>
    <row r="683" spans="1:21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2016</v>
      </c>
    </row>
    <row r="684" spans="1:21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2017</v>
      </c>
    </row>
    <row r="685" spans="1:21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2016</v>
      </c>
    </row>
    <row r="686" spans="1:21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2014</v>
      </c>
    </row>
    <row r="687" spans="1:21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2014</v>
      </c>
    </row>
    <row r="688" spans="1:21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2015</v>
      </c>
    </row>
    <row r="689" spans="1:21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2016</v>
      </c>
    </row>
    <row r="690" spans="1:21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2015</v>
      </c>
    </row>
    <row r="691" spans="1:21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2016</v>
      </c>
    </row>
    <row r="692" spans="1:21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2016</v>
      </c>
    </row>
    <row r="693" spans="1:21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2015</v>
      </c>
    </row>
    <row r="694" spans="1:21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2016</v>
      </c>
    </row>
    <row r="695" spans="1:21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2015</v>
      </c>
    </row>
    <row r="696" spans="1:21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2017</v>
      </c>
    </row>
    <row r="697" spans="1:21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2014</v>
      </c>
    </row>
    <row r="698" spans="1:21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2014</v>
      </c>
    </row>
    <row r="699" spans="1:21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2016</v>
      </c>
    </row>
    <row r="700" spans="1:21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2014</v>
      </c>
    </row>
    <row r="701" spans="1:21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2013</v>
      </c>
    </row>
    <row r="702" spans="1:21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2016</v>
      </c>
    </row>
    <row r="703" spans="1:21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2014</v>
      </c>
    </row>
    <row r="704" spans="1:21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2016</v>
      </c>
    </row>
    <row r="705" spans="1:21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2016</v>
      </c>
    </row>
    <row r="706" spans="1:21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77">ROUND(E706/D706*100, 0)</f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2016</v>
      </c>
    </row>
    <row r="707" spans="1:21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77"/>
        <v>1</v>
      </c>
      <c r="P707">
        <f t="shared" ref="P707:P770" si="78">IFERROR(ROUND(E707/L707, 2),0)</f>
        <v>195.4</v>
      </c>
      <c r="Q707" t="str">
        <f t="shared" ref="Q707:Q770" si="79">LEFT(N707, FIND("/", N707, 1) - 1)</f>
        <v>technology</v>
      </c>
      <c r="R707" t="str">
        <f t="shared" ref="R707:R770" si="80">RIGHT(N707, LEN(N707) - FIND("/", N707, 1))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2016</v>
      </c>
    </row>
    <row r="709" spans="1:21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2016</v>
      </c>
    </row>
    <row r="710" spans="1:21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2014</v>
      </c>
    </row>
    <row r="711" spans="1:21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2014</v>
      </c>
    </row>
    <row r="712" spans="1:21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2014</v>
      </c>
    </row>
    <row r="713" spans="1:21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2016</v>
      </c>
    </row>
    <row r="714" spans="1:21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2016</v>
      </c>
    </row>
    <row r="715" spans="1:21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2016</v>
      </c>
    </row>
    <row r="716" spans="1:21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2016</v>
      </c>
    </row>
    <row r="717" spans="1:21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2015</v>
      </c>
    </row>
    <row r="718" spans="1:21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2014</v>
      </c>
    </row>
    <row r="719" spans="1:21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2014</v>
      </c>
    </row>
    <row r="720" spans="1:21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2017</v>
      </c>
    </row>
    <row r="721" spans="1:21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2016</v>
      </c>
    </row>
    <row r="722" spans="1:21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2012</v>
      </c>
    </row>
    <row r="723" spans="1:21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2014</v>
      </c>
    </row>
    <row r="724" spans="1:21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2012</v>
      </c>
    </row>
    <row r="725" spans="1:21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2015</v>
      </c>
    </row>
    <row r="726" spans="1:21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2011</v>
      </c>
    </row>
    <row r="727" spans="1:21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2015</v>
      </c>
    </row>
    <row r="728" spans="1:21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2013</v>
      </c>
    </row>
    <row r="729" spans="1:21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2012</v>
      </c>
    </row>
    <row r="730" spans="1:21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2011</v>
      </c>
    </row>
    <row r="731" spans="1:21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2012</v>
      </c>
    </row>
    <row r="732" spans="1:21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2011</v>
      </c>
    </row>
    <row r="733" spans="1:21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2011</v>
      </c>
    </row>
    <row r="734" spans="1:21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2013</v>
      </c>
    </row>
    <row r="735" spans="1:21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2013</v>
      </c>
    </row>
    <row r="736" spans="1:21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2015</v>
      </c>
    </row>
    <row r="737" spans="1:21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2014</v>
      </c>
    </row>
    <row r="738" spans="1:21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2013</v>
      </c>
    </row>
    <row r="739" spans="1:21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2014</v>
      </c>
    </row>
    <row r="740" spans="1:21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2014</v>
      </c>
    </row>
    <row r="741" spans="1:21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2014</v>
      </c>
    </row>
    <row r="742" spans="1:21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2015</v>
      </c>
    </row>
    <row r="743" spans="1:21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2013</v>
      </c>
    </row>
    <row r="744" spans="1:21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2014</v>
      </c>
    </row>
    <row r="745" spans="1:21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2012</v>
      </c>
    </row>
    <row r="746" spans="1:21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2012</v>
      </c>
    </row>
    <row r="747" spans="1:21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2013</v>
      </c>
    </row>
    <row r="748" spans="1:21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2012</v>
      </c>
    </row>
    <row r="749" spans="1:21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2014</v>
      </c>
    </row>
    <row r="750" spans="1:21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2014</v>
      </c>
    </row>
    <row r="751" spans="1:21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2016</v>
      </c>
    </row>
    <row r="752" spans="1:21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2013</v>
      </c>
    </row>
    <row r="753" spans="1:21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2011</v>
      </c>
    </row>
    <row r="754" spans="1:21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2016</v>
      </c>
    </row>
    <row r="755" spans="1:21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2015</v>
      </c>
    </row>
    <row r="756" spans="1:21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2012</v>
      </c>
    </row>
    <row r="757" spans="1:21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2013</v>
      </c>
    </row>
    <row r="758" spans="1:21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2011</v>
      </c>
    </row>
    <row r="759" spans="1:21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2012</v>
      </c>
    </row>
    <row r="760" spans="1:21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2010</v>
      </c>
    </row>
    <row r="761" spans="1:21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2014</v>
      </c>
    </row>
    <row r="762" spans="1:21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2016</v>
      </c>
    </row>
    <row r="763" spans="1:21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2014</v>
      </c>
    </row>
    <row r="764" spans="1:21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2016</v>
      </c>
    </row>
    <row r="765" spans="1:21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2013</v>
      </c>
    </row>
    <row r="766" spans="1:21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2015</v>
      </c>
    </row>
    <row r="767" spans="1:21" ht="45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2014</v>
      </c>
    </row>
    <row r="768" spans="1:21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2015</v>
      </c>
    </row>
    <row r="769" spans="1:21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2015</v>
      </c>
    </row>
    <row r="770" spans="1:21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84">ROUND(E770/D770*100, 0)</f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2013</v>
      </c>
    </row>
    <row r="771" spans="1:21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84"/>
        <v>41</v>
      </c>
      <c r="P771">
        <f t="shared" ref="P771:P834" si="85">IFERROR(ROUND(E771/L771, 2),0)</f>
        <v>31.85</v>
      </c>
      <c r="Q771" t="str">
        <f t="shared" ref="Q771:Q834" si="86">LEFT(N771, FIND("/", N771, 1) - 1)</f>
        <v>publishing</v>
      </c>
      <c r="R771" t="str">
        <f t="shared" ref="R771:R834" si="87">RIGHT(N771, LEN(N771) - FIND("/", N771, 1))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2013</v>
      </c>
    </row>
    <row r="773" spans="1:21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2015</v>
      </c>
    </row>
    <row r="774" spans="1:21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2009</v>
      </c>
    </row>
    <row r="775" spans="1:21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2015</v>
      </c>
    </row>
    <row r="776" spans="1:21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2014</v>
      </c>
    </row>
    <row r="777" spans="1:21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2011</v>
      </c>
    </row>
    <row r="778" spans="1:21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2015</v>
      </c>
    </row>
    <row r="779" spans="1:21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2013</v>
      </c>
    </row>
    <row r="780" spans="1:21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2014</v>
      </c>
    </row>
    <row r="781" spans="1:21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2010</v>
      </c>
    </row>
    <row r="782" spans="1:21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2011</v>
      </c>
    </row>
    <row r="783" spans="1:21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2013</v>
      </c>
    </row>
    <row r="784" spans="1:21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2012</v>
      </c>
    </row>
    <row r="785" spans="1:21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2012</v>
      </c>
    </row>
    <row r="786" spans="1:21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2014</v>
      </c>
    </row>
    <row r="787" spans="1:21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2013</v>
      </c>
    </row>
    <row r="788" spans="1:21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2012</v>
      </c>
    </row>
    <row r="789" spans="1:21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2013</v>
      </c>
    </row>
    <row r="790" spans="1:21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2012</v>
      </c>
    </row>
    <row r="791" spans="1:21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2013</v>
      </c>
    </row>
    <row r="792" spans="1:21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2013</v>
      </c>
    </row>
    <row r="793" spans="1:21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2013</v>
      </c>
    </row>
    <row r="794" spans="1:21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2013</v>
      </c>
    </row>
    <row r="795" spans="1:21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2013</v>
      </c>
    </row>
    <row r="796" spans="1:21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2011</v>
      </c>
    </row>
    <row r="797" spans="1:21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2012</v>
      </c>
    </row>
    <row r="798" spans="1:21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2013</v>
      </c>
    </row>
    <row r="799" spans="1:21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2012</v>
      </c>
    </row>
    <row r="800" spans="1:21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2014</v>
      </c>
    </row>
    <row r="801" spans="1:21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2012</v>
      </c>
    </row>
    <row r="802" spans="1:21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2014</v>
      </c>
    </row>
    <row r="803" spans="1:21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2011</v>
      </c>
    </row>
    <row r="804" spans="1:21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2012</v>
      </c>
    </row>
    <row r="805" spans="1:21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2011</v>
      </c>
    </row>
    <row r="806" spans="1:21" ht="45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2011</v>
      </c>
    </row>
    <row r="807" spans="1:21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2011</v>
      </c>
    </row>
    <row r="808" spans="1:21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2011</v>
      </c>
    </row>
    <row r="809" spans="1:21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2017</v>
      </c>
    </row>
    <row r="810" spans="1:21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2014</v>
      </c>
    </row>
    <row r="811" spans="1:21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2013</v>
      </c>
    </row>
    <row r="812" spans="1:21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2012</v>
      </c>
    </row>
    <row r="813" spans="1:21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2013</v>
      </c>
    </row>
    <row r="814" spans="1:21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2013</v>
      </c>
    </row>
    <row r="815" spans="1:21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2012</v>
      </c>
    </row>
    <row r="816" spans="1:21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2011</v>
      </c>
    </row>
    <row r="817" spans="1:21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2014</v>
      </c>
    </row>
    <row r="818" spans="1:21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2013</v>
      </c>
    </row>
    <row r="819" spans="1:21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2012</v>
      </c>
    </row>
    <row r="820" spans="1:21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2012</v>
      </c>
    </row>
    <row r="821" spans="1:21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2013</v>
      </c>
    </row>
    <row r="822" spans="1:21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2014</v>
      </c>
    </row>
    <row r="823" spans="1:21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2015</v>
      </c>
    </row>
    <row r="824" spans="1:21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2012</v>
      </c>
    </row>
    <row r="825" spans="1:21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2015</v>
      </c>
    </row>
    <row r="826" spans="1:21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2010</v>
      </c>
    </row>
    <row r="827" spans="1:21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2012</v>
      </c>
    </row>
    <row r="828" spans="1:21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2012</v>
      </c>
    </row>
    <row r="829" spans="1:21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2012</v>
      </c>
    </row>
    <row r="830" spans="1:21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2012</v>
      </c>
    </row>
    <row r="831" spans="1:21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2016</v>
      </c>
    </row>
    <row r="832" spans="1:21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2013</v>
      </c>
    </row>
    <row r="833" spans="1:21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2012</v>
      </c>
    </row>
    <row r="834" spans="1:21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91">ROUND(E834/D834*100, 0)</f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2011</v>
      </c>
    </row>
    <row r="835" spans="1:2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91"/>
        <v>102</v>
      </c>
      <c r="P835">
        <f t="shared" ref="P835:P898" si="92">IFERROR(ROUND(E835/L835, 2),0)</f>
        <v>148.78</v>
      </c>
      <c r="Q835" t="str">
        <f t="shared" ref="Q835:Q898" si="93">LEFT(N835, FIND("/", N835, 1) - 1)</f>
        <v>music</v>
      </c>
      <c r="R835" t="str">
        <f t="shared" ref="R835:R898" si="94">RIGHT(N835, LEN(N835) - FIND("/", N835, 1))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2013</v>
      </c>
    </row>
    <row r="837" spans="1:21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2012</v>
      </c>
    </row>
    <row r="838" spans="1:2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2013</v>
      </c>
    </row>
    <row r="839" spans="1:21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2014</v>
      </c>
    </row>
    <row r="840" spans="1:21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2011</v>
      </c>
    </row>
    <row r="841" spans="1:21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2012</v>
      </c>
    </row>
    <row r="842" spans="1:21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2016</v>
      </c>
    </row>
    <row r="843" spans="1:21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2014</v>
      </c>
    </row>
    <row r="844" spans="1:21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2013</v>
      </c>
    </row>
    <row r="845" spans="1:2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2016</v>
      </c>
    </row>
    <row r="846" spans="1:21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2014</v>
      </c>
    </row>
    <row r="847" spans="1:21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2016</v>
      </c>
    </row>
    <row r="848" spans="1:21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2014</v>
      </c>
    </row>
    <row r="849" spans="1:21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2015</v>
      </c>
    </row>
    <row r="850" spans="1:21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2015</v>
      </c>
    </row>
    <row r="851" spans="1:21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2015</v>
      </c>
    </row>
    <row r="852" spans="1:21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2016</v>
      </c>
    </row>
    <row r="853" spans="1:21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2016</v>
      </c>
    </row>
    <row r="854" spans="1:21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2016</v>
      </c>
    </row>
    <row r="855" spans="1:21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2015</v>
      </c>
    </row>
    <row r="856" spans="1:21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2016</v>
      </c>
    </row>
    <row r="857" spans="1:21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2016</v>
      </c>
    </row>
    <row r="858" spans="1:21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2016</v>
      </c>
    </row>
    <row r="859" spans="1:21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2015</v>
      </c>
    </row>
    <row r="860" spans="1:21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2015</v>
      </c>
    </row>
    <row r="861" spans="1:21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2015</v>
      </c>
    </row>
    <row r="862" spans="1:21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2013</v>
      </c>
    </row>
    <row r="863" spans="1:21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2016</v>
      </c>
    </row>
    <row r="864" spans="1:21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2013</v>
      </c>
    </row>
    <row r="865" spans="1:21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2012</v>
      </c>
    </row>
    <row r="866" spans="1:21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2013</v>
      </c>
    </row>
    <row r="867" spans="1:21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2012</v>
      </c>
    </row>
    <row r="868" spans="1:21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2015</v>
      </c>
    </row>
    <row r="869" spans="1:21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2009</v>
      </c>
    </row>
    <row r="870" spans="1:21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2013</v>
      </c>
    </row>
    <row r="871" spans="1:21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2013</v>
      </c>
    </row>
    <row r="872" spans="1:21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2013</v>
      </c>
    </row>
    <row r="873" spans="1:21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2013</v>
      </c>
    </row>
    <row r="874" spans="1:21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2011</v>
      </c>
    </row>
    <row r="875" spans="1:21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2012</v>
      </c>
    </row>
    <row r="876" spans="1:21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2013</v>
      </c>
    </row>
    <row r="877" spans="1:21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2015</v>
      </c>
    </row>
    <row r="878" spans="1:21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2013</v>
      </c>
    </row>
    <row r="879" spans="1:21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2013</v>
      </c>
    </row>
    <row r="880" spans="1:21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2010</v>
      </c>
    </row>
    <row r="881" spans="1:21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2012</v>
      </c>
    </row>
    <row r="882" spans="1:21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2012</v>
      </c>
    </row>
    <row r="883" spans="1:21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2011</v>
      </c>
    </row>
    <row r="884" spans="1:21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2011</v>
      </c>
    </row>
    <row r="885" spans="1:21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2016</v>
      </c>
    </row>
    <row r="886" spans="1:21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2012</v>
      </c>
    </row>
    <row r="887" spans="1:21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2016</v>
      </c>
    </row>
    <row r="888" spans="1:21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2016</v>
      </c>
    </row>
    <row r="889" spans="1:21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2012</v>
      </c>
    </row>
    <row r="890" spans="1:21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2011</v>
      </c>
    </row>
    <row r="891" spans="1:21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2014</v>
      </c>
    </row>
    <row r="892" spans="1:21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2013</v>
      </c>
    </row>
    <row r="893" spans="1:21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2014</v>
      </c>
    </row>
    <row r="894" spans="1:21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2010</v>
      </c>
    </row>
    <row r="895" spans="1:21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2015</v>
      </c>
    </row>
    <row r="896" spans="1:21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2016</v>
      </c>
    </row>
    <row r="897" spans="1:21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2010</v>
      </c>
    </row>
    <row r="898" spans="1:21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98">ROUND(E898/D898*100, 0)</f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2015</v>
      </c>
    </row>
    <row r="899" spans="1:21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98"/>
        <v>0</v>
      </c>
      <c r="P899">
        <f t="shared" ref="P899:P962" si="99">IFERROR(ROUND(E899/L899, 2),0)</f>
        <v>0</v>
      </c>
      <c r="Q899" t="str">
        <f t="shared" ref="Q899:Q962" si="100">LEFT(N899, FIND("/", N899, 1) - 1)</f>
        <v>music</v>
      </c>
      <c r="R899" t="str">
        <f t="shared" ref="R899:R962" si="101">RIGHT(N899, LEN(N899) - FIND("/", N899, 1))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2011</v>
      </c>
    </row>
    <row r="901" spans="1:21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2011</v>
      </c>
    </row>
    <row r="902" spans="1:21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2016</v>
      </c>
    </row>
    <row r="903" spans="1:21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2010</v>
      </c>
    </row>
    <row r="904" spans="1:21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2014</v>
      </c>
    </row>
    <row r="905" spans="1:21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2012</v>
      </c>
    </row>
    <row r="906" spans="1:21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2015</v>
      </c>
    </row>
    <row r="907" spans="1:21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2010</v>
      </c>
    </row>
    <row r="908" spans="1:21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2014</v>
      </c>
    </row>
    <row r="909" spans="1:21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2011</v>
      </c>
    </row>
    <row r="910" spans="1:21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2010</v>
      </c>
    </row>
    <row r="911" spans="1:21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2012</v>
      </c>
    </row>
    <row r="912" spans="1:21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2017</v>
      </c>
    </row>
    <row r="913" spans="1:21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2014</v>
      </c>
    </row>
    <row r="914" spans="1:21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2012</v>
      </c>
    </row>
    <row r="915" spans="1:21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2012</v>
      </c>
    </row>
    <row r="916" spans="1:21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2012</v>
      </c>
    </row>
    <row r="917" spans="1:21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2012</v>
      </c>
    </row>
    <row r="918" spans="1:21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2010</v>
      </c>
    </row>
    <row r="919" spans="1:21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2014</v>
      </c>
    </row>
    <row r="920" spans="1:21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2014</v>
      </c>
    </row>
    <row r="921" spans="1:2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2012</v>
      </c>
    </row>
    <row r="922" spans="1:21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2013</v>
      </c>
    </row>
    <row r="923" spans="1:21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2011</v>
      </c>
    </row>
    <row r="924" spans="1:21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2014</v>
      </c>
    </row>
    <row r="925" spans="1:21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2014</v>
      </c>
    </row>
    <row r="926" spans="1:21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2013</v>
      </c>
    </row>
    <row r="927" spans="1:21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2013</v>
      </c>
    </row>
    <row r="928" spans="1:21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2010</v>
      </c>
    </row>
    <row r="929" spans="1:21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2012</v>
      </c>
    </row>
    <row r="930" spans="1:21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2012</v>
      </c>
    </row>
    <row r="931" spans="1:21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2012</v>
      </c>
    </row>
    <row r="932" spans="1:21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2010</v>
      </c>
    </row>
    <row r="933" spans="1:21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2014</v>
      </c>
    </row>
    <row r="934" spans="1:21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2013</v>
      </c>
    </row>
    <row r="935" spans="1:21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2014</v>
      </c>
    </row>
    <row r="936" spans="1:21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2014</v>
      </c>
    </row>
    <row r="937" spans="1:21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2015</v>
      </c>
    </row>
    <row r="938" spans="1:21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2011</v>
      </c>
    </row>
    <row r="939" spans="1:21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2013</v>
      </c>
    </row>
    <row r="940" spans="1:21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2012</v>
      </c>
    </row>
    <row r="941" spans="1:21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2013</v>
      </c>
    </row>
    <row r="942" spans="1:21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2015</v>
      </c>
    </row>
    <row r="943" spans="1:21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2017</v>
      </c>
    </row>
    <row r="944" spans="1:21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2016</v>
      </c>
    </row>
    <row r="945" spans="1:21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2016</v>
      </c>
    </row>
    <row r="946" spans="1:21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2016</v>
      </c>
    </row>
    <row r="947" spans="1:21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2016</v>
      </c>
    </row>
    <row r="948" spans="1:21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2016</v>
      </c>
    </row>
    <row r="949" spans="1:21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2016</v>
      </c>
    </row>
    <row r="950" spans="1:21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2016</v>
      </c>
    </row>
    <row r="951" spans="1:21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2015</v>
      </c>
    </row>
    <row r="952" spans="1:21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2015</v>
      </c>
    </row>
    <row r="953" spans="1:2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2016</v>
      </c>
    </row>
    <row r="954" spans="1:21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2016</v>
      </c>
    </row>
    <row r="955" spans="1:21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2014</v>
      </c>
    </row>
    <row r="956" spans="1:21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2015</v>
      </c>
    </row>
    <row r="957" spans="1:21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2016</v>
      </c>
    </row>
    <row r="958" spans="1:21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2015</v>
      </c>
    </row>
    <row r="959" spans="1:21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2016</v>
      </c>
    </row>
    <row r="960" spans="1:21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2015</v>
      </c>
    </row>
    <row r="961" spans="1:21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2014</v>
      </c>
    </row>
    <row r="962" spans="1:21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105">ROUND(E962/D962*100, 0)</f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2017</v>
      </c>
    </row>
    <row r="963" spans="1:21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105"/>
        <v>42</v>
      </c>
      <c r="P963">
        <f t="shared" ref="P963:P1026" si="106">IFERROR(ROUND(E963/L963, 2),0)</f>
        <v>364.35</v>
      </c>
      <c r="Q963" t="str">
        <f t="shared" ref="Q963:Q1026" si="107">LEFT(N963, FIND("/", N963, 1) - 1)</f>
        <v>technology</v>
      </c>
      <c r="R963" t="str">
        <f t="shared" ref="R963:R1026" si="108">RIGHT(N963, LEN(N963) - FIND("/", N963, 1))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2016</v>
      </c>
    </row>
    <row r="965" spans="1:21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2016</v>
      </c>
    </row>
    <row r="966" spans="1:21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2015</v>
      </c>
    </row>
    <row r="967" spans="1:21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2016</v>
      </c>
    </row>
    <row r="968" spans="1:21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2016</v>
      </c>
    </row>
    <row r="969" spans="1:21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2016</v>
      </c>
    </row>
    <row r="970" spans="1:21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2014</v>
      </c>
    </row>
    <row r="971" spans="1:21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2017</v>
      </c>
    </row>
    <row r="972" spans="1:21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2016</v>
      </c>
    </row>
    <row r="973" spans="1:21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2015</v>
      </c>
    </row>
    <row r="974" spans="1:21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2014</v>
      </c>
    </row>
    <row r="975" spans="1:21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2015</v>
      </c>
    </row>
    <row r="976" spans="1:21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2016</v>
      </c>
    </row>
    <row r="977" spans="1:21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2016</v>
      </c>
    </row>
    <row r="978" spans="1:21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2015</v>
      </c>
    </row>
    <row r="979" spans="1:21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2016</v>
      </c>
    </row>
    <row r="980" spans="1:21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2016</v>
      </c>
    </row>
    <row r="981" spans="1:21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2016</v>
      </c>
    </row>
    <row r="982" spans="1:21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2014</v>
      </c>
    </row>
    <row r="983" spans="1:21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2014</v>
      </c>
    </row>
    <row r="984" spans="1:21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2016</v>
      </c>
    </row>
    <row r="985" spans="1:21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2016</v>
      </c>
    </row>
    <row r="986" spans="1:21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2015</v>
      </c>
    </row>
    <row r="987" spans="1:21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2015</v>
      </c>
    </row>
    <row r="988" spans="1:21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2015</v>
      </c>
    </row>
    <row r="989" spans="1:21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2014</v>
      </c>
    </row>
    <row r="990" spans="1:21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2016</v>
      </c>
    </row>
    <row r="991" spans="1:21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2016</v>
      </c>
    </row>
    <row r="992" spans="1:21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2014</v>
      </c>
    </row>
    <row r="993" spans="1:21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2016</v>
      </c>
    </row>
    <row r="994" spans="1:21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2016</v>
      </c>
    </row>
    <row r="995" spans="1:21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2016</v>
      </c>
    </row>
    <row r="996" spans="1:21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2014</v>
      </c>
    </row>
    <row r="997" spans="1:21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2014</v>
      </c>
    </row>
    <row r="998" spans="1:21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2014</v>
      </c>
    </row>
    <row r="999" spans="1:21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2014</v>
      </c>
    </row>
    <row r="1000" spans="1:21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2015</v>
      </c>
    </row>
    <row r="1001" spans="1:21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2014</v>
      </c>
    </row>
    <row r="1002" spans="1:21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2017</v>
      </c>
    </row>
    <row r="1003" spans="1:21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2016</v>
      </c>
    </row>
    <row r="1004" spans="1:21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2015</v>
      </c>
    </row>
    <row r="1005" spans="1:21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2017</v>
      </c>
    </row>
    <row r="1006" spans="1:21" ht="30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2016</v>
      </c>
    </row>
    <row r="1007" spans="1:21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2015</v>
      </c>
    </row>
    <row r="1008" spans="1:21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2014</v>
      </c>
    </row>
    <row r="1009" spans="1:21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2016</v>
      </c>
    </row>
    <row r="1010" spans="1:21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2016</v>
      </c>
    </row>
    <row r="1011" spans="1:21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2016</v>
      </c>
    </row>
    <row r="1012" spans="1:21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2016</v>
      </c>
    </row>
    <row r="1013" spans="1:21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2014</v>
      </c>
    </row>
    <row r="1014" spans="1:21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2016</v>
      </c>
    </row>
    <row r="1015" spans="1:21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2015</v>
      </c>
    </row>
    <row r="1016" spans="1:21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2014</v>
      </c>
    </row>
    <row r="1017" spans="1:21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2015</v>
      </c>
    </row>
    <row r="1018" spans="1:21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2016</v>
      </c>
    </row>
    <row r="1019" spans="1:21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2015</v>
      </c>
    </row>
    <row r="1020" spans="1:21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2016</v>
      </c>
    </row>
    <row r="1021" spans="1:21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2015</v>
      </c>
    </row>
    <row r="1022" spans="1:21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2015</v>
      </c>
    </row>
    <row r="1023" spans="1:21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2015</v>
      </c>
    </row>
    <row r="1024" spans="1:21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2015</v>
      </c>
    </row>
    <row r="1025" spans="1:21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2015</v>
      </c>
    </row>
    <row r="1026" spans="1:21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112">ROUND(E1026/D1026*100, 0)</f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2016</v>
      </c>
    </row>
    <row r="1027" spans="1:21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112"/>
        <v>110</v>
      </c>
      <c r="P1027">
        <f t="shared" ref="P1027:P1090" si="113">IFERROR(ROUND(E1027/L1027, 2),0)</f>
        <v>71.849999999999994</v>
      </c>
      <c r="Q1027" t="str">
        <f t="shared" ref="Q1027:Q1090" si="114">LEFT(N1027, FIND("/", N1027, 1) - 1)</f>
        <v>music</v>
      </c>
      <c r="R1027" t="str">
        <f t="shared" ref="R1027:R1090" si="115">RIGHT(N1027, LEN(N1027) - FIND("/", N1027, 1))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2016</v>
      </c>
    </row>
    <row r="1029" spans="1:21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2014</v>
      </c>
    </row>
    <row r="1030" spans="1:21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2017</v>
      </c>
    </row>
    <row r="1031" spans="1:21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2015</v>
      </c>
    </row>
    <row r="1032" spans="1:21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2016</v>
      </c>
    </row>
    <row r="1033" spans="1:21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2015</v>
      </c>
    </row>
    <row r="1034" spans="1:2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2016</v>
      </c>
    </row>
    <row r="1035" spans="1:21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2016</v>
      </c>
    </row>
    <row r="1036" spans="1:21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2016</v>
      </c>
    </row>
    <row r="1037" spans="1:21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2015</v>
      </c>
    </row>
    <row r="1038" spans="1:21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2012</v>
      </c>
    </row>
    <row r="1039" spans="1:21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2015</v>
      </c>
    </row>
    <row r="1040" spans="1:21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2016</v>
      </c>
    </row>
    <row r="1041" spans="1:21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2016</v>
      </c>
    </row>
    <row r="1042" spans="1:21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2016</v>
      </c>
    </row>
    <row r="1043" spans="1:21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2014</v>
      </c>
    </row>
    <row r="1044" spans="1:21" ht="45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2014</v>
      </c>
    </row>
    <row r="1045" spans="1:21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2015</v>
      </c>
    </row>
    <row r="1046" spans="1:21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2015</v>
      </c>
    </row>
    <row r="1047" spans="1:21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2014</v>
      </c>
    </row>
    <row r="1048" spans="1:21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2015</v>
      </c>
    </row>
    <row r="1049" spans="1:21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2014</v>
      </c>
    </row>
    <row r="1050" spans="1:21" ht="45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2016</v>
      </c>
    </row>
    <row r="1051" spans="1:2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2016</v>
      </c>
    </row>
    <row r="1052" spans="1:21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2015</v>
      </c>
    </row>
    <row r="1053" spans="1:21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2014</v>
      </c>
    </row>
    <row r="1054" spans="1:21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2016</v>
      </c>
    </row>
    <row r="1055" spans="1:21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2017</v>
      </c>
    </row>
    <row r="1056" spans="1:21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2014</v>
      </c>
    </row>
    <row r="1057" spans="1:21" ht="45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2016</v>
      </c>
    </row>
    <row r="1058" spans="1:21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2015</v>
      </c>
    </row>
    <row r="1059" spans="1:21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2016</v>
      </c>
    </row>
    <row r="1060" spans="1:21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2015</v>
      </c>
    </row>
    <row r="1061" spans="1:2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2015</v>
      </c>
    </row>
    <row r="1062" spans="1:21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2015</v>
      </c>
    </row>
    <row r="1063" spans="1:21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2016</v>
      </c>
    </row>
    <row r="1064" spans="1:21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2016</v>
      </c>
    </row>
    <row r="1065" spans="1:21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2016</v>
      </c>
    </row>
    <row r="1066" spans="1:21" ht="45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2013</v>
      </c>
    </row>
    <row r="1067" spans="1:21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2014</v>
      </c>
    </row>
    <row r="1068" spans="1:21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2013</v>
      </c>
    </row>
    <row r="1069" spans="1:21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2013</v>
      </c>
    </row>
    <row r="1070" spans="1:21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2016</v>
      </c>
    </row>
    <row r="1071" spans="1:21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2013</v>
      </c>
    </row>
    <row r="1072" spans="1:21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2012</v>
      </c>
    </row>
    <row r="1073" spans="1:21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2015</v>
      </c>
    </row>
    <row r="1074" spans="1:21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2014</v>
      </c>
    </row>
    <row r="1075" spans="1:21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2011</v>
      </c>
    </row>
    <row r="1076" spans="1:21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2013</v>
      </c>
    </row>
    <row r="1077" spans="1:21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2012</v>
      </c>
    </row>
    <row r="1078" spans="1:21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2014</v>
      </c>
    </row>
    <row r="1079" spans="1:21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2015</v>
      </c>
    </row>
    <row r="1080" spans="1:21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2011</v>
      </c>
    </row>
    <row r="1081" spans="1:21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2016</v>
      </c>
    </row>
    <row r="1082" spans="1:21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2014</v>
      </c>
    </row>
    <row r="1083" spans="1:21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2014</v>
      </c>
    </row>
    <row r="1084" spans="1:21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2012</v>
      </c>
    </row>
    <row r="1085" spans="1:21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2014</v>
      </c>
    </row>
    <row r="1086" spans="1:2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2014</v>
      </c>
    </row>
    <row r="1087" spans="1:21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2016</v>
      </c>
    </row>
    <row r="1088" spans="1:2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2014</v>
      </c>
    </row>
    <row r="1089" spans="1:21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2014</v>
      </c>
    </row>
    <row r="1090" spans="1:21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119">ROUND(E1090/D1090*100, 0)</f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2014</v>
      </c>
    </row>
    <row r="1091" spans="1:21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19"/>
        <v>8</v>
      </c>
      <c r="P1091">
        <f t="shared" ref="P1091:P1154" si="120">IFERROR(ROUND(E1091/L1091, 2),0)</f>
        <v>23.96</v>
      </c>
      <c r="Q1091" t="str">
        <f t="shared" ref="Q1091:Q1154" si="121">LEFT(N1091, FIND("/", N1091, 1) - 1)</f>
        <v>games</v>
      </c>
      <c r="R1091" t="str">
        <f t="shared" ref="R1091:R1154" si="122">RIGHT(N1091, LEN(N1091) - FIND("/", N1091, 1))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2015</v>
      </c>
    </row>
    <row r="1093" spans="1:21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2016</v>
      </c>
    </row>
    <row r="1094" spans="1:21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2012</v>
      </c>
    </row>
    <row r="1095" spans="1:21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2016</v>
      </c>
    </row>
    <row r="1096" spans="1:21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2011</v>
      </c>
    </row>
    <row r="1097" spans="1:21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2013</v>
      </c>
    </row>
    <row r="1098" spans="1:21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2014</v>
      </c>
    </row>
    <row r="1099" spans="1:21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2014</v>
      </c>
    </row>
    <row r="1100" spans="1:21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2014</v>
      </c>
    </row>
    <row r="1101" spans="1:21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2015</v>
      </c>
    </row>
    <row r="1102" spans="1:21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2016</v>
      </c>
    </row>
    <row r="1103" spans="1:21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2016</v>
      </c>
    </row>
    <row r="1104" spans="1:21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2013</v>
      </c>
    </row>
    <row r="1105" spans="1:21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2016</v>
      </c>
    </row>
    <row r="1106" spans="1:21" ht="45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2014</v>
      </c>
    </row>
    <row r="1107" spans="1:21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2014</v>
      </c>
    </row>
    <row r="1108" spans="1:21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2012</v>
      </c>
    </row>
    <row r="1109" spans="1:21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2014</v>
      </c>
    </row>
    <row r="1110" spans="1:21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2012</v>
      </c>
    </row>
    <row r="1111" spans="1:21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2016</v>
      </c>
    </row>
    <row r="1112" spans="1:21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2012</v>
      </c>
    </row>
    <row r="1113" spans="1:21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2015</v>
      </c>
    </row>
    <row r="1114" spans="1:21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2014</v>
      </c>
    </row>
    <row r="1115" spans="1:21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2014</v>
      </c>
    </row>
    <row r="1116" spans="1:21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2013</v>
      </c>
    </row>
    <row r="1117" spans="1:21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2016</v>
      </c>
    </row>
    <row r="1118" spans="1:21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2012</v>
      </c>
    </row>
    <row r="1119" spans="1:21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2015</v>
      </c>
    </row>
    <row r="1120" spans="1:21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2014</v>
      </c>
    </row>
    <row r="1121" spans="1:21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2014</v>
      </c>
    </row>
    <row r="1122" spans="1:21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2011</v>
      </c>
    </row>
    <row r="1123" spans="1:21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2016</v>
      </c>
    </row>
    <row r="1124" spans="1:21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2013</v>
      </c>
    </row>
    <row r="1125" spans="1:21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2014</v>
      </c>
    </row>
    <row r="1126" spans="1:21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2015</v>
      </c>
    </row>
    <row r="1127" spans="1:21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2015</v>
      </c>
    </row>
    <row r="1128" spans="1:21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2016</v>
      </c>
    </row>
    <row r="1129" spans="1:21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2014</v>
      </c>
    </row>
    <row r="1130" spans="1:2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2014</v>
      </c>
    </row>
    <row r="1131" spans="1:21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2016</v>
      </c>
    </row>
    <row r="1132" spans="1:21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2014</v>
      </c>
    </row>
    <row r="1133" spans="1:21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2015</v>
      </c>
    </row>
    <row r="1134" spans="1:21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2016</v>
      </c>
    </row>
    <row r="1135" spans="1:21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2014</v>
      </c>
    </row>
    <row r="1136" spans="1:21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2014</v>
      </c>
    </row>
    <row r="1137" spans="1:21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2016</v>
      </c>
    </row>
    <row r="1138" spans="1:21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2015</v>
      </c>
    </row>
    <row r="1139" spans="1:21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2016</v>
      </c>
    </row>
    <row r="1140" spans="1:21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2017</v>
      </c>
    </row>
    <row r="1141" spans="1:21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2014</v>
      </c>
    </row>
    <row r="1142" spans="1:21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2015</v>
      </c>
    </row>
    <row r="1143" spans="1:2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2015</v>
      </c>
    </row>
    <row r="1144" spans="1:21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2015</v>
      </c>
    </row>
    <row r="1145" spans="1:21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2015</v>
      </c>
    </row>
    <row r="1146" spans="1:21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2015</v>
      </c>
    </row>
    <row r="1147" spans="1:21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2014</v>
      </c>
    </row>
    <row r="1148" spans="1:21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2014</v>
      </c>
    </row>
    <row r="1149" spans="1:21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2014</v>
      </c>
    </row>
    <row r="1150" spans="1:21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2016</v>
      </c>
    </row>
    <row r="1151" spans="1:21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2016</v>
      </c>
    </row>
    <row r="1152" spans="1:21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2015</v>
      </c>
    </row>
    <row r="1153" spans="1:21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2015</v>
      </c>
    </row>
    <row r="1154" spans="1:2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126">ROUND(E1154/D1154*100, 0)</f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2015</v>
      </c>
    </row>
    <row r="1155" spans="1:21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26"/>
        <v>1</v>
      </c>
      <c r="P1155">
        <f t="shared" ref="P1155:P1218" si="127">IFERROR(ROUND(E1155/L1155, 2),0)</f>
        <v>50</v>
      </c>
      <c r="Q1155" t="str">
        <f t="shared" ref="Q1155:Q1218" si="128">LEFT(N1155, FIND("/", N1155, 1) - 1)</f>
        <v>food</v>
      </c>
      <c r="R1155" t="str">
        <f t="shared" ref="R1155:R1218" si="129">RIGHT(N1155, LEN(N1155) - FIND("/", N1155, 1))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2015</v>
      </c>
    </row>
    <row r="1157" spans="1:21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2014</v>
      </c>
    </row>
    <row r="1158" spans="1:21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2015</v>
      </c>
    </row>
    <row r="1159" spans="1:21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2014</v>
      </c>
    </row>
    <row r="1160" spans="1:21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2014</v>
      </c>
    </row>
    <row r="1161" spans="1:21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2015</v>
      </c>
    </row>
    <row r="1162" spans="1:21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2015</v>
      </c>
    </row>
    <row r="1163" spans="1:21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2015</v>
      </c>
    </row>
    <row r="1164" spans="1:21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2014</v>
      </c>
    </row>
    <row r="1165" spans="1:21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2014</v>
      </c>
    </row>
    <row r="1166" spans="1:21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2016</v>
      </c>
    </row>
    <row r="1167" spans="1:21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2014</v>
      </c>
    </row>
    <row r="1168" spans="1:21" ht="45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2015</v>
      </c>
    </row>
    <row r="1169" spans="1:21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2014</v>
      </c>
    </row>
    <row r="1170" spans="1:21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2016</v>
      </c>
    </row>
    <row r="1171" spans="1:21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2015</v>
      </c>
    </row>
    <row r="1172" spans="1:21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2015</v>
      </c>
    </row>
    <row r="1173" spans="1:21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2014</v>
      </c>
    </row>
    <row r="1174" spans="1:21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2014</v>
      </c>
    </row>
    <row r="1175" spans="1:21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2015</v>
      </c>
    </row>
    <row r="1176" spans="1:21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2016</v>
      </c>
    </row>
    <row r="1177" spans="1:21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2015</v>
      </c>
    </row>
    <row r="1178" spans="1:21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2017</v>
      </c>
    </row>
    <row r="1179" spans="1:21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2014</v>
      </c>
    </row>
    <row r="1180" spans="1:21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2014</v>
      </c>
    </row>
    <row r="1181" spans="1:21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2015</v>
      </c>
    </row>
    <row r="1182" spans="1:21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2014</v>
      </c>
    </row>
    <row r="1183" spans="1:21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2015</v>
      </c>
    </row>
    <row r="1184" spans="1:21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2016</v>
      </c>
    </row>
    <row r="1185" spans="1:21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2016</v>
      </c>
    </row>
    <row r="1186" spans="1:21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2017</v>
      </c>
    </row>
    <row r="1187" spans="1:21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2015</v>
      </c>
    </row>
    <row r="1188" spans="1:21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2015</v>
      </c>
    </row>
    <row r="1189" spans="1:21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2015</v>
      </c>
    </row>
    <row r="1190" spans="1:21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2016</v>
      </c>
    </row>
    <row r="1191" spans="1:21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2016</v>
      </c>
    </row>
    <row r="1192" spans="1:21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2014</v>
      </c>
    </row>
    <row r="1193" spans="1:21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2016</v>
      </c>
    </row>
    <row r="1194" spans="1:21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2017</v>
      </c>
    </row>
    <row r="1195" spans="1:21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2016</v>
      </c>
    </row>
    <row r="1196" spans="1:21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2015</v>
      </c>
    </row>
    <row r="1197" spans="1:21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2015</v>
      </c>
    </row>
    <row r="1198" spans="1:21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2015</v>
      </c>
    </row>
    <row r="1199" spans="1:21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2016</v>
      </c>
    </row>
    <row r="1200" spans="1:21" ht="45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2015</v>
      </c>
    </row>
    <row r="1201" spans="1:21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2015</v>
      </c>
    </row>
    <row r="1202" spans="1:21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2015</v>
      </c>
    </row>
    <row r="1203" spans="1:21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2016</v>
      </c>
    </row>
    <row r="1204" spans="1:21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2015</v>
      </c>
    </row>
    <row r="1205" spans="1:21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2015</v>
      </c>
    </row>
    <row r="1206" spans="1:21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2015</v>
      </c>
    </row>
    <row r="1207" spans="1:21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2015</v>
      </c>
    </row>
    <row r="1208" spans="1:21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2017</v>
      </c>
    </row>
    <row r="1209" spans="1:21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2016</v>
      </c>
    </row>
    <row r="1210" spans="1:21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2016</v>
      </c>
    </row>
    <row r="1211" spans="1:21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2017</v>
      </c>
    </row>
    <row r="1212" spans="1:21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2015</v>
      </c>
    </row>
    <row r="1213" spans="1:21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2016</v>
      </c>
    </row>
    <row r="1214" spans="1:21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2015</v>
      </c>
    </row>
    <row r="1215" spans="1:21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2016</v>
      </c>
    </row>
    <row r="1216" spans="1:21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2015</v>
      </c>
    </row>
    <row r="1217" spans="1:21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2014</v>
      </c>
    </row>
    <row r="1218" spans="1:21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133">ROUND(E1218/D1218*100, 0)</f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2015</v>
      </c>
    </row>
    <row r="1219" spans="1:21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33"/>
        <v>103</v>
      </c>
      <c r="P1219">
        <f t="shared" ref="P1219:P1282" si="134">IFERROR(ROUND(E1219/L1219, 2),0)</f>
        <v>148.57</v>
      </c>
      <c r="Q1219" t="str">
        <f t="shared" ref="Q1219:Q1282" si="135">LEFT(N1219, FIND("/", N1219, 1) - 1)</f>
        <v>photography</v>
      </c>
      <c r="R1219" t="str">
        <f t="shared" ref="R1219:R1282" si="136">RIGHT(N1219, LEN(N1219) - FIND("/", N1219, 1))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2015</v>
      </c>
    </row>
    <row r="1221" spans="1:21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2016</v>
      </c>
    </row>
    <row r="1222" spans="1:21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2015</v>
      </c>
    </row>
    <row r="1223" spans="1:21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2016</v>
      </c>
    </row>
    <row r="1224" spans="1:21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2016</v>
      </c>
    </row>
    <row r="1225" spans="1:21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2016</v>
      </c>
    </row>
    <row r="1226" spans="1:21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2014</v>
      </c>
    </row>
    <row r="1227" spans="1:21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2013</v>
      </c>
    </row>
    <row r="1228" spans="1:21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2014</v>
      </c>
    </row>
    <row r="1229" spans="1:21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2014</v>
      </c>
    </row>
    <row r="1230" spans="1:21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2011</v>
      </c>
    </row>
    <row r="1231" spans="1:21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2012</v>
      </c>
    </row>
    <row r="1232" spans="1:21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2011</v>
      </c>
    </row>
    <row r="1233" spans="1:21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2015</v>
      </c>
    </row>
    <row r="1234" spans="1:21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2013</v>
      </c>
    </row>
    <row r="1235" spans="1:21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2012</v>
      </c>
    </row>
    <row r="1236" spans="1:21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2015</v>
      </c>
    </row>
    <row r="1237" spans="1:21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2013</v>
      </c>
    </row>
    <row r="1238" spans="1:21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2012</v>
      </c>
    </row>
    <row r="1239" spans="1:21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2012</v>
      </c>
    </row>
    <row r="1240" spans="1:21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2011</v>
      </c>
    </row>
    <row r="1241" spans="1:21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2011</v>
      </c>
    </row>
    <row r="1242" spans="1:21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2013</v>
      </c>
    </row>
    <row r="1243" spans="1:21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2014</v>
      </c>
    </row>
    <row r="1244" spans="1:21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2011</v>
      </c>
    </row>
    <row r="1245" spans="1:21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2011</v>
      </c>
    </row>
    <row r="1246" spans="1:21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2013</v>
      </c>
    </row>
    <row r="1247" spans="1:21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2014</v>
      </c>
    </row>
    <row r="1248" spans="1:21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2011</v>
      </c>
    </row>
    <row r="1249" spans="1:21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2013</v>
      </c>
    </row>
    <row r="1250" spans="1:21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2014</v>
      </c>
    </row>
    <row r="1251" spans="1:21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2012</v>
      </c>
    </row>
    <row r="1252" spans="1:21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2014</v>
      </c>
    </row>
    <row r="1253" spans="1:21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2011</v>
      </c>
    </row>
    <row r="1254" spans="1:21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2013</v>
      </c>
    </row>
    <row r="1255" spans="1:21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2014</v>
      </c>
    </row>
    <row r="1256" spans="1:21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2010</v>
      </c>
    </row>
    <row r="1257" spans="1:21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2013</v>
      </c>
    </row>
    <row r="1258" spans="1:21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2012</v>
      </c>
    </row>
    <row r="1259" spans="1:21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2011</v>
      </c>
    </row>
    <row r="1260" spans="1:21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2013</v>
      </c>
    </row>
    <row r="1261" spans="1:21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2014</v>
      </c>
    </row>
    <row r="1262" spans="1:21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2014</v>
      </c>
    </row>
    <row r="1263" spans="1:21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2013</v>
      </c>
    </row>
    <row r="1264" spans="1:21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2014</v>
      </c>
    </row>
    <row r="1265" spans="1:21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2014</v>
      </c>
    </row>
    <row r="1266" spans="1:21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2013</v>
      </c>
    </row>
    <row r="1267" spans="1:21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2010</v>
      </c>
    </row>
    <row r="1268" spans="1:21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2013</v>
      </c>
    </row>
    <row r="1269" spans="1:21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2013</v>
      </c>
    </row>
    <row r="1270" spans="1:21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2013</v>
      </c>
    </row>
    <row r="1271" spans="1:21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2016</v>
      </c>
    </row>
    <row r="1272" spans="1:21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2012</v>
      </c>
    </row>
    <row r="1273" spans="1:21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2013</v>
      </c>
    </row>
    <row r="1274" spans="1:21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2010</v>
      </c>
    </row>
    <row r="1275" spans="1:21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2014</v>
      </c>
    </row>
    <row r="1276" spans="1:21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2012</v>
      </c>
    </row>
    <row r="1277" spans="1:21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2013</v>
      </c>
    </row>
    <row r="1278" spans="1:21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2009</v>
      </c>
    </row>
    <row r="1279" spans="1:21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2012</v>
      </c>
    </row>
    <row r="1280" spans="1:21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2014</v>
      </c>
    </row>
    <row r="1281" spans="1:21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2014</v>
      </c>
    </row>
    <row r="1282" spans="1:21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140">ROUND(E1282/D1282*100, 0)</f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2010</v>
      </c>
    </row>
    <row r="1283" spans="1:21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40"/>
        <v>111</v>
      </c>
      <c r="P1283">
        <f t="shared" ref="P1283:P1346" si="141">IFERROR(ROUND(E1283/L1283, 2),0)</f>
        <v>104.73</v>
      </c>
      <c r="Q1283" t="str">
        <f t="shared" ref="Q1283:Q1346" si="142">LEFT(N1283, FIND("/", N1283, 1) - 1)</f>
        <v>music</v>
      </c>
      <c r="R1283" t="str">
        <f t="shared" ref="R1283:R1346" si="143">RIGHT(N1283, LEN(N1283) - FIND("/", N1283, 1))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2013</v>
      </c>
    </row>
    <row r="1285" spans="1:21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2013</v>
      </c>
    </row>
    <row r="1286" spans="1:21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2016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2015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2015</v>
      </c>
    </row>
    <row r="1289" spans="1:2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2015</v>
      </c>
    </row>
    <row r="1290" spans="1:21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2016</v>
      </c>
    </row>
    <row r="1291" spans="1:21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2016</v>
      </c>
    </row>
    <row r="1292" spans="1:21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2015</v>
      </c>
    </row>
    <row r="1293" spans="1:21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2015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2015</v>
      </c>
    </row>
    <row r="1295" spans="1:21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2015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2015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2015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2016</v>
      </c>
    </row>
    <row r="1299" spans="1:21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2016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2016</v>
      </c>
    </row>
    <row r="1301" spans="1:21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2015</v>
      </c>
    </row>
    <row r="1302" spans="1:21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2016</v>
      </c>
    </row>
    <row r="1303" spans="1:21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2015</v>
      </c>
    </row>
    <row r="1304" spans="1:21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2016</v>
      </c>
    </row>
    <row r="1305" spans="1:2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2016</v>
      </c>
    </row>
    <row r="1306" spans="1:21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2017</v>
      </c>
    </row>
    <row r="1307" spans="1:21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2016</v>
      </c>
    </row>
    <row r="1308" spans="1:21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2014</v>
      </c>
    </row>
    <row r="1309" spans="1:21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2016</v>
      </c>
    </row>
    <row r="1310" spans="1:21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2016</v>
      </c>
    </row>
    <row r="1311" spans="1:21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2015</v>
      </c>
    </row>
    <row r="1312" spans="1:21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2016</v>
      </c>
    </row>
    <row r="1313" spans="1:21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2016</v>
      </c>
    </row>
    <row r="1314" spans="1:21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2015</v>
      </c>
    </row>
    <row r="1315" spans="1:21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2016</v>
      </c>
    </row>
    <row r="1316" spans="1:21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2016</v>
      </c>
    </row>
    <row r="1317" spans="1:21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2015</v>
      </c>
    </row>
    <row r="1318" spans="1:21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2016</v>
      </c>
    </row>
    <row r="1319" spans="1:21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2016</v>
      </c>
    </row>
    <row r="1320" spans="1:21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2014</v>
      </c>
    </row>
    <row r="1321" spans="1:21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2014</v>
      </c>
    </row>
    <row r="1322" spans="1:21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2016</v>
      </c>
    </row>
    <row r="1323" spans="1:21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2016</v>
      </c>
    </row>
    <row r="1324" spans="1:21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2015</v>
      </c>
    </row>
    <row r="1325" spans="1:21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2016</v>
      </c>
    </row>
    <row r="1326" spans="1:21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2016</v>
      </c>
    </row>
    <row r="1327" spans="1:21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2016</v>
      </c>
    </row>
    <row r="1328" spans="1:21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2014</v>
      </c>
    </row>
    <row r="1329" spans="1:21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2015</v>
      </c>
    </row>
    <row r="1330" spans="1:21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2016</v>
      </c>
    </row>
    <row r="1331" spans="1:21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2014</v>
      </c>
    </row>
    <row r="1332" spans="1:21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2016</v>
      </c>
    </row>
    <row r="1333" spans="1:21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2016</v>
      </c>
    </row>
    <row r="1334" spans="1:21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2016</v>
      </c>
    </row>
    <row r="1335" spans="1:21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2014</v>
      </c>
    </row>
    <row r="1336" spans="1:21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2016</v>
      </c>
    </row>
    <row r="1337" spans="1:21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2015</v>
      </c>
    </row>
    <row r="1338" spans="1:21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2014</v>
      </c>
    </row>
    <row r="1339" spans="1:21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2017</v>
      </c>
    </row>
    <row r="1340" spans="1:21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2015</v>
      </c>
    </row>
    <row r="1341" spans="1:21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2014</v>
      </c>
    </row>
    <row r="1342" spans="1:21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2014</v>
      </c>
    </row>
    <row r="1343" spans="1:21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2016</v>
      </c>
    </row>
    <row r="1344" spans="1:21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2015</v>
      </c>
    </row>
    <row r="1345" spans="1:21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2016</v>
      </c>
    </row>
    <row r="1346" spans="1:21" ht="45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147">ROUND(E1346/D1346*100, 0)</f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2016</v>
      </c>
    </row>
    <row r="1347" spans="1:21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47"/>
        <v>125</v>
      </c>
      <c r="P1347">
        <f t="shared" ref="P1347:P1410" si="148">IFERROR(ROUND(E1347/L1347, 2),0)</f>
        <v>53.57</v>
      </c>
      <c r="Q1347" t="str">
        <f t="shared" ref="Q1347:Q1410" si="149">LEFT(N1347, FIND("/", N1347, 1) - 1)</f>
        <v>publishing</v>
      </c>
      <c r="R1347" t="str">
        <f t="shared" ref="R1347:R1410" si="150">RIGHT(N1347, LEN(N1347) - FIND("/", N1347, 1))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2013</v>
      </c>
    </row>
    <row r="1349" spans="1:21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2015</v>
      </c>
    </row>
    <row r="1350" spans="1:21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2014</v>
      </c>
    </row>
    <row r="1351" spans="1:21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2015</v>
      </c>
    </row>
    <row r="1352" spans="1:21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2015</v>
      </c>
    </row>
    <row r="1353" spans="1:21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2016</v>
      </c>
    </row>
    <row r="1354" spans="1:21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2015</v>
      </c>
    </row>
    <row r="1355" spans="1:21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2013</v>
      </c>
    </row>
    <row r="1356" spans="1:21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2016</v>
      </c>
    </row>
    <row r="1357" spans="1:21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2012</v>
      </c>
    </row>
    <row r="1358" spans="1:21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2013</v>
      </c>
    </row>
    <row r="1359" spans="1:21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2013</v>
      </c>
    </row>
    <row r="1360" spans="1:21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2011</v>
      </c>
    </row>
    <row r="1361" spans="1:21" ht="45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2011</v>
      </c>
    </row>
    <row r="1362" spans="1:21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2012</v>
      </c>
    </row>
    <row r="1363" spans="1:21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2014</v>
      </c>
    </row>
    <row r="1364" spans="1:21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2013</v>
      </c>
    </row>
    <row r="1365" spans="1:21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2016</v>
      </c>
    </row>
    <row r="1366" spans="1:21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2014</v>
      </c>
    </row>
    <row r="1367" spans="1:21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2015</v>
      </c>
    </row>
    <row r="1368" spans="1:2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2014</v>
      </c>
    </row>
    <row r="1369" spans="1:21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2015</v>
      </c>
    </row>
    <row r="1370" spans="1:21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2015</v>
      </c>
    </row>
    <row r="1371" spans="1:21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2014</v>
      </c>
    </row>
    <row r="1372" spans="1:21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2013</v>
      </c>
    </row>
    <row r="1373" spans="1:21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2015</v>
      </c>
    </row>
    <row r="1374" spans="1:21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2012</v>
      </c>
    </row>
    <row r="1375" spans="1:21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2016</v>
      </c>
    </row>
    <row r="1376" spans="1:21" ht="45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2016</v>
      </c>
    </row>
    <row r="1377" spans="1:21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2016</v>
      </c>
    </row>
    <row r="1378" spans="1:21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2016</v>
      </c>
    </row>
    <row r="1379" spans="1:21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2017</v>
      </c>
    </row>
    <row r="1380" spans="1:2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2016</v>
      </c>
    </row>
    <row r="1381" spans="1:21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2015</v>
      </c>
    </row>
    <row r="1382" spans="1:21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2015</v>
      </c>
    </row>
    <row r="1383" spans="1:21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2016</v>
      </c>
    </row>
    <row r="1384" spans="1:21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2013</v>
      </c>
    </row>
    <row r="1385" spans="1:21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2016</v>
      </c>
    </row>
    <row r="1386" spans="1:21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2015</v>
      </c>
    </row>
    <row r="1387" spans="1:21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2016</v>
      </c>
    </row>
    <row r="1388" spans="1:21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2015</v>
      </c>
    </row>
    <row r="1389" spans="1:21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2015</v>
      </c>
    </row>
    <row r="1390" spans="1:21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2016</v>
      </c>
    </row>
    <row r="1391" spans="1:21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2016</v>
      </c>
    </row>
    <row r="1392" spans="1:21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2015</v>
      </c>
    </row>
    <row r="1393" spans="1:21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2015</v>
      </c>
    </row>
    <row r="1394" spans="1:21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2016</v>
      </c>
    </row>
    <row r="1395" spans="1:21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2016</v>
      </c>
    </row>
    <row r="1396" spans="1:21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2017</v>
      </c>
    </row>
    <row r="1397" spans="1:21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2016</v>
      </c>
    </row>
    <row r="1398" spans="1:21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2015</v>
      </c>
    </row>
    <row r="1399" spans="1:21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2016</v>
      </c>
    </row>
    <row r="1400" spans="1:21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2016</v>
      </c>
    </row>
    <row r="1401" spans="1:21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2014</v>
      </c>
    </row>
    <row r="1402" spans="1:21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2016</v>
      </c>
    </row>
    <row r="1403" spans="1:21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2013</v>
      </c>
    </row>
    <row r="1404" spans="1:21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2015</v>
      </c>
    </row>
    <row r="1405" spans="1:21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2013</v>
      </c>
    </row>
    <row r="1406" spans="1:21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2015</v>
      </c>
    </row>
    <row r="1407" spans="1:21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2014</v>
      </c>
    </row>
    <row r="1408" spans="1:21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2015</v>
      </c>
    </row>
    <row r="1409" spans="1:21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2014</v>
      </c>
    </row>
    <row r="1410" spans="1:21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154">ROUND(E1410/D1410*100, 0)</f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2015</v>
      </c>
    </row>
    <row r="1411" spans="1:21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54"/>
        <v>0</v>
      </c>
      <c r="P1411">
        <f t="shared" ref="P1411:P1474" si="155">IFERROR(ROUND(E1411/L1411, 2),0)</f>
        <v>0</v>
      </c>
      <c r="Q1411" t="str">
        <f t="shared" ref="Q1411:Q1474" si="156">LEFT(N1411, FIND("/", N1411, 1) - 1)</f>
        <v>publishing</v>
      </c>
      <c r="R1411" t="str">
        <f t="shared" ref="R1411:R1474" si="157">RIGHT(N1411, LEN(N1411) - FIND("/", N1411, 1))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2016</v>
      </c>
    </row>
    <row r="1413" spans="1:21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2015</v>
      </c>
    </row>
    <row r="1414" spans="1:21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2014</v>
      </c>
    </row>
    <row r="1415" spans="1:21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2015</v>
      </c>
    </row>
    <row r="1416" spans="1:21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2016</v>
      </c>
    </row>
    <row r="1417" spans="1:21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2015</v>
      </c>
    </row>
    <row r="1418" spans="1:21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2015</v>
      </c>
    </row>
    <row r="1419" spans="1:21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2015</v>
      </c>
    </row>
    <row r="1420" spans="1:21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2016</v>
      </c>
    </row>
    <row r="1421" spans="1:21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2016</v>
      </c>
    </row>
    <row r="1422" spans="1:21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2016</v>
      </c>
    </row>
    <row r="1423" spans="1:21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2015</v>
      </c>
    </row>
    <row r="1424" spans="1:21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2016</v>
      </c>
    </row>
    <row r="1425" spans="1:21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2015</v>
      </c>
    </row>
    <row r="1426" spans="1:21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2016</v>
      </c>
    </row>
    <row r="1427" spans="1:21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2015</v>
      </c>
    </row>
    <row r="1428" spans="1:21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2015</v>
      </c>
    </row>
    <row r="1429" spans="1:21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2016</v>
      </c>
    </row>
    <row r="1430" spans="1:21" ht="45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2016</v>
      </c>
    </row>
    <row r="1431" spans="1:21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2015</v>
      </c>
    </row>
    <row r="1432" spans="1:21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2014</v>
      </c>
    </row>
    <row r="1433" spans="1:21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2015</v>
      </c>
    </row>
    <row r="1434" spans="1:21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2015</v>
      </c>
    </row>
    <row r="1435" spans="1:21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2016</v>
      </c>
    </row>
    <row r="1436" spans="1:21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2015</v>
      </c>
    </row>
    <row r="1437" spans="1:21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2015</v>
      </c>
    </row>
    <row r="1438" spans="1:21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2016</v>
      </c>
    </row>
    <row r="1439" spans="1:21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2014</v>
      </c>
    </row>
    <row r="1440" spans="1:21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2016</v>
      </c>
    </row>
    <row r="1441" spans="1:21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2015</v>
      </c>
    </row>
    <row r="1442" spans="1:21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2016</v>
      </c>
    </row>
    <row r="1443" spans="1:21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2015</v>
      </c>
    </row>
    <row r="1444" spans="1:21" ht="45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2016</v>
      </c>
    </row>
    <row r="1445" spans="1:21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2016</v>
      </c>
    </row>
    <row r="1446" spans="1:21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2015</v>
      </c>
    </row>
    <row r="1447" spans="1:21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2015</v>
      </c>
    </row>
    <row r="1448" spans="1:21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2016</v>
      </c>
    </row>
    <row r="1449" spans="1:21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2016</v>
      </c>
    </row>
    <row r="1450" spans="1:21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2015</v>
      </c>
    </row>
    <row r="1451" spans="1:21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2015</v>
      </c>
    </row>
    <row r="1452" spans="1:21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2016</v>
      </c>
    </row>
    <row r="1453" spans="1:21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2014</v>
      </c>
    </row>
    <row r="1454" spans="1:21" ht="30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2014</v>
      </c>
    </row>
    <row r="1455" spans="1:21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2017</v>
      </c>
    </row>
    <row r="1456" spans="1:21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2016</v>
      </c>
    </row>
    <row r="1457" spans="1:21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2014</v>
      </c>
    </row>
    <row r="1458" spans="1:21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2016</v>
      </c>
    </row>
    <row r="1459" spans="1:21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2015</v>
      </c>
    </row>
    <row r="1460" spans="1:21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2014</v>
      </c>
    </row>
    <row r="1461" spans="1:21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2015</v>
      </c>
    </row>
    <row r="1462" spans="1:21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2014</v>
      </c>
    </row>
    <row r="1463" spans="1:21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2014</v>
      </c>
    </row>
    <row r="1464" spans="1:21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2013</v>
      </c>
    </row>
    <row r="1465" spans="1:21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2013</v>
      </c>
    </row>
    <row r="1466" spans="1:2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2013</v>
      </c>
    </row>
    <row r="1467" spans="1:21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2012</v>
      </c>
    </row>
    <row r="1468" spans="1:21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2015</v>
      </c>
    </row>
    <row r="1469" spans="1:21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2012</v>
      </c>
    </row>
    <row r="1470" spans="1:21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2011</v>
      </c>
    </row>
    <row r="1471" spans="1:21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2013</v>
      </c>
    </row>
    <row r="1472" spans="1:21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2012</v>
      </c>
    </row>
    <row r="1473" spans="1:21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2015</v>
      </c>
    </row>
    <row r="1474" spans="1:21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161">ROUND(E1474/D1474*100, 0)</f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2013</v>
      </c>
    </row>
    <row r="1475" spans="1:2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61"/>
        <v>121</v>
      </c>
      <c r="P1475">
        <f t="shared" ref="P1475:P1538" si="162">IFERROR(ROUND(E1475/L1475, 2),0)</f>
        <v>38.46</v>
      </c>
      <c r="Q1475" t="str">
        <f t="shared" ref="Q1475:Q1538" si="163">LEFT(N1475, FIND("/", N1475, 1) - 1)</f>
        <v>publishing</v>
      </c>
      <c r="R1475" t="str">
        <f t="shared" ref="R1475:R1538" si="164">RIGHT(N1475, LEN(N1475) - FIND("/", N1475, 1))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2013</v>
      </c>
    </row>
    <row r="1477" spans="1:21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2014</v>
      </c>
    </row>
    <row r="1478" spans="1:21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2011</v>
      </c>
    </row>
    <row r="1479" spans="1:21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2011</v>
      </c>
    </row>
    <row r="1480" spans="1:21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2013</v>
      </c>
    </row>
    <row r="1481" spans="1:21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2014</v>
      </c>
    </row>
    <row r="1482" spans="1:21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2013</v>
      </c>
    </row>
    <row r="1483" spans="1:21" ht="45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2013</v>
      </c>
    </row>
    <row r="1484" spans="1:21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2012</v>
      </c>
    </row>
    <row r="1485" spans="1:21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2016</v>
      </c>
    </row>
    <row r="1486" spans="1:2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2012</v>
      </c>
    </row>
    <row r="1487" spans="1:21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2015</v>
      </c>
    </row>
    <row r="1488" spans="1:21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2015</v>
      </c>
    </row>
    <row r="1489" spans="1:21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2016</v>
      </c>
    </row>
    <row r="1490" spans="1:21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2013</v>
      </c>
    </row>
    <row r="1491" spans="1:21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2012</v>
      </c>
    </row>
    <row r="1492" spans="1:21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2013</v>
      </c>
    </row>
    <row r="1493" spans="1:21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2014</v>
      </c>
    </row>
    <row r="1494" spans="1:21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2011</v>
      </c>
    </row>
    <row r="1495" spans="1:21" ht="30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2013</v>
      </c>
    </row>
    <row r="1496" spans="1:21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2015</v>
      </c>
    </row>
    <row r="1497" spans="1:21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2011</v>
      </c>
    </row>
    <row r="1498" spans="1:21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2014</v>
      </c>
    </row>
    <row r="1499" spans="1:21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2013</v>
      </c>
    </row>
    <row r="1500" spans="1:21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2014</v>
      </c>
    </row>
    <row r="1501" spans="1:21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2016</v>
      </c>
    </row>
    <row r="1502" spans="1:21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2013</v>
      </c>
    </row>
    <row r="1503" spans="1:21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2015</v>
      </c>
    </row>
    <row r="1504" spans="1:21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2016</v>
      </c>
    </row>
    <row r="1505" spans="1:21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2016</v>
      </c>
    </row>
    <row r="1506" spans="1:21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2014</v>
      </c>
    </row>
    <row r="1507" spans="1:21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2016</v>
      </c>
    </row>
    <row r="1508" spans="1:21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2014</v>
      </c>
    </row>
    <row r="1509" spans="1:21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2010</v>
      </c>
    </row>
    <row r="1510" spans="1:21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2014</v>
      </c>
    </row>
    <row r="1511" spans="1:21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2017</v>
      </c>
    </row>
    <row r="1512" spans="1:21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2014</v>
      </c>
    </row>
    <row r="1513" spans="1:21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2015</v>
      </c>
    </row>
    <row r="1514" spans="1:21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2017</v>
      </c>
    </row>
    <row r="1515" spans="1:21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2014</v>
      </c>
    </row>
    <row r="1516" spans="1:21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2015</v>
      </c>
    </row>
    <row r="1517" spans="1:21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2016</v>
      </c>
    </row>
    <row r="1518" spans="1:21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2016</v>
      </c>
    </row>
    <row r="1519" spans="1:21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2014</v>
      </c>
    </row>
    <row r="1520" spans="1:21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2014</v>
      </c>
    </row>
    <row r="1521" spans="1:21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2014</v>
      </c>
    </row>
    <row r="1522" spans="1:21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2014</v>
      </c>
    </row>
    <row r="1523" spans="1:21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2016</v>
      </c>
    </row>
    <row r="1524" spans="1:21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2014</v>
      </c>
    </row>
    <row r="1525" spans="1:21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2014</v>
      </c>
    </row>
    <row r="1526" spans="1:21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2017</v>
      </c>
    </row>
    <row r="1527" spans="1:21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2016</v>
      </c>
    </row>
    <row r="1528" spans="1:21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2015</v>
      </c>
    </row>
    <row r="1529" spans="1:21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2017</v>
      </c>
    </row>
    <row r="1530" spans="1:21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2017</v>
      </c>
    </row>
    <row r="1531" spans="1:21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2015</v>
      </c>
    </row>
    <row r="1532" spans="1:21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2015</v>
      </c>
    </row>
    <row r="1533" spans="1:21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2014</v>
      </c>
    </row>
    <row r="1534" spans="1:21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2016</v>
      </c>
    </row>
    <row r="1535" spans="1:21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2016</v>
      </c>
    </row>
    <row r="1536" spans="1:21" ht="45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2015</v>
      </c>
    </row>
    <row r="1537" spans="1:21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2016</v>
      </c>
    </row>
    <row r="1538" spans="1:21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168">ROUND(E1538/D1538*100, 0)</f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2015</v>
      </c>
    </row>
    <row r="1539" spans="1:21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68"/>
        <v>180</v>
      </c>
      <c r="P1539">
        <f t="shared" ref="P1539:P1602" si="169">IFERROR(ROUND(E1539/L1539, 2),0)</f>
        <v>96.38</v>
      </c>
      <c r="Q1539" t="str">
        <f t="shared" ref="Q1539:Q1602" si="170">LEFT(N1539, FIND("/", N1539, 1) - 1)</f>
        <v>photography</v>
      </c>
      <c r="R1539" t="str">
        <f t="shared" ref="R1539:R1602" si="171">RIGHT(N1539, LEN(N1539) - FIND("/", N1539, 1))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2014</v>
      </c>
    </row>
    <row r="1541" spans="1:21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2016</v>
      </c>
    </row>
    <row r="1542" spans="1:21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2014</v>
      </c>
    </row>
    <row r="1543" spans="1:21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2014</v>
      </c>
    </row>
    <row r="1544" spans="1:21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2015</v>
      </c>
    </row>
    <row r="1545" spans="1:21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2014</v>
      </c>
    </row>
    <row r="1546" spans="1:21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2015</v>
      </c>
    </row>
    <row r="1547" spans="1:21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2015</v>
      </c>
    </row>
    <row r="1548" spans="1:21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2014</v>
      </c>
    </row>
    <row r="1549" spans="1:21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2017</v>
      </c>
    </row>
    <row r="1550" spans="1:21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2015</v>
      </c>
    </row>
    <row r="1551" spans="1:21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2015</v>
      </c>
    </row>
    <row r="1552" spans="1:21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2016</v>
      </c>
    </row>
    <row r="1553" spans="1:21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2015</v>
      </c>
    </row>
    <row r="1554" spans="1:21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2014</v>
      </c>
    </row>
    <row r="1555" spans="1:21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2015</v>
      </c>
    </row>
    <row r="1556" spans="1:21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2015</v>
      </c>
    </row>
    <row r="1557" spans="1:21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2015</v>
      </c>
    </row>
    <row r="1558" spans="1:21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2016</v>
      </c>
    </row>
    <row r="1559" spans="1:21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2014</v>
      </c>
    </row>
    <row r="1560" spans="1:21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2015</v>
      </c>
    </row>
    <row r="1561" spans="1:21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2015</v>
      </c>
    </row>
    <row r="1562" spans="1:21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2014</v>
      </c>
    </row>
    <row r="1563" spans="1:21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2013</v>
      </c>
    </row>
    <row r="1564" spans="1:21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2009</v>
      </c>
    </row>
    <row r="1565" spans="1:21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2014</v>
      </c>
    </row>
    <row r="1566" spans="1:21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2015</v>
      </c>
    </row>
    <row r="1567" spans="1:21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2011</v>
      </c>
    </row>
    <row r="1568" spans="1:21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2016</v>
      </c>
    </row>
    <row r="1569" spans="1:21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2014</v>
      </c>
    </row>
    <row r="1570" spans="1:21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2014</v>
      </c>
    </row>
    <row r="1571" spans="1:2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2013</v>
      </c>
    </row>
    <row r="1572" spans="1:21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2016</v>
      </c>
    </row>
    <row r="1573" spans="1:21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2015</v>
      </c>
    </row>
    <row r="1574" spans="1:21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2016</v>
      </c>
    </row>
    <row r="1575" spans="1:21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2017</v>
      </c>
    </row>
    <row r="1576" spans="1:21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2015</v>
      </c>
    </row>
    <row r="1577" spans="1:21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2014</v>
      </c>
    </row>
    <row r="1578" spans="1:21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2015</v>
      </c>
    </row>
    <row r="1579" spans="1:21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2012</v>
      </c>
    </row>
    <row r="1580" spans="1:21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2010</v>
      </c>
    </row>
    <row r="1581" spans="1:21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2013</v>
      </c>
    </row>
    <row r="1582" spans="1:21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2012</v>
      </c>
    </row>
    <row r="1583" spans="1:21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2015</v>
      </c>
    </row>
    <row r="1584" spans="1:21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2015</v>
      </c>
    </row>
    <row r="1585" spans="1:21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2014</v>
      </c>
    </row>
    <row r="1586" spans="1:21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2014</v>
      </c>
    </row>
    <row r="1587" spans="1:21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2016</v>
      </c>
    </row>
    <row r="1588" spans="1:21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2015</v>
      </c>
    </row>
    <row r="1589" spans="1:21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2014</v>
      </c>
    </row>
    <row r="1590" spans="1:21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2015</v>
      </c>
    </row>
    <row r="1591" spans="1:21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2015</v>
      </c>
    </row>
    <row r="1592" spans="1:2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2015</v>
      </c>
    </row>
    <row r="1593" spans="1:21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2016</v>
      </c>
    </row>
    <row r="1594" spans="1:21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2015</v>
      </c>
    </row>
    <row r="1595" spans="1:21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2015</v>
      </c>
    </row>
    <row r="1596" spans="1:21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2016</v>
      </c>
    </row>
    <row r="1597" spans="1:21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2014</v>
      </c>
    </row>
    <row r="1598" spans="1:21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2014</v>
      </c>
    </row>
    <row r="1599" spans="1:21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2016</v>
      </c>
    </row>
    <row r="1600" spans="1:21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2015</v>
      </c>
    </row>
    <row r="1601" spans="1:21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2016</v>
      </c>
    </row>
    <row r="1602" spans="1:21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75">ROUND(E1602/D1602*100, 0)</f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2014</v>
      </c>
    </row>
    <row r="1603" spans="1:21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75"/>
        <v>108</v>
      </c>
      <c r="P1603">
        <f t="shared" ref="P1603:P1666" si="176">IFERROR(ROUND(E1603/L1603, 2),0)</f>
        <v>48.33</v>
      </c>
      <c r="Q1603" t="str">
        <f t="shared" ref="Q1603:Q1666" si="177">LEFT(N1603, FIND("/", N1603, 1) - 1)</f>
        <v>music</v>
      </c>
      <c r="R1603" t="str">
        <f t="shared" ref="R1603:R1666" si="178">RIGHT(N1603, LEN(N1603) - FIND("/", N1603, 1))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2011</v>
      </c>
    </row>
    <row r="1605" spans="1:21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2011</v>
      </c>
    </row>
    <row r="1606" spans="1:21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2012</v>
      </c>
    </row>
    <row r="1607" spans="1:21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2011</v>
      </c>
    </row>
    <row r="1608" spans="1:21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2010</v>
      </c>
    </row>
    <row r="1609" spans="1:21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2012</v>
      </c>
    </row>
    <row r="1610" spans="1:21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2013</v>
      </c>
    </row>
    <row r="1611" spans="1:21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2011</v>
      </c>
    </row>
    <row r="1612" spans="1:21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2012</v>
      </c>
    </row>
    <row r="1613" spans="1:2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2013</v>
      </c>
    </row>
    <row r="1614" spans="1:21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2012</v>
      </c>
    </row>
    <row r="1615" spans="1:21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2012</v>
      </c>
    </row>
    <row r="1616" spans="1:21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2014</v>
      </c>
    </row>
    <row r="1617" spans="1:21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2011</v>
      </c>
    </row>
    <row r="1618" spans="1:21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2012</v>
      </c>
    </row>
    <row r="1619" spans="1:21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2013</v>
      </c>
    </row>
    <row r="1620" spans="1:21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2013</v>
      </c>
    </row>
    <row r="1621" spans="1:21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2014</v>
      </c>
    </row>
    <row r="1622" spans="1:21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2013</v>
      </c>
    </row>
    <row r="1623" spans="1:21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2012</v>
      </c>
    </row>
    <row r="1624" spans="1:21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2014</v>
      </c>
    </row>
    <row r="1625" spans="1:21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2013</v>
      </c>
    </row>
    <row r="1626" spans="1:21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2012</v>
      </c>
    </row>
    <row r="1627" spans="1:21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2012</v>
      </c>
    </row>
    <row r="1628" spans="1:21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2013</v>
      </c>
    </row>
    <row r="1629" spans="1:21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2012</v>
      </c>
    </row>
    <row r="1630" spans="1:21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2014</v>
      </c>
    </row>
    <row r="1631" spans="1:21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2014</v>
      </c>
    </row>
    <row r="1632" spans="1:21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2012</v>
      </c>
    </row>
    <row r="1633" spans="1:21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2012</v>
      </c>
    </row>
    <row r="1634" spans="1:21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2011</v>
      </c>
    </row>
    <row r="1635" spans="1:21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2011</v>
      </c>
    </row>
    <row r="1636" spans="1:21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2011</v>
      </c>
    </row>
    <row r="1637" spans="1:21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2016</v>
      </c>
    </row>
    <row r="1638" spans="1:21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2011</v>
      </c>
    </row>
    <row r="1639" spans="1:21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2009</v>
      </c>
    </row>
    <row r="1640" spans="1:21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2013</v>
      </c>
    </row>
    <row r="1641" spans="1:21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2012</v>
      </c>
    </row>
    <row r="1642" spans="1:21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2010</v>
      </c>
    </row>
    <row r="1643" spans="1:21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2014</v>
      </c>
    </row>
    <row r="1644" spans="1:21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2011</v>
      </c>
    </row>
    <row r="1645" spans="1:21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2012</v>
      </c>
    </row>
    <row r="1646" spans="1:21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2012</v>
      </c>
    </row>
    <row r="1647" spans="1:21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2013</v>
      </c>
    </row>
    <row r="1648" spans="1:21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2014</v>
      </c>
    </row>
    <row r="1649" spans="1:21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2012</v>
      </c>
    </row>
    <row r="1650" spans="1:21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2011</v>
      </c>
    </row>
    <row r="1651" spans="1:21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2014</v>
      </c>
    </row>
    <row r="1652" spans="1:21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2013</v>
      </c>
    </row>
    <row r="1653" spans="1:21" ht="45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2011</v>
      </c>
    </row>
    <row r="1654" spans="1:21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2013</v>
      </c>
    </row>
    <row r="1655" spans="1:21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2011</v>
      </c>
    </row>
    <row r="1656" spans="1:21" ht="45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2012</v>
      </c>
    </row>
    <row r="1657" spans="1:21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2012</v>
      </c>
    </row>
    <row r="1658" spans="1:21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2012</v>
      </c>
    </row>
    <row r="1659" spans="1:21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2012</v>
      </c>
    </row>
    <row r="1660" spans="1:21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2012</v>
      </c>
    </row>
    <row r="1661" spans="1:21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2013</v>
      </c>
    </row>
    <row r="1662" spans="1:21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2016</v>
      </c>
    </row>
    <row r="1663" spans="1:21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2015</v>
      </c>
    </row>
    <row r="1664" spans="1:21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2011</v>
      </c>
    </row>
    <row r="1665" spans="1:21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2015</v>
      </c>
    </row>
    <row r="1666" spans="1:21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82">ROUND(E1666/D1666*100, 0)</f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2012</v>
      </c>
    </row>
    <row r="1667" spans="1:21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82"/>
        <v>119</v>
      </c>
      <c r="P1667">
        <f t="shared" ref="P1667:P1730" si="183">IFERROR(ROUND(E1667/L1667, 2),0)</f>
        <v>44.96</v>
      </c>
      <c r="Q1667" t="str">
        <f t="shared" ref="Q1667:Q1730" si="184">LEFT(N1667, FIND("/", N1667, 1) - 1)</f>
        <v>music</v>
      </c>
      <c r="R1667" t="str">
        <f t="shared" ref="R1667:R1730" si="185">RIGHT(N1667, LEN(N1667) - FIND("/", N1667, 1))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2013</v>
      </c>
    </row>
    <row r="1669" spans="1:21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2014</v>
      </c>
    </row>
    <row r="1670" spans="1:21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2011</v>
      </c>
    </row>
    <row r="1671" spans="1:21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2016</v>
      </c>
    </row>
    <row r="1672" spans="1:21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2010</v>
      </c>
    </row>
    <row r="1673" spans="1:21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2016</v>
      </c>
    </row>
    <row r="1674" spans="1:21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2012</v>
      </c>
    </row>
    <row r="1675" spans="1:21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2015</v>
      </c>
    </row>
    <row r="1676" spans="1:21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2016</v>
      </c>
    </row>
    <row r="1677" spans="1:21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2011</v>
      </c>
    </row>
    <row r="1678" spans="1:21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2012</v>
      </c>
    </row>
    <row r="1679" spans="1:21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2016</v>
      </c>
    </row>
    <row r="1680" spans="1:21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2014</v>
      </c>
    </row>
    <row r="1681" spans="1:21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2011</v>
      </c>
    </row>
    <row r="1682" spans="1:21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2014</v>
      </c>
    </row>
    <row r="1683" spans="1:21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2017</v>
      </c>
    </row>
    <row r="1684" spans="1:21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2017</v>
      </c>
    </row>
    <row r="1685" spans="1:21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2017</v>
      </c>
    </row>
    <row r="1686" spans="1:21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2017</v>
      </c>
    </row>
    <row r="1687" spans="1:21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2017</v>
      </c>
    </row>
    <row r="1688" spans="1:21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2017</v>
      </c>
    </row>
    <row r="1689" spans="1:21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2017</v>
      </c>
    </row>
    <row r="1690" spans="1:21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2017</v>
      </c>
    </row>
    <row r="1691" spans="1:21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2017</v>
      </c>
    </row>
    <row r="1692" spans="1:21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2017</v>
      </c>
    </row>
    <row r="1693" spans="1:21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2017</v>
      </c>
    </row>
    <row r="1694" spans="1:21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2017</v>
      </c>
    </row>
    <row r="1695" spans="1:21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2017</v>
      </c>
    </row>
    <row r="1696" spans="1:21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2017</v>
      </c>
    </row>
    <row r="1697" spans="1:21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2017</v>
      </c>
    </row>
    <row r="1698" spans="1:21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2017</v>
      </c>
    </row>
    <row r="1699" spans="1:21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2017</v>
      </c>
    </row>
    <row r="1700" spans="1:21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2017</v>
      </c>
    </row>
    <row r="1701" spans="1:21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2017</v>
      </c>
    </row>
    <row r="1702" spans="1:21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2017</v>
      </c>
    </row>
    <row r="1703" spans="1:21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2014</v>
      </c>
    </row>
    <row r="1704" spans="1:21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2015</v>
      </c>
    </row>
    <row r="1705" spans="1:21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2015</v>
      </c>
    </row>
    <row r="1706" spans="1:21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2015</v>
      </c>
    </row>
    <row r="1707" spans="1:21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2015</v>
      </c>
    </row>
    <row r="1708" spans="1:21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2015</v>
      </c>
    </row>
    <row r="1709" spans="1:21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2016</v>
      </c>
    </row>
    <row r="1710" spans="1:21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2016</v>
      </c>
    </row>
    <row r="1711" spans="1:21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2014</v>
      </c>
    </row>
    <row r="1712" spans="1:21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2015</v>
      </c>
    </row>
    <row r="1713" spans="1:21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2014</v>
      </c>
    </row>
    <row r="1714" spans="1:21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2015</v>
      </c>
    </row>
    <row r="1715" spans="1:21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2014</v>
      </c>
    </row>
    <row r="1716" spans="1:21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2015</v>
      </c>
    </row>
    <row r="1717" spans="1:21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2015</v>
      </c>
    </row>
    <row r="1718" spans="1:21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2016</v>
      </c>
    </row>
    <row r="1719" spans="1:21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2016</v>
      </c>
    </row>
    <row r="1720" spans="1:2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2016</v>
      </c>
    </row>
    <row r="1721" spans="1:21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2014</v>
      </c>
    </row>
    <row r="1722" spans="1:21" ht="45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2014</v>
      </c>
    </row>
    <row r="1723" spans="1:21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2015</v>
      </c>
    </row>
    <row r="1724" spans="1:21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2016</v>
      </c>
    </row>
    <row r="1725" spans="1:21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2015</v>
      </c>
    </row>
    <row r="1726" spans="1:21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2014</v>
      </c>
    </row>
    <row r="1727" spans="1:21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2014</v>
      </c>
    </row>
    <row r="1728" spans="1:21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2014</v>
      </c>
    </row>
    <row r="1729" spans="1:21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2015</v>
      </c>
    </row>
    <row r="1730" spans="1:21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89">ROUND(E1730/D1730*100, 0)</f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2015</v>
      </c>
    </row>
    <row r="1731" spans="1:21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89"/>
        <v>0</v>
      </c>
      <c r="P1731">
        <f t="shared" ref="P1731:P1794" si="190">IFERROR(ROUND(E1731/L1731, 2),0)</f>
        <v>0</v>
      </c>
      <c r="Q1731" t="str">
        <f t="shared" ref="Q1731:Q1794" si="191">LEFT(N1731, FIND("/", N1731, 1) - 1)</f>
        <v>music</v>
      </c>
      <c r="R1731" t="str">
        <f t="shared" ref="R1731:R1794" si="192">RIGHT(N1731, LEN(N1731) - FIND("/", N1731, 1))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2015</v>
      </c>
    </row>
    <row r="1733" spans="1:21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2015</v>
      </c>
    </row>
    <row r="1734" spans="1:21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2015</v>
      </c>
    </row>
    <row r="1735" spans="1:21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2016</v>
      </c>
    </row>
    <row r="1736" spans="1:21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2015</v>
      </c>
    </row>
    <row r="1737" spans="1:21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2016</v>
      </c>
    </row>
    <row r="1738" spans="1:21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2015</v>
      </c>
    </row>
    <row r="1739" spans="1:21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2015</v>
      </c>
    </row>
    <row r="1740" spans="1:21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2014</v>
      </c>
    </row>
    <row r="1741" spans="1:21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2016</v>
      </c>
    </row>
    <row r="1742" spans="1:21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2015</v>
      </c>
    </row>
    <row r="1743" spans="1:21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2015</v>
      </c>
    </row>
    <row r="1744" spans="1:21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2016</v>
      </c>
    </row>
    <row r="1745" spans="1:21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2016</v>
      </c>
    </row>
    <row r="1746" spans="1:21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2015</v>
      </c>
    </row>
    <row r="1747" spans="1:21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2016</v>
      </c>
    </row>
    <row r="1748" spans="1:21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2016</v>
      </c>
    </row>
    <row r="1749" spans="1:21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2015</v>
      </c>
    </row>
    <row r="1750" spans="1:21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2015</v>
      </c>
    </row>
    <row r="1751" spans="1:21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2017</v>
      </c>
    </row>
    <row r="1752" spans="1:21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2016</v>
      </c>
    </row>
    <row r="1753" spans="1:21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2015</v>
      </c>
    </row>
    <row r="1754" spans="1:21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2016</v>
      </c>
    </row>
    <row r="1755" spans="1:21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2016</v>
      </c>
    </row>
    <row r="1756" spans="1:21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2015</v>
      </c>
    </row>
    <row r="1757" spans="1:21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2015</v>
      </c>
    </row>
    <row r="1758" spans="1:21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2016</v>
      </c>
    </row>
    <row r="1759" spans="1:21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2016</v>
      </c>
    </row>
    <row r="1760" spans="1:21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2016</v>
      </c>
    </row>
    <row r="1761" spans="1:21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2015</v>
      </c>
    </row>
    <row r="1762" spans="1:21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2016</v>
      </c>
    </row>
    <row r="1763" spans="1:21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2015</v>
      </c>
    </row>
    <row r="1764" spans="1:21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2016</v>
      </c>
    </row>
    <row r="1765" spans="1:21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2016</v>
      </c>
    </row>
    <row r="1766" spans="1:21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2014</v>
      </c>
    </row>
    <row r="1767" spans="1:21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2014</v>
      </c>
    </row>
    <row r="1768" spans="1:21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2014</v>
      </c>
    </row>
    <row r="1769" spans="1:21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2014</v>
      </c>
    </row>
    <row r="1770" spans="1:21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2014</v>
      </c>
    </row>
    <row r="1771" spans="1:21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2014</v>
      </c>
    </row>
    <row r="1772" spans="1:21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2014</v>
      </c>
    </row>
    <row r="1773" spans="1:21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2014</v>
      </c>
    </row>
    <row r="1774" spans="1:21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2014</v>
      </c>
    </row>
    <row r="1775" spans="1:21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2014</v>
      </c>
    </row>
    <row r="1776" spans="1:21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2014</v>
      </c>
    </row>
    <row r="1777" spans="1:21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2014</v>
      </c>
    </row>
    <row r="1778" spans="1:21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2014</v>
      </c>
    </row>
    <row r="1779" spans="1:21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2015</v>
      </c>
    </row>
    <row r="1780" spans="1:21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2015</v>
      </c>
    </row>
    <row r="1781" spans="1:21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2016</v>
      </c>
    </row>
    <row r="1782" spans="1:21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2016</v>
      </c>
    </row>
    <row r="1783" spans="1:21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2016</v>
      </c>
    </row>
    <row r="1784" spans="1:21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2016</v>
      </c>
    </row>
    <row r="1785" spans="1:21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2015</v>
      </c>
    </row>
    <row r="1786" spans="1:21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2014</v>
      </c>
    </row>
    <row r="1787" spans="1:21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2014</v>
      </c>
    </row>
    <row r="1788" spans="1:21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2014</v>
      </c>
    </row>
    <row r="1789" spans="1:21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2015</v>
      </c>
    </row>
    <row r="1790" spans="1:21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2014</v>
      </c>
    </row>
    <row r="1791" spans="1:21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2014</v>
      </c>
    </row>
    <row r="1792" spans="1:21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2015</v>
      </c>
    </row>
    <row r="1793" spans="1:21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2014</v>
      </c>
    </row>
    <row r="1794" spans="1:21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96">ROUND(E1794/D1794*100, 0)</f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2015</v>
      </c>
    </row>
    <row r="1795" spans="1:21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96"/>
        <v>1</v>
      </c>
      <c r="P1795">
        <f t="shared" ref="P1795:P1858" si="197">IFERROR(ROUND(E1795/L1795, 2),0)</f>
        <v>20</v>
      </c>
      <c r="Q1795" t="str">
        <f t="shared" ref="Q1795:Q1858" si="198">LEFT(N1795, FIND("/", N1795, 1) - 1)</f>
        <v>photography</v>
      </c>
      <c r="R1795" t="str">
        <f t="shared" ref="R1795:R1858" si="199">RIGHT(N1795, LEN(N1795) - FIND("/", N1795, 1))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2015</v>
      </c>
    </row>
    <row r="1797" spans="1:21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2016</v>
      </c>
    </row>
    <row r="1798" spans="1:21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2016</v>
      </c>
    </row>
    <row r="1799" spans="1:21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2016</v>
      </c>
    </row>
    <row r="1800" spans="1:21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2015</v>
      </c>
    </row>
    <row r="1801" spans="1:21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2014</v>
      </c>
    </row>
    <row r="1802" spans="1:21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2016</v>
      </c>
    </row>
    <row r="1803" spans="1:21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2015</v>
      </c>
    </row>
    <row r="1804" spans="1:21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2015</v>
      </c>
    </row>
    <row r="1805" spans="1:21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2015</v>
      </c>
    </row>
    <row r="1806" spans="1:21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2015</v>
      </c>
    </row>
    <row r="1807" spans="1:21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2015</v>
      </c>
    </row>
    <row r="1808" spans="1:21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2014</v>
      </c>
    </row>
    <row r="1809" spans="1:21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2014</v>
      </c>
    </row>
    <row r="1810" spans="1:21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2017</v>
      </c>
    </row>
    <row r="1811" spans="1:21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2015</v>
      </c>
    </row>
    <row r="1812" spans="1:21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2014</v>
      </c>
    </row>
    <row r="1813" spans="1:21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2014</v>
      </c>
    </row>
    <row r="1814" spans="1:21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2016</v>
      </c>
    </row>
    <row r="1815" spans="1:21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2014</v>
      </c>
    </row>
    <row r="1816" spans="1:21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2015</v>
      </c>
    </row>
    <row r="1817" spans="1:21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2015</v>
      </c>
    </row>
    <row r="1818" spans="1:21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2016</v>
      </c>
    </row>
    <row r="1819" spans="1:21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2016</v>
      </c>
    </row>
    <row r="1820" spans="1:21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2015</v>
      </c>
    </row>
    <row r="1821" spans="1:21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2014</v>
      </c>
    </row>
    <row r="1822" spans="1:21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2015</v>
      </c>
    </row>
    <row r="1823" spans="1:21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2012</v>
      </c>
    </row>
    <row r="1824" spans="1:21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2013</v>
      </c>
    </row>
    <row r="1825" spans="1:21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2012</v>
      </c>
    </row>
    <row r="1826" spans="1:2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2013</v>
      </c>
    </row>
    <row r="1827" spans="1:21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2013</v>
      </c>
    </row>
    <row r="1828" spans="1:21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2014</v>
      </c>
    </row>
    <row r="1829" spans="1:21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2011</v>
      </c>
    </row>
    <row r="1830" spans="1:21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2014</v>
      </c>
    </row>
    <row r="1831" spans="1:21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2010</v>
      </c>
    </row>
    <row r="1832" spans="1:21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2014</v>
      </c>
    </row>
    <row r="1833" spans="1:21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2012</v>
      </c>
    </row>
    <row r="1834" spans="1:21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2011</v>
      </c>
    </row>
    <row r="1835" spans="1:21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2013</v>
      </c>
    </row>
    <row r="1836" spans="1:21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2014</v>
      </c>
    </row>
    <row r="1837" spans="1:21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2016</v>
      </c>
    </row>
    <row r="1838" spans="1:21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2013</v>
      </c>
    </row>
    <row r="1839" spans="1:21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2012</v>
      </c>
    </row>
    <row r="1840" spans="1:21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2011</v>
      </c>
    </row>
    <row r="1841" spans="1:21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2016</v>
      </c>
    </row>
    <row r="1842" spans="1:21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2013</v>
      </c>
    </row>
    <row r="1843" spans="1:21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2014</v>
      </c>
    </row>
    <row r="1844" spans="1:21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2015</v>
      </c>
    </row>
    <row r="1845" spans="1:21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2011</v>
      </c>
    </row>
    <row r="1846" spans="1:21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2011</v>
      </c>
    </row>
    <row r="1847" spans="1:21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2016</v>
      </c>
    </row>
    <row r="1848" spans="1:21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2012</v>
      </c>
    </row>
    <row r="1849" spans="1:21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2015</v>
      </c>
    </row>
    <row r="1850" spans="1:21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2011</v>
      </c>
    </row>
    <row r="1851" spans="1:21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2012</v>
      </c>
    </row>
    <row r="1852" spans="1:21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2014</v>
      </c>
    </row>
    <row r="1853" spans="1:21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2014</v>
      </c>
    </row>
    <row r="1854" spans="1:21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2015</v>
      </c>
    </row>
    <row r="1855" spans="1:21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2012</v>
      </c>
    </row>
    <row r="1856" spans="1:21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2013</v>
      </c>
    </row>
    <row r="1857" spans="1:21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2013</v>
      </c>
    </row>
    <row r="1858" spans="1:21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203">ROUND(E1858/D1858*100, 0)</f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2014</v>
      </c>
    </row>
    <row r="1859" spans="1:21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203"/>
        <v>100</v>
      </c>
      <c r="P1859">
        <f t="shared" ref="P1859:P1922" si="204">IFERROR(ROUND(E1859/L1859, 2),0)</f>
        <v>136.36000000000001</v>
      </c>
      <c r="Q1859" t="str">
        <f t="shared" ref="Q1859:Q1922" si="205">LEFT(N1859, FIND("/", N1859, 1) - 1)</f>
        <v>music</v>
      </c>
      <c r="R1859" t="str">
        <f t="shared" ref="R1859:R1922" si="206">RIGHT(N1859, LEN(N1859) - FIND("/", N1859, 1))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2011</v>
      </c>
    </row>
    <row r="1861" spans="1:21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2011</v>
      </c>
    </row>
    <row r="1862" spans="1:21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2014</v>
      </c>
    </row>
    <row r="1863" spans="1:21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2014</v>
      </c>
    </row>
    <row r="1864" spans="1:21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2017</v>
      </c>
    </row>
    <row r="1865" spans="1:21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2014</v>
      </c>
    </row>
    <row r="1866" spans="1:21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2014</v>
      </c>
    </row>
    <row r="1867" spans="1:21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2016</v>
      </c>
    </row>
    <row r="1868" spans="1:21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2017</v>
      </c>
    </row>
    <row r="1869" spans="1:21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2016</v>
      </c>
    </row>
    <row r="1870" spans="1:21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2015</v>
      </c>
    </row>
    <row r="1871" spans="1:21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2016</v>
      </c>
    </row>
    <row r="1872" spans="1:21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2016</v>
      </c>
    </row>
    <row r="1873" spans="1:21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2014</v>
      </c>
    </row>
    <row r="1874" spans="1:21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2015</v>
      </c>
    </row>
    <row r="1875" spans="1:21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2015</v>
      </c>
    </row>
    <row r="1876" spans="1:21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2016</v>
      </c>
    </row>
    <row r="1877" spans="1:21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2016</v>
      </c>
    </row>
    <row r="1878" spans="1:21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2014</v>
      </c>
    </row>
    <row r="1879" spans="1:21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2015</v>
      </c>
    </row>
    <row r="1880" spans="1:21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2014</v>
      </c>
    </row>
    <row r="1881" spans="1:21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2016</v>
      </c>
    </row>
    <row r="1882" spans="1:21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2016</v>
      </c>
    </row>
    <row r="1883" spans="1:21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2015</v>
      </c>
    </row>
    <row r="1884" spans="1:21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2012</v>
      </c>
    </row>
    <row r="1885" spans="1:21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2012</v>
      </c>
    </row>
    <row r="1886" spans="1:21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2012</v>
      </c>
    </row>
    <row r="1887" spans="1:21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2012</v>
      </c>
    </row>
    <row r="1888" spans="1:21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2014</v>
      </c>
    </row>
    <row r="1889" spans="1:21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2015</v>
      </c>
    </row>
    <row r="1890" spans="1:21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2010</v>
      </c>
    </row>
    <row r="1891" spans="1:21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2013</v>
      </c>
    </row>
    <row r="1892" spans="1:21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2012</v>
      </c>
    </row>
    <row r="1893" spans="1:21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2010</v>
      </c>
    </row>
    <row r="1894" spans="1:21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2011</v>
      </c>
    </row>
    <row r="1895" spans="1:21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2011</v>
      </c>
    </row>
    <row r="1896" spans="1:21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2012</v>
      </c>
    </row>
    <row r="1897" spans="1:21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2015</v>
      </c>
    </row>
    <row r="1898" spans="1:21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2012</v>
      </c>
    </row>
    <row r="1899" spans="1:21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2014</v>
      </c>
    </row>
    <row r="1900" spans="1:21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2015</v>
      </c>
    </row>
    <row r="1901" spans="1:21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2015</v>
      </c>
    </row>
    <row r="1902" spans="1:21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2012</v>
      </c>
    </row>
    <row r="1903" spans="1:21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2015</v>
      </c>
    </row>
    <row r="1904" spans="1:21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2015</v>
      </c>
    </row>
    <row r="1905" spans="1:21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2016</v>
      </c>
    </row>
    <row r="1906" spans="1:21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2015</v>
      </c>
    </row>
    <row r="1907" spans="1:21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2014</v>
      </c>
    </row>
    <row r="1908" spans="1:21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2016</v>
      </c>
    </row>
    <row r="1909" spans="1:21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2014</v>
      </c>
    </row>
    <row r="1910" spans="1:21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2016</v>
      </c>
    </row>
    <row r="1911" spans="1:21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2014</v>
      </c>
    </row>
    <row r="1912" spans="1:21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2015</v>
      </c>
    </row>
    <row r="1913" spans="1:21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2014</v>
      </c>
    </row>
    <row r="1914" spans="1:21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2015</v>
      </c>
    </row>
    <row r="1915" spans="1:21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2014</v>
      </c>
    </row>
    <row r="1916" spans="1:21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2014</v>
      </c>
    </row>
    <row r="1917" spans="1:21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2014</v>
      </c>
    </row>
    <row r="1918" spans="1:21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2016</v>
      </c>
    </row>
    <row r="1919" spans="1:21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2017</v>
      </c>
    </row>
    <row r="1920" spans="1:21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2014</v>
      </c>
    </row>
    <row r="1921" spans="1:21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2015</v>
      </c>
    </row>
    <row r="1922" spans="1:21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210">ROUND(E1922/D1922*100, 0)</f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2015</v>
      </c>
    </row>
    <row r="1923" spans="1:21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210"/>
        <v>137</v>
      </c>
      <c r="P1923">
        <f t="shared" ref="P1923:P1986" si="211">IFERROR(ROUND(E1923/L1923, 2),0)</f>
        <v>54</v>
      </c>
      <c r="Q1923" t="str">
        <f t="shared" ref="Q1923:Q1986" si="212">LEFT(N1923, FIND("/", N1923, 1) - 1)</f>
        <v>music</v>
      </c>
      <c r="R1923" t="str">
        <f t="shared" ref="R1923:R1986" si="213">RIGHT(N1923, LEN(N1923) - FIND("/", N1923, 1))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2013</v>
      </c>
    </row>
    <row r="1925" spans="1:21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2011</v>
      </c>
    </row>
    <row r="1926" spans="1:21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2013</v>
      </c>
    </row>
    <row r="1927" spans="1:21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2013</v>
      </c>
    </row>
    <row r="1928" spans="1:21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2010</v>
      </c>
    </row>
    <row r="1929" spans="1:2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2012</v>
      </c>
    </row>
    <row r="1930" spans="1:21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2013</v>
      </c>
    </row>
    <row r="1931" spans="1:21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2011</v>
      </c>
    </row>
    <row r="1932" spans="1:21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2013</v>
      </c>
    </row>
    <row r="1933" spans="1:21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2012</v>
      </c>
    </row>
    <row r="1934" spans="1:21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2012</v>
      </c>
    </row>
    <row r="1935" spans="1:21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2014</v>
      </c>
    </row>
    <row r="1936" spans="1:21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2011</v>
      </c>
    </row>
    <row r="1937" spans="1:21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2014</v>
      </c>
    </row>
    <row r="1938" spans="1:21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2011</v>
      </c>
    </row>
    <row r="1939" spans="1:21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2012</v>
      </c>
    </row>
    <row r="1940" spans="1:21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2013</v>
      </c>
    </row>
    <row r="1941" spans="1:21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2013</v>
      </c>
    </row>
    <row r="1942" spans="1:21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2011</v>
      </c>
    </row>
    <row r="1943" spans="1:21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2014</v>
      </c>
    </row>
    <row r="1944" spans="1:21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2011</v>
      </c>
    </row>
    <row r="1945" spans="1:21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2016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2014</v>
      </c>
    </row>
    <row r="1947" spans="1:21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2015</v>
      </c>
    </row>
    <row r="1948" spans="1:21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2014</v>
      </c>
    </row>
    <row r="1949" spans="1:21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2009</v>
      </c>
    </row>
    <row r="1950" spans="1:21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2016</v>
      </c>
    </row>
    <row r="1951" spans="1:21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2014</v>
      </c>
    </row>
    <row r="1952" spans="1:21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2011</v>
      </c>
    </row>
    <row r="1953" spans="1:21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2016</v>
      </c>
    </row>
    <row r="1954" spans="1:21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2013</v>
      </c>
    </row>
    <row r="1955" spans="1:21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2012</v>
      </c>
    </row>
    <row r="1956" spans="1:21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2016</v>
      </c>
    </row>
    <row r="1957" spans="1:21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2012</v>
      </c>
    </row>
    <row r="1958" spans="1:21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2015</v>
      </c>
    </row>
    <row r="1959" spans="1:21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2012</v>
      </c>
    </row>
    <row r="1960" spans="1:21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2013</v>
      </c>
    </row>
    <row r="1961" spans="1:21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2014</v>
      </c>
    </row>
    <row r="1962" spans="1:21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2014</v>
      </c>
    </row>
    <row r="1963" spans="1:21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2012</v>
      </c>
    </row>
    <row r="1964" spans="1:21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2014</v>
      </c>
    </row>
    <row r="1965" spans="1:21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2014</v>
      </c>
    </row>
    <row r="1966" spans="1:21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2016</v>
      </c>
    </row>
    <row r="1967" spans="1:21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2011</v>
      </c>
    </row>
    <row r="1968" spans="1:21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2014</v>
      </c>
    </row>
    <row r="1969" spans="1:21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2014</v>
      </c>
    </row>
    <row r="1970" spans="1:21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2016</v>
      </c>
    </row>
    <row r="1971" spans="1:21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2016</v>
      </c>
    </row>
    <row r="1972" spans="1:21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2013</v>
      </c>
    </row>
    <row r="1973" spans="1:21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2013</v>
      </c>
    </row>
    <row r="1974" spans="1:21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2012</v>
      </c>
    </row>
    <row r="1975" spans="1:21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2016</v>
      </c>
    </row>
    <row r="1976" spans="1:21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2013</v>
      </c>
    </row>
    <row r="1977" spans="1:21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2013</v>
      </c>
    </row>
    <row r="1978" spans="1:21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2013</v>
      </c>
    </row>
    <row r="1979" spans="1:21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2015</v>
      </c>
    </row>
    <row r="1980" spans="1:21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2012</v>
      </c>
    </row>
    <row r="1981" spans="1:21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2015</v>
      </c>
    </row>
    <row r="1982" spans="1:21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2016</v>
      </c>
    </row>
    <row r="1983" spans="1:21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2014</v>
      </c>
    </row>
    <row r="1984" spans="1:21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2016</v>
      </c>
    </row>
    <row r="1985" spans="1:21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2016</v>
      </c>
    </row>
    <row r="1986" spans="1:21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217">ROUND(E1986/D1986*100, 0)</f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2014</v>
      </c>
    </row>
    <row r="1987" spans="1:21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217"/>
        <v>3</v>
      </c>
      <c r="P1987">
        <f t="shared" ref="P1987:P2050" si="218">IFERROR(ROUND(E1987/L1987, 2),0)</f>
        <v>12.75</v>
      </c>
      <c r="Q1987" t="str">
        <f t="shared" ref="Q1987:Q2050" si="219">LEFT(N1987, FIND("/", N1987, 1) - 1)</f>
        <v>photography</v>
      </c>
      <c r="R1987" t="str">
        <f t="shared" ref="R1987:R2050" si="220">RIGHT(N1987, LEN(N1987) - FIND("/", N1987, 1))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2016</v>
      </c>
    </row>
    <row r="1989" spans="1:21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2015</v>
      </c>
    </row>
    <row r="1990" spans="1:2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2015</v>
      </c>
    </row>
    <row r="1991" spans="1:21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2016</v>
      </c>
    </row>
    <row r="1992" spans="1:21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2016</v>
      </c>
    </row>
    <row r="1993" spans="1:21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2015</v>
      </c>
    </row>
    <row r="1994" spans="1:21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2015</v>
      </c>
    </row>
    <row r="1995" spans="1:21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2015</v>
      </c>
    </row>
    <row r="1996" spans="1:21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2016</v>
      </c>
    </row>
    <row r="1997" spans="1:21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2015</v>
      </c>
    </row>
    <row r="1998" spans="1:21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2014</v>
      </c>
    </row>
    <row r="1999" spans="1:21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2014</v>
      </c>
    </row>
    <row r="2000" spans="1:21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2014</v>
      </c>
    </row>
    <row r="2001" spans="1:21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2014</v>
      </c>
    </row>
    <row r="2002" spans="1:21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2015</v>
      </c>
    </row>
    <row r="2003" spans="1:21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2015</v>
      </c>
    </row>
    <row r="2004" spans="1:21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2016</v>
      </c>
    </row>
    <row r="2005" spans="1:21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2010</v>
      </c>
    </row>
    <row r="2006" spans="1:21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2014</v>
      </c>
    </row>
    <row r="2007" spans="1:21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2013</v>
      </c>
    </row>
    <row r="2008" spans="1:21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2014</v>
      </c>
    </row>
    <row r="2009" spans="1:21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2010</v>
      </c>
    </row>
    <row r="2010" spans="1:21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2011</v>
      </c>
    </row>
    <row r="2011" spans="1:21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2016</v>
      </c>
    </row>
    <row r="2012" spans="1:21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2016</v>
      </c>
    </row>
    <row r="2013" spans="1:21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2015</v>
      </c>
    </row>
    <row r="2014" spans="1:21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2015</v>
      </c>
    </row>
    <row r="2015" spans="1:21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2016</v>
      </c>
    </row>
    <row r="2016" spans="1:21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2013</v>
      </c>
    </row>
    <row r="2017" spans="1:21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2011</v>
      </c>
    </row>
    <row r="2018" spans="1:21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2013</v>
      </c>
    </row>
    <row r="2019" spans="1:21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2012</v>
      </c>
    </row>
    <row r="2020" spans="1:21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2015</v>
      </c>
    </row>
    <row r="2021" spans="1:21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2016</v>
      </c>
    </row>
    <row r="2022" spans="1:21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2014</v>
      </c>
    </row>
    <row r="2023" spans="1:21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2014</v>
      </c>
    </row>
    <row r="2024" spans="1:21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2016</v>
      </c>
    </row>
    <row r="2025" spans="1:21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2015</v>
      </c>
    </row>
    <row r="2026" spans="1:21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2012</v>
      </c>
    </row>
    <row r="2027" spans="1:21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2015</v>
      </c>
    </row>
    <row r="2028" spans="1:21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2014</v>
      </c>
    </row>
    <row r="2029" spans="1:21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2015</v>
      </c>
    </row>
    <row r="2030" spans="1:21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2010</v>
      </c>
    </row>
    <row r="2031" spans="1:21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2014</v>
      </c>
    </row>
    <row r="2032" spans="1:21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2012</v>
      </c>
    </row>
    <row r="2033" spans="1:21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2014</v>
      </c>
    </row>
    <row r="2034" spans="1:21" ht="45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2016</v>
      </c>
    </row>
    <row r="2035" spans="1:21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2014</v>
      </c>
    </row>
    <row r="2036" spans="1:21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2015</v>
      </c>
    </row>
    <row r="2037" spans="1:21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2015</v>
      </c>
    </row>
    <row r="2038" spans="1:21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2014</v>
      </c>
    </row>
    <row r="2039" spans="1:21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2013</v>
      </c>
    </row>
    <row r="2040" spans="1:21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2013</v>
      </c>
    </row>
    <row r="2041" spans="1:21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2016</v>
      </c>
    </row>
    <row r="2042" spans="1:21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2013</v>
      </c>
    </row>
    <row r="2043" spans="1:21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2016</v>
      </c>
    </row>
    <row r="2044" spans="1:21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2015</v>
      </c>
    </row>
    <row r="2045" spans="1:21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2016</v>
      </c>
    </row>
    <row r="2046" spans="1:21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2015</v>
      </c>
    </row>
    <row r="2047" spans="1:21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2012</v>
      </c>
    </row>
    <row r="2048" spans="1:21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2013</v>
      </c>
    </row>
    <row r="2049" spans="1:21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2015</v>
      </c>
    </row>
    <row r="2050" spans="1:21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224">ROUND(E2050/D2050*100, 0)</f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2013</v>
      </c>
    </row>
    <row r="2051" spans="1:2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224"/>
        <v>120</v>
      </c>
      <c r="P2051">
        <f t="shared" ref="P2051:P2114" si="225">IFERROR(ROUND(E2051/L2051, 2),0)</f>
        <v>80.989999999999995</v>
      </c>
      <c r="Q2051" t="str">
        <f t="shared" ref="Q2051:Q2114" si="226">LEFT(N2051, FIND("/", N2051, 1) - 1)</f>
        <v>technology</v>
      </c>
      <c r="R2051" t="str">
        <f t="shared" ref="R2051:R2114" si="227">RIGHT(N2051, LEN(N2051) - FIND("/", N2051, 1))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2015</v>
      </c>
    </row>
    <row r="2053" spans="1:21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2013</v>
      </c>
    </row>
    <row r="2054" spans="1:21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2016</v>
      </c>
    </row>
    <row r="2055" spans="1:21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2015</v>
      </c>
    </row>
    <row r="2056" spans="1:21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2014</v>
      </c>
    </row>
    <row r="2057" spans="1:21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2014</v>
      </c>
    </row>
    <row r="2058" spans="1:21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2013</v>
      </c>
    </row>
    <row r="2059" spans="1:21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2016</v>
      </c>
    </row>
    <row r="2060" spans="1:21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2015</v>
      </c>
    </row>
    <row r="2061" spans="1:21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2015</v>
      </c>
    </row>
    <row r="2062" spans="1:21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2014</v>
      </c>
    </row>
    <row r="2063" spans="1:21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2016</v>
      </c>
    </row>
    <row r="2064" spans="1:21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2016</v>
      </c>
    </row>
    <row r="2065" spans="1:21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2016</v>
      </c>
    </row>
    <row r="2066" spans="1:21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2013</v>
      </c>
    </row>
    <row r="2067" spans="1:21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2013</v>
      </c>
    </row>
    <row r="2068" spans="1:21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2014</v>
      </c>
    </row>
    <row r="2069" spans="1:21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2015</v>
      </c>
    </row>
    <row r="2070" spans="1:21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2016</v>
      </c>
    </row>
    <row r="2071" spans="1:21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2015</v>
      </c>
    </row>
    <row r="2072" spans="1:21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2016</v>
      </c>
    </row>
    <row r="2073" spans="1:21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2016</v>
      </c>
    </row>
    <row r="2074" spans="1:21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2016</v>
      </c>
    </row>
    <row r="2075" spans="1:21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2015</v>
      </c>
    </row>
    <row r="2076" spans="1:21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2016</v>
      </c>
    </row>
    <row r="2077" spans="1:21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2013</v>
      </c>
    </row>
    <row r="2078" spans="1:21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2014</v>
      </c>
    </row>
    <row r="2079" spans="1:21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2015</v>
      </c>
    </row>
    <row r="2080" spans="1:21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2016</v>
      </c>
    </row>
    <row r="2081" spans="1:21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2015</v>
      </c>
    </row>
    <row r="2082" spans="1:21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2015</v>
      </c>
    </row>
    <row r="2083" spans="1:21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2012</v>
      </c>
    </row>
    <row r="2084" spans="1:21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2011</v>
      </c>
    </row>
    <row r="2085" spans="1:21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2012</v>
      </c>
    </row>
    <row r="2086" spans="1:21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2014</v>
      </c>
    </row>
    <row r="2087" spans="1:21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2012</v>
      </c>
    </row>
    <row r="2088" spans="1:21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2011</v>
      </c>
    </row>
    <row r="2089" spans="1:21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2011</v>
      </c>
    </row>
    <row r="2090" spans="1:21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2010</v>
      </c>
    </row>
    <row r="2091" spans="1:21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2013</v>
      </c>
    </row>
    <row r="2092" spans="1:21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2013</v>
      </c>
    </row>
    <row r="2093" spans="1:21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2011</v>
      </c>
    </row>
    <row r="2094" spans="1:21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2011</v>
      </c>
    </row>
    <row r="2095" spans="1:21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2012</v>
      </c>
    </row>
    <row r="2096" spans="1:21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2012</v>
      </c>
    </row>
    <row r="2097" spans="1:21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2011</v>
      </c>
    </row>
    <row r="2098" spans="1:21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2012</v>
      </c>
    </row>
    <row r="2099" spans="1:21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2011</v>
      </c>
    </row>
    <row r="2100" spans="1:21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2012</v>
      </c>
    </row>
    <row r="2101" spans="1:2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2015</v>
      </c>
    </row>
    <row r="2102" spans="1:21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2012</v>
      </c>
    </row>
    <row r="2103" spans="1:21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2011</v>
      </c>
    </row>
    <row r="2104" spans="1:21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2011</v>
      </c>
    </row>
    <row r="2105" spans="1:21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2012</v>
      </c>
    </row>
    <row r="2106" spans="1:21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2013</v>
      </c>
    </row>
    <row r="2107" spans="1:21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2014</v>
      </c>
    </row>
    <row r="2108" spans="1:21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2012</v>
      </c>
    </row>
    <row r="2109" spans="1:21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2014</v>
      </c>
    </row>
    <row r="2110" spans="1:21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2012</v>
      </c>
    </row>
    <row r="2111" spans="1:21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2015</v>
      </c>
    </row>
    <row r="2112" spans="1:21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2014</v>
      </c>
    </row>
    <row r="2113" spans="1:21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2011</v>
      </c>
    </row>
    <row r="2114" spans="1:21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231">ROUND(E2114/D2114*100, 0)</f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2013</v>
      </c>
    </row>
    <row r="2115" spans="1:21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231"/>
        <v>105</v>
      </c>
      <c r="P2115">
        <f t="shared" ref="P2115:P2178" si="232">IFERROR(ROUND(E2115/L2115, 2),0)</f>
        <v>68.599999999999994</v>
      </c>
      <c r="Q2115" t="str">
        <f t="shared" ref="Q2115:Q2178" si="233">LEFT(N2115, FIND("/", N2115, 1) - 1)</f>
        <v>music</v>
      </c>
      <c r="R2115" t="str">
        <f t="shared" ref="R2115:R2178" si="234">RIGHT(N2115, LEN(N2115) - FIND("/", N2115, 1))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2010</v>
      </c>
    </row>
    <row r="2117" spans="1:21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2011</v>
      </c>
    </row>
    <row r="2118" spans="1:21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2012</v>
      </c>
    </row>
    <row r="2119" spans="1:21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2015</v>
      </c>
    </row>
    <row r="2120" spans="1:21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2011</v>
      </c>
    </row>
    <row r="2121" spans="1:21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2012</v>
      </c>
    </row>
    <row r="2122" spans="1:21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2013</v>
      </c>
    </row>
    <row r="2123" spans="1:21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2016</v>
      </c>
    </row>
    <row r="2124" spans="1:21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2016</v>
      </c>
    </row>
    <row r="2125" spans="1:21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2010</v>
      </c>
    </row>
    <row r="2126" spans="1:21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2010</v>
      </c>
    </row>
    <row r="2127" spans="1:21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2015</v>
      </c>
    </row>
    <row r="2128" spans="1:21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2014</v>
      </c>
    </row>
    <row r="2129" spans="1:21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2015</v>
      </c>
    </row>
    <row r="2130" spans="1:21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2014</v>
      </c>
    </row>
    <row r="2131" spans="1:21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2016</v>
      </c>
    </row>
    <row r="2132" spans="1:21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2014</v>
      </c>
    </row>
    <row r="2133" spans="1:21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2015</v>
      </c>
    </row>
    <row r="2134" spans="1:21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2014</v>
      </c>
    </row>
    <row r="2135" spans="1:21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2011</v>
      </c>
    </row>
    <row r="2136" spans="1:21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2013</v>
      </c>
    </row>
    <row r="2137" spans="1:21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2012</v>
      </c>
    </row>
    <row r="2138" spans="1:21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2013</v>
      </c>
    </row>
    <row r="2139" spans="1:21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2014</v>
      </c>
    </row>
    <row r="2140" spans="1:21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2013</v>
      </c>
    </row>
    <row r="2141" spans="1:21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2016</v>
      </c>
    </row>
    <row r="2142" spans="1:21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2012</v>
      </c>
    </row>
    <row r="2143" spans="1:21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2014</v>
      </c>
    </row>
    <row r="2144" spans="1:21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2015</v>
      </c>
    </row>
    <row r="2145" spans="1:21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2010</v>
      </c>
    </row>
    <row r="2146" spans="1:21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2013</v>
      </c>
    </row>
    <row r="2147" spans="1:21" ht="45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2013</v>
      </c>
    </row>
    <row r="2148" spans="1:21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2016</v>
      </c>
    </row>
    <row r="2149" spans="1:2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2014</v>
      </c>
    </row>
    <row r="2150" spans="1:21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2015</v>
      </c>
    </row>
    <row r="2151" spans="1:21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2010</v>
      </c>
    </row>
    <row r="2152" spans="1:2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2016</v>
      </c>
    </row>
    <row r="2153" spans="1:21" ht="45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2016</v>
      </c>
    </row>
    <row r="2154" spans="1:21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2014</v>
      </c>
    </row>
    <row r="2155" spans="1:21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2014</v>
      </c>
    </row>
    <row r="2156" spans="1:21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2014</v>
      </c>
    </row>
    <row r="2157" spans="1:21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2016</v>
      </c>
    </row>
    <row r="2158" spans="1:21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2013</v>
      </c>
    </row>
    <row r="2159" spans="1:21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2016</v>
      </c>
    </row>
    <row r="2160" spans="1:21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2012</v>
      </c>
    </row>
    <row r="2161" spans="1:21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2011</v>
      </c>
    </row>
    <row r="2162" spans="1:21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2012</v>
      </c>
    </row>
    <row r="2163" spans="1:21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2015</v>
      </c>
    </row>
    <row r="2164" spans="1:21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2014</v>
      </c>
    </row>
    <row r="2165" spans="1:21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2015</v>
      </c>
    </row>
    <row r="2166" spans="1:21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2016</v>
      </c>
    </row>
    <row r="2167" spans="1:21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2016</v>
      </c>
    </row>
    <row r="2168" spans="1:21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2014</v>
      </c>
    </row>
    <row r="2169" spans="1:21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2012</v>
      </c>
    </row>
    <row r="2170" spans="1:21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2017</v>
      </c>
    </row>
    <row r="2171" spans="1:21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2017</v>
      </c>
    </row>
    <row r="2172" spans="1:21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2015</v>
      </c>
    </row>
    <row r="2173" spans="1:21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2015</v>
      </c>
    </row>
    <row r="2174" spans="1:21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2015</v>
      </c>
    </row>
    <row r="2175" spans="1:21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2013</v>
      </c>
    </row>
    <row r="2176" spans="1:21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2016</v>
      </c>
    </row>
    <row r="2177" spans="1:21" ht="45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2016</v>
      </c>
    </row>
    <row r="2178" spans="1:21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238">ROUND(E2178/D2178*100, 0)</f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2015</v>
      </c>
    </row>
    <row r="2179" spans="1:21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38"/>
        <v>100</v>
      </c>
      <c r="P2179">
        <f t="shared" ref="P2179:P2242" si="239">IFERROR(ROUND(E2179/L2179, 2),0)</f>
        <v>65.87</v>
      </c>
      <c r="Q2179" t="str">
        <f t="shared" ref="Q2179:Q2242" si="240">LEFT(N2179, FIND("/", N2179, 1) - 1)</f>
        <v>music</v>
      </c>
      <c r="R2179" t="str">
        <f t="shared" ref="R2179:R2242" si="241">RIGHT(N2179, LEN(N2179) - FIND("/", N2179, 1))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2016</v>
      </c>
    </row>
    <row r="2181" spans="1:21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2015</v>
      </c>
    </row>
    <row r="2182" spans="1:21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2015</v>
      </c>
    </row>
    <row r="2183" spans="1:21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2017</v>
      </c>
    </row>
    <row r="2184" spans="1:21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2014</v>
      </c>
    </row>
    <row r="2185" spans="1:21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2017</v>
      </c>
    </row>
    <row r="2186" spans="1:21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2016</v>
      </c>
    </row>
    <row r="2187" spans="1:21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2013</v>
      </c>
    </row>
    <row r="2188" spans="1:21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2016</v>
      </c>
    </row>
    <row r="2189" spans="1:21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2015</v>
      </c>
    </row>
    <row r="2190" spans="1:21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2016</v>
      </c>
    </row>
    <row r="2191" spans="1:21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2016</v>
      </c>
    </row>
    <row r="2192" spans="1:21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2016</v>
      </c>
    </row>
    <row r="2193" spans="1:21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2017</v>
      </c>
    </row>
    <row r="2194" spans="1:21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2016</v>
      </c>
    </row>
    <row r="2195" spans="1:21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2016</v>
      </c>
    </row>
    <row r="2196" spans="1:21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2016</v>
      </c>
    </row>
    <row r="2197" spans="1:21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2015</v>
      </c>
    </row>
    <row r="2198" spans="1:21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2016</v>
      </c>
    </row>
    <row r="2199" spans="1:21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2015</v>
      </c>
    </row>
    <row r="2200" spans="1:21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2015</v>
      </c>
    </row>
    <row r="2201" spans="1:21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2015</v>
      </c>
    </row>
    <row r="2202" spans="1:21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2015</v>
      </c>
    </row>
    <row r="2203" spans="1:21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2013</v>
      </c>
    </row>
    <row r="2204" spans="1:21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2012</v>
      </c>
    </row>
    <row r="2205" spans="1:21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2015</v>
      </c>
    </row>
    <row r="2206" spans="1:21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2013</v>
      </c>
    </row>
    <row r="2207" spans="1:21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2012</v>
      </c>
    </row>
    <row r="2208" spans="1:21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2012</v>
      </c>
    </row>
    <row r="2209" spans="1:21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2013</v>
      </c>
    </row>
    <row r="2210" spans="1:21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2012</v>
      </c>
    </row>
    <row r="2211" spans="1:21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2014</v>
      </c>
    </row>
    <row r="2212" spans="1:21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2012</v>
      </c>
    </row>
    <row r="2213" spans="1:21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2014</v>
      </c>
    </row>
    <row r="2214" spans="1:21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2013</v>
      </c>
    </row>
    <row r="2215" spans="1:21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2015</v>
      </c>
    </row>
    <row r="2216" spans="1:21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2014</v>
      </c>
    </row>
    <row r="2217" spans="1:21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2012</v>
      </c>
    </row>
    <row r="2218" spans="1:21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2015</v>
      </c>
    </row>
    <row r="2219" spans="1:21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2015</v>
      </c>
    </row>
    <row r="2220" spans="1:21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2012</v>
      </c>
    </row>
    <row r="2221" spans="1:21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2015</v>
      </c>
    </row>
    <row r="2222" spans="1:21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2013</v>
      </c>
    </row>
    <row r="2223" spans="1:21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2016</v>
      </c>
    </row>
    <row r="2224" spans="1:21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2011</v>
      </c>
    </row>
    <row r="2225" spans="1:21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2015</v>
      </c>
    </row>
    <row r="2226" spans="1:21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2016</v>
      </c>
    </row>
    <row r="2227" spans="1:21" ht="45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2014</v>
      </c>
    </row>
    <row r="2228" spans="1:21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2016</v>
      </c>
    </row>
    <row r="2229" spans="1:21" ht="45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2013</v>
      </c>
    </row>
    <row r="2230" spans="1:21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2015</v>
      </c>
    </row>
    <row r="2231" spans="1:21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2013</v>
      </c>
    </row>
    <row r="2232" spans="1:21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2014</v>
      </c>
    </row>
    <row r="2233" spans="1:21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2013</v>
      </c>
    </row>
    <row r="2234" spans="1:21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2014</v>
      </c>
    </row>
    <row r="2235" spans="1:21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2015</v>
      </c>
    </row>
    <row r="2236" spans="1:21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2016</v>
      </c>
    </row>
    <row r="2237" spans="1:21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2015</v>
      </c>
    </row>
    <row r="2238" spans="1:21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2016</v>
      </c>
    </row>
    <row r="2239" spans="1:21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2014</v>
      </c>
    </row>
    <row r="2240" spans="1:21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2017</v>
      </c>
    </row>
    <row r="2241" spans="1:21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2013</v>
      </c>
    </row>
    <row r="2242" spans="1:21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245">ROUND(E2242/D2242*100, 0)</f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2016</v>
      </c>
    </row>
    <row r="2243" spans="1:21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45"/>
        <v>806</v>
      </c>
      <c r="P2243">
        <f t="shared" ref="P2243:P2306" si="246">IFERROR(ROUND(E2243/L2243, 2),0)</f>
        <v>49.47</v>
      </c>
      <c r="Q2243" t="str">
        <f t="shared" ref="Q2243:Q2306" si="247">LEFT(N2243, FIND("/", N2243, 1) - 1)</f>
        <v>games</v>
      </c>
      <c r="R2243" t="str">
        <f t="shared" ref="R2243:R2306" si="248">RIGHT(N2243, LEN(N2243) - FIND("/", N2243, 1))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2013</v>
      </c>
    </row>
    <row r="2245" spans="1:21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2017</v>
      </c>
    </row>
    <row r="2246" spans="1:21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2016</v>
      </c>
    </row>
    <row r="2247" spans="1:21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2014</v>
      </c>
    </row>
    <row r="2248" spans="1:21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2015</v>
      </c>
    </row>
    <row r="2249" spans="1:21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2015</v>
      </c>
    </row>
    <row r="2250" spans="1:21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2016</v>
      </c>
    </row>
    <row r="2251" spans="1:21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2013</v>
      </c>
    </row>
    <row r="2252" spans="1:21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2016</v>
      </c>
    </row>
    <row r="2253" spans="1:21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2014</v>
      </c>
    </row>
    <row r="2254" spans="1:21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2016</v>
      </c>
    </row>
    <row r="2255" spans="1:21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2015</v>
      </c>
    </row>
    <row r="2256" spans="1:21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2017</v>
      </c>
    </row>
    <row r="2257" spans="1:21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2016</v>
      </c>
    </row>
    <row r="2258" spans="1:21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2016</v>
      </c>
    </row>
    <row r="2259" spans="1:21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2016</v>
      </c>
    </row>
    <row r="2260" spans="1:21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2015</v>
      </c>
    </row>
    <row r="2261" spans="1:21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2016</v>
      </c>
    </row>
    <row r="2262" spans="1:21" ht="45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2014</v>
      </c>
    </row>
    <row r="2263" spans="1:21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2017</v>
      </c>
    </row>
    <row r="2264" spans="1:21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2014</v>
      </c>
    </row>
    <row r="2265" spans="1:21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2015</v>
      </c>
    </row>
    <row r="2266" spans="1:21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2016</v>
      </c>
    </row>
    <row r="2267" spans="1:21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2016</v>
      </c>
    </row>
    <row r="2268" spans="1:21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2016</v>
      </c>
    </row>
    <row r="2269" spans="1:21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2014</v>
      </c>
    </row>
    <row r="2270" spans="1:21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2017</v>
      </c>
    </row>
    <row r="2271" spans="1:21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2017</v>
      </c>
    </row>
    <row r="2272" spans="1:21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2016</v>
      </c>
    </row>
    <row r="2273" spans="1:21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2016</v>
      </c>
    </row>
    <row r="2274" spans="1:21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2015</v>
      </c>
    </row>
    <row r="2275" spans="1:21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2017</v>
      </c>
    </row>
    <row r="2276" spans="1:21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2014</v>
      </c>
    </row>
    <row r="2277" spans="1:21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2014</v>
      </c>
    </row>
    <row r="2278" spans="1:21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2013</v>
      </c>
    </row>
    <row r="2279" spans="1:21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2012</v>
      </c>
    </row>
    <row r="2280" spans="1:21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2015</v>
      </c>
    </row>
    <row r="2281" spans="1:21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2015</v>
      </c>
    </row>
    <row r="2282" spans="1:21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2015</v>
      </c>
    </row>
    <row r="2283" spans="1:21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2011</v>
      </c>
    </row>
    <row r="2284" spans="1:21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2015</v>
      </c>
    </row>
    <row r="2285" spans="1:21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2012</v>
      </c>
    </row>
    <row r="2286" spans="1:21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2011</v>
      </c>
    </row>
    <row r="2287" spans="1:21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2012</v>
      </c>
    </row>
    <row r="2288" spans="1:21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2013</v>
      </c>
    </row>
    <row r="2289" spans="1:21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2014</v>
      </c>
    </row>
    <row r="2290" spans="1:21" ht="45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2012</v>
      </c>
    </row>
    <row r="2291" spans="1:21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2013</v>
      </c>
    </row>
    <row r="2292" spans="1:21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2009</v>
      </c>
    </row>
    <row r="2293" spans="1:21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2012</v>
      </c>
    </row>
    <row r="2294" spans="1:21" ht="45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2012</v>
      </c>
    </row>
    <row r="2295" spans="1:21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2012</v>
      </c>
    </row>
    <row r="2296" spans="1:21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2012</v>
      </c>
    </row>
    <row r="2297" spans="1:21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2012</v>
      </c>
    </row>
    <row r="2298" spans="1:21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2012</v>
      </c>
    </row>
    <row r="2299" spans="1:21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2012</v>
      </c>
    </row>
    <row r="2300" spans="1:21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2014</v>
      </c>
    </row>
    <row r="2301" spans="1:21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2011</v>
      </c>
    </row>
    <row r="2302" spans="1:21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2012</v>
      </c>
    </row>
    <row r="2303" spans="1:21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2013</v>
      </c>
    </row>
    <row r="2304" spans="1:21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2013</v>
      </c>
    </row>
    <row r="2305" spans="1:21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2011</v>
      </c>
    </row>
    <row r="2306" spans="1:21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252">ROUND(E2306/D2306*100, 0)</f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2010</v>
      </c>
    </row>
    <row r="2307" spans="1:21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52"/>
        <v>101</v>
      </c>
      <c r="P2307">
        <f t="shared" ref="P2307:P2370" si="253">IFERROR(ROUND(E2307/L2307, 2),0)</f>
        <v>109.11</v>
      </c>
      <c r="Q2307" t="str">
        <f t="shared" ref="Q2307:Q2370" si="254">LEFT(N2307, FIND("/", N2307, 1) - 1)</f>
        <v>music</v>
      </c>
      <c r="R2307" t="str">
        <f t="shared" ref="R2307:R2370" si="255">RIGHT(N2307, LEN(N2307) - FIND("/", N2307, 1))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2012</v>
      </c>
    </row>
    <row r="2309" spans="1:21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2012</v>
      </c>
    </row>
    <row r="2310" spans="1:21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2014</v>
      </c>
    </row>
    <row r="2311" spans="1:21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2013</v>
      </c>
    </row>
    <row r="2312" spans="1:21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2013</v>
      </c>
    </row>
    <row r="2313" spans="1:21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2014</v>
      </c>
    </row>
    <row r="2314" spans="1:21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2014</v>
      </c>
    </row>
    <row r="2315" spans="1:21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2012</v>
      </c>
    </row>
    <row r="2316" spans="1:21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2012</v>
      </c>
    </row>
    <row r="2317" spans="1:21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2012</v>
      </c>
    </row>
    <row r="2318" spans="1:21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2009</v>
      </c>
    </row>
    <row r="2319" spans="1:21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2010</v>
      </c>
    </row>
    <row r="2320" spans="1:21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2009</v>
      </c>
    </row>
    <row r="2321" spans="1:21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2013</v>
      </c>
    </row>
    <row r="2322" spans="1:21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2014</v>
      </c>
    </row>
    <row r="2323" spans="1:21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2017</v>
      </c>
    </row>
    <row r="2324" spans="1:21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2017</v>
      </c>
    </row>
    <row r="2325" spans="1:21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2017</v>
      </c>
    </row>
    <row r="2326" spans="1:21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2017</v>
      </c>
    </row>
    <row r="2327" spans="1:21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2017</v>
      </c>
    </row>
    <row r="2328" spans="1:21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2017</v>
      </c>
    </row>
    <row r="2329" spans="1:21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2014</v>
      </c>
    </row>
    <row r="2330" spans="1:21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2015</v>
      </c>
    </row>
    <row r="2331" spans="1:21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2014</v>
      </c>
    </row>
    <row r="2332" spans="1:21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2015</v>
      </c>
    </row>
    <row r="2333" spans="1:21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2014</v>
      </c>
    </row>
    <row r="2334" spans="1:21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2015</v>
      </c>
    </row>
    <row r="2335" spans="1:21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2014</v>
      </c>
    </row>
    <row r="2336" spans="1:21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2014</v>
      </c>
    </row>
    <row r="2337" spans="1:21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2014</v>
      </c>
    </row>
    <row r="2338" spans="1:21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2014</v>
      </c>
    </row>
    <row r="2339" spans="1:21" ht="30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2014</v>
      </c>
    </row>
    <row r="2340" spans="1:21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2014</v>
      </c>
    </row>
    <row r="2341" spans="1:21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2016</v>
      </c>
    </row>
    <row r="2342" spans="1:21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2016</v>
      </c>
    </row>
    <row r="2343" spans="1:21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2015</v>
      </c>
    </row>
    <row r="2344" spans="1:21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2014</v>
      </c>
    </row>
    <row r="2345" spans="1:21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2015</v>
      </c>
    </row>
    <row r="2346" spans="1:21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2016</v>
      </c>
    </row>
    <row r="2347" spans="1:21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2015</v>
      </c>
    </row>
    <row r="2348" spans="1:21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2016</v>
      </c>
    </row>
    <row r="2349" spans="1:21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2016</v>
      </c>
    </row>
    <row r="2350" spans="1:21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2015</v>
      </c>
    </row>
    <row r="2351" spans="1:21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2015</v>
      </c>
    </row>
    <row r="2352" spans="1:21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2016</v>
      </c>
    </row>
    <row r="2353" spans="1:21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2015</v>
      </c>
    </row>
    <row r="2354" spans="1:21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2015</v>
      </c>
    </row>
    <row r="2355" spans="1:21" ht="45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2015</v>
      </c>
    </row>
    <row r="2356" spans="1:21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2014</v>
      </c>
    </row>
    <row r="2357" spans="1:21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2015</v>
      </c>
    </row>
    <row r="2358" spans="1:21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2015</v>
      </c>
    </row>
    <row r="2359" spans="1:21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2015</v>
      </c>
    </row>
    <row r="2360" spans="1:21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2014</v>
      </c>
    </row>
    <row r="2361" spans="1:21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2015</v>
      </c>
    </row>
    <row r="2362" spans="1:21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2016</v>
      </c>
    </row>
    <row r="2363" spans="1:21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2016</v>
      </c>
    </row>
    <row r="2364" spans="1:21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2014</v>
      </c>
    </row>
    <row r="2365" spans="1:21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2015</v>
      </c>
    </row>
    <row r="2366" spans="1:21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2015</v>
      </c>
    </row>
    <row r="2367" spans="1:21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2015</v>
      </c>
    </row>
    <row r="2368" spans="1:21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2015</v>
      </c>
    </row>
    <row r="2369" spans="1:21" ht="45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2016</v>
      </c>
    </row>
    <row r="2370" spans="1:21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259">ROUND(E2370/D2370*100, 0)</f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2015</v>
      </c>
    </row>
    <row r="2371" spans="1:21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59"/>
        <v>0</v>
      </c>
      <c r="P2371">
        <f t="shared" ref="P2371:P2434" si="260">IFERROR(ROUND(E2371/L2371, 2),0)</f>
        <v>0</v>
      </c>
      <c r="Q2371" t="str">
        <f t="shared" ref="Q2371:Q2434" si="261">LEFT(N2371, FIND("/", N2371, 1) - 1)</f>
        <v>technology</v>
      </c>
      <c r="R2371" t="str">
        <f t="shared" ref="R2371:R2434" si="262">RIGHT(N2371, LEN(N2371) - FIND("/", N2371, 1))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2014</v>
      </c>
    </row>
    <row r="2373" spans="1:21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2015</v>
      </c>
    </row>
    <row r="2374" spans="1:21" ht="45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2015</v>
      </c>
    </row>
    <row r="2375" spans="1:21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2015</v>
      </c>
    </row>
    <row r="2376" spans="1:21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2015</v>
      </c>
    </row>
    <row r="2377" spans="1:21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2016</v>
      </c>
    </row>
    <row r="2378" spans="1:21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2015</v>
      </c>
    </row>
    <row r="2379" spans="1:21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2016</v>
      </c>
    </row>
    <row r="2380" spans="1:21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2015</v>
      </c>
    </row>
    <row r="2381" spans="1:21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2015</v>
      </c>
    </row>
    <row r="2382" spans="1:21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2015</v>
      </c>
    </row>
    <row r="2383" spans="1:21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2015</v>
      </c>
    </row>
    <row r="2384" spans="1:21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2015</v>
      </c>
    </row>
    <row r="2385" spans="1:21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2015</v>
      </c>
    </row>
    <row r="2386" spans="1:21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2014</v>
      </c>
    </row>
    <row r="2387" spans="1:21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2015</v>
      </c>
    </row>
    <row r="2388" spans="1:21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2014</v>
      </c>
    </row>
    <row r="2389" spans="1:21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2016</v>
      </c>
    </row>
    <row r="2390" spans="1:21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2014</v>
      </c>
    </row>
    <row r="2391" spans="1:21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2015</v>
      </c>
    </row>
    <row r="2392" spans="1:21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2014</v>
      </c>
    </row>
    <row r="2393" spans="1:21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2015</v>
      </c>
    </row>
    <row r="2394" spans="1:21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2015</v>
      </c>
    </row>
    <row r="2395" spans="1:21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2015</v>
      </c>
    </row>
    <row r="2396" spans="1:21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2015</v>
      </c>
    </row>
    <row r="2397" spans="1:21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2016</v>
      </c>
    </row>
    <row r="2398" spans="1:21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2015</v>
      </c>
    </row>
    <row r="2399" spans="1:21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2014</v>
      </c>
    </row>
    <row r="2400" spans="1:21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2015</v>
      </c>
    </row>
    <row r="2401" spans="1:21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2014</v>
      </c>
    </row>
    <row r="2402" spans="1:21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2016</v>
      </c>
    </row>
    <row r="2403" spans="1:21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2016</v>
      </c>
    </row>
    <row r="2404" spans="1:21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2015</v>
      </c>
    </row>
    <row r="2405" spans="1:21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2016</v>
      </c>
    </row>
    <row r="2406" spans="1:21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2015</v>
      </c>
    </row>
    <row r="2407" spans="1:21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2016</v>
      </c>
    </row>
    <row r="2408" spans="1:21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2014</v>
      </c>
    </row>
    <row r="2409" spans="1:21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2015</v>
      </c>
    </row>
    <row r="2410" spans="1:21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2014</v>
      </c>
    </row>
    <row r="2411" spans="1:21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2015</v>
      </c>
    </row>
    <row r="2412" spans="1:21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2015</v>
      </c>
    </row>
    <row r="2413" spans="1:21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2015</v>
      </c>
    </row>
    <row r="2414" spans="1:21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2016</v>
      </c>
    </row>
    <row r="2415" spans="1:21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2014</v>
      </c>
    </row>
    <row r="2416" spans="1:21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2015</v>
      </c>
    </row>
    <row r="2417" spans="1:21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2016</v>
      </c>
    </row>
    <row r="2418" spans="1:21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2015</v>
      </c>
    </row>
    <row r="2419" spans="1:21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2014</v>
      </c>
    </row>
    <row r="2420" spans="1:2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2015</v>
      </c>
    </row>
    <row r="2421" spans="1:21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2014</v>
      </c>
    </row>
    <row r="2422" spans="1:21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2014</v>
      </c>
    </row>
    <row r="2423" spans="1:21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2015</v>
      </c>
    </row>
    <row r="2424" spans="1:21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2015</v>
      </c>
    </row>
    <row r="2425" spans="1:21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2014</v>
      </c>
    </row>
    <row r="2426" spans="1:21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2014</v>
      </c>
    </row>
    <row r="2427" spans="1:21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2016</v>
      </c>
    </row>
    <row r="2428" spans="1:21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2015</v>
      </c>
    </row>
    <row r="2429" spans="1:21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2016</v>
      </c>
    </row>
    <row r="2430" spans="1:21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2015</v>
      </c>
    </row>
    <row r="2431" spans="1:21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2016</v>
      </c>
    </row>
    <row r="2432" spans="1:21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2016</v>
      </c>
    </row>
    <row r="2433" spans="1:21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2016</v>
      </c>
    </row>
    <row r="2434" spans="1:21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266">ROUND(E2434/D2434*100, 0)</f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2015</v>
      </c>
    </row>
    <row r="2435" spans="1:21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66"/>
        <v>0</v>
      </c>
      <c r="P2435">
        <f t="shared" ref="P2435:P2498" si="267">IFERROR(ROUND(E2435/L2435, 2),0)</f>
        <v>0</v>
      </c>
      <c r="Q2435" t="str">
        <f t="shared" ref="Q2435:Q2498" si="268">LEFT(N2435, FIND("/", N2435, 1) - 1)</f>
        <v>food</v>
      </c>
      <c r="R2435" t="str">
        <f t="shared" ref="R2435:R2498" si="269">RIGHT(N2435, LEN(N2435) - FIND("/", N2435, 1))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2015</v>
      </c>
    </row>
    <row r="2437" spans="1:21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2015</v>
      </c>
    </row>
    <row r="2438" spans="1:21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2015</v>
      </c>
    </row>
    <row r="2439" spans="1:21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2015</v>
      </c>
    </row>
    <row r="2440" spans="1:21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2015</v>
      </c>
    </row>
    <row r="2441" spans="1:21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2015</v>
      </c>
    </row>
    <row r="2442" spans="1:21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2016</v>
      </c>
    </row>
    <row r="2443" spans="1:21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2015</v>
      </c>
    </row>
    <row r="2444" spans="1:21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2015</v>
      </c>
    </row>
    <row r="2445" spans="1:21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2014</v>
      </c>
    </row>
    <row r="2446" spans="1:21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2016</v>
      </c>
    </row>
    <row r="2447" spans="1:21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2015</v>
      </c>
    </row>
    <row r="2448" spans="1:21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2016</v>
      </c>
    </row>
    <row r="2449" spans="1:21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2016</v>
      </c>
    </row>
    <row r="2450" spans="1:21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2016</v>
      </c>
    </row>
    <row r="2451" spans="1:21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2014</v>
      </c>
    </row>
    <row r="2452" spans="1:21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2014</v>
      </c>
    </row>
    <row r="2453" spans="1:21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2017</v>
      </c>
    </row>
    <row r="2454" spans="1:21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2015</v>
      </c>
    </row>
    <row r="2455" spans="1:21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2017</v>
      </c>
    </row>
    <row r="2456" spans="1:21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2017</v>
      </c>
    </row>
    <row r="2457" spans="1:21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2016</v>
      </c>
    </row>
    <row r="2458" spans="1:21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2017</v>
      </c>
    </row>
    <row r="2459" spans="1:21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2016</v>
      </c>
    </row>
    <row r="2460" spans="1:21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2016</v>
      </c>
    </row>
    <row r="2461" spans="1:21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2016</v>
      </c>
    </row>
    <row r="2462" spans="1:21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2016</v>
      </c>
    </row>
    <row r="2463" spans="1:21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2011</v>
      </c>
    </row>
    <row r="2464" spans="1:21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2012</v>
      </c>
    </row>
    <row r="2465" spans="1:21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2013</v>
      </c>
    </row>
    <row r="2466" spans="1:21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2015</v>
      </c>
    </row>
    <row r="2467" spans="1:21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2012</v>
      </c>
    </row>
    <row r="2468" spans="1:21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2013</v>
      </c>
    </row>
    <row r="2469" spans="1:21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2012</v>
      </c>
    </row>
    <row r="2470" spans="1:21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2012</v>
      </c>
    </row>
    <row r="2471" spans="1:21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2011</v>
      </c>
    </row>
    <row r="2472" spans="1:21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2012</v>
      </c>
    </row>
    <row r="2473" spans="1:21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2011</v>
      </c>
    </row>
    <row r="2474" spans="1:21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2010</v>
      </c>
    </row>
    <row r="2475" spans="1:21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2012</v>
      </c>
    </row>
    <row r="2476" spans="1:21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2010</v>
      </c>
    </row>
    <row r="2477" spans="1:21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2010</v>
      </c>
    </row>
    <row r="2478" spans="1:21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2014</v>
      </c>
    </row>
    <row r="2479" spans="1:21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2012</v>
      </c>
    </row>
    <row r="2480" spans="1:21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2012</v>
      </c>
    </row>
    <row r="2481" spans="1:21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2012</v>
      </c>
    </row>
    <row r="2482" spans="1:21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2015</v>
      </c>
    </row>
    <row r="2483" spans="1:21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2012</v>
      </c>
    </row>
    <row r="2484" spans="1:21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2011</v>
      </c>
    </row>
    <row r="2485" spans="1:21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2012</v>
      </c>
    </row>
    <row r="2486" spans="1:21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2011</v>
      </c>
    </row>
    <row r="2487" spans="1:21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2011</v>
      </c>
    </row>
    <row r="2488" spans="1:21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2012</v>
      </c>
    </row>
    <row r="2489" spans="1:21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2012</v>
      </c>
    </row>
    <row r="2490" spans="1:21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2011</v>
      </c>
    </row>
    <row r="2491" spans="1:21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2013</v>
      </c>
    </row>
    <row r="2492" spans="1:21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2012</v>
      </c>
    </row>
    <row r="2493" spans="1:21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2010</v>
      </c>
    </row>
    <row r="2494" spans="1:21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2012</v>
      </c>
    </row>
    <row r="2495" spans="1:21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2013</v>
      </c>
    </row>
    <row r="2496" spans="1:21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2012</v>
      </c>
    </row>
    <row r="2497" spans="1:21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2012</v>
      </c>
    </row>
    <row r="2498" spans="1:21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273">ROUND(E2498/D2498*100, 0)</f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2013</v>
      </c>
    </row>
    <row r="2499" spans="1:21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73"/>
        <v>113</v>
      </c>
      <c r="P2499">
        <f t="shared" ref="P2499:P2562" si="274">IFERROR(ROUND(E2499/L2499, 2),0)</f>
        <v>80.55</v>
      </c>
      <c r="Q2499" t="str">
        <f t="shared" ref="Q2499:Q2562" si="275">LEFT(N2499, FIND("/", N2499, 1) - 1)</f>
        <v>music</v>
      </c>
      <c r="R2499" t="str">
        <f t="shared" ref="R2499:R2562" si="276">RIGHT(N2499, LEN(N2499) - FIND("/", N2499, 1))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2015</v>
      </c>
    </row>
    <row r="2501" spans="1:21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2012</v>
      </c>
    </row>
    <row r="2502" spans="1:21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2012</v>
      </c>
    </row>
    <row r="2503" spans="1:21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2015</v>
      </c>
    </row>
    <row r="2504" spans="1:21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2014</v>
      </c>
    </row>
    <row r="2505" spans="1:21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2016</v>
      </c>
    </row>
    <row r="2506" spans="1:21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2014</v>
      </c>
    </row>
    <row r="2507" spans="1:21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2015</v>
      </c>
    </row>
    <row r="2508" spans="1:21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2015</v>
      </c>
    </row>
    <row r="2509" spans="1:2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2015</v>
      </c>
    </row>
    <row r="2510" spans="1:21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2014</v>
      </c>
    </row>
    <row r="2511" spans="1:21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2015</v>
      </c>
    </row>
    <row r="2512" spans="1:21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2015</v>
      </c>
    </row>
    <row r="2513" spans="1:21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2016</v>
      </c>
    </row>
    <row r="2514" spans="1:21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2014</v>
      </c>
    </row>
    <row r="2515" spans="1:21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2016</v>
      </c>
    </row>
    <row r="2516" spans="1:21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2014</v>
      </c>
    </row>
    <row r="2517" spans="1:21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2015</v>
      </c>
    </row>
    <row r="2518" spans="1:21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2014</v>
      </c>
    </row>
    <row r="2519" spans="1:21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2015</v>
      </c>
    </row>
    <row r="2520" spans="1:21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2014</v>
      </c>
    </row>
    <row r="2521" spans="1:21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2014</v>
      </c>
    </row>
    <row r="2522" spans="1:21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2016</v>
      </c>
    </row>
    <row r="2523" spans="1:21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2015</v>
      </c>
    </row>
    <row r="2524" spans="1:21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2016</v>
      </c>
    </row>
    <row r="2525" spans="1:21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2014</v>
      </c>
    </row>
    <row r="2526" spans="1:21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2014</v>
      </c>
    </row>
    <row r="2527" spans="1:21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2012</v>
      </c>
    </row>
    <row r="2528" spans="1:21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2014</v>
      </c>
    </row>
    <row r="2529" spans="1:21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2013</v>
      </c>
    </row>
    <row r="2530" spans="1:21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2015</v>
      </c>
    </row>
    <row r="2531" spans="1:21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2012</v>
      </c>
    </row>
    <row r="2532" spans="1:21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2015</v>
      </c>
    </row>
    <row r="2533" spans="1:21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2015</v>
      </c>
    </row>
    <row r="2534" spans="1:21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2012</v>
      </c>
    </row>
    <row r="2535" spans="1:21" ht="45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2013</v>
      </c>
    </row>
    <row r="2536" spans="1:21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2009</v>
      </c>
    </row>
    <row r="2537" spans="1:2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2014</v>
      </c>
    </row>
    <row r="2538" spans="1:21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2013</v>
      </c>
    </row>
    <row r="2539" spans="1:21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2011</v>
      </c>
    </row>
    <row r="2540" spans="1:21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2013</v>
      </c>
    </row>
    <row r="2541" spans="1:21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2014</v>
      </c>
    </row>
    <row r="2542" spans="1:21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2011</v>
      </c>
    </row>
    <row r="2543" spans="1:21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2013</v>
      </c>
    </row>
    <row r="2544" spans="1:21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2013</v>
      </c>
    </row>
    <row r="2545" spans="1:21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2010</v>
      </c>
    </row>
    <row r="2546" spans="1:21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2012</v>
      </c>
    </row>
    <row r="2547" spans="1:21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2015</v>
      </c>
    </row>
    <row r="2548" spans="1:21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2013</v>
      </c>
    </row>
    <row r="2549" spans="1:21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2012</v>
      </c>
    </row>
    <row r="2550" spans="1:21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2016</v>
      </c>
    </row>
    <row r="2551" spans="1:21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2013</v>
      </c>
    </row>
    <row r="2552" spans="1:21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2015</v>
      </c>
    </row>
    <row r="2553" spans="1:21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2012</v>
      </c>
    </row>
    <row r="2554" spans="1:21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2017</v>
      </c>
    </row>
    <row r="2555" spans="1:21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2012</v>
      </c>
    </row>
    <row r="2556" spans="1:21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2015</v>
      </c>
    </row>
    <row r="2557" spans="1:21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2012</v>
      </c>
    </row>
    <row r="2558" spans="1:21" ht="45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2012</v>
      </c>
    </row>
    <row r="2559" spans="1:21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2014</v>
      </c>
    </row>
    <row r="2560" spans="1:21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2015</v>
      </c>
    </row>
    <row r="2561" spans="1:21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2011</v>
      </c>
    </row>
    <row r="2562" spans="1:21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280">ROUND(E2562/D2562*100, 0)</f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2015</v>
      </c>
    </row>
    <row r="2563" spans="1:21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80"/>
        <v>0</v>
      </c>
      <c r="P2563">
        <f t="shared" ref="P2563:P2626" si="281">IFERROR(ROUND(E2563/L2563, 2),0)</f>
        <v>0</v>
      </c>
      <c r="Q2563" t="str">
        <f t="shared" ref="Q2563:Q2626" si="282">LEFT(N2563, FIND("/", N2563, 1) - 1)</f>
        <v>food</v>
      </c>
      <c r="R2563" t="str">
        <f t="shared" ref="R2563:R2626" si="283">RIGHT(N2563, LEN(N2563) - FIND("/", N2563, 1))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2016</v>
      </c>
    </row>
    <row r="2565" spans="1:21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2015</v>
      </c>
    </row>
    <row r="2566" spans="1:21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2014</v>
      </c>
    </row>
    <row r="2567" spans="1:21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2016</v>
      </c>
    </row>
    <row r="2568" spans="1:21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2014</v>
      </c>
    </row>
    <row r="2569" spans="1:21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2015</v>
      </c>
    </row>
    <row r="2570" spans="1:21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2016</v>
      </c>
    </row>
    <row r="2571" spans="1:21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2015</v>
      </c>
    </row>
    <row r="2572" spans="1:21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2017</v>
      </c>
    </row>
    <row r="2573" spans="1:21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2016</v>
      </c>
    </row>
    <row r="2574" spans="1:21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2015</v>
      </c>
    </row>
    <row r="2575" spans="1:21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2014</v>
      </c>
    </row>
    <row r="2576" spans="1:21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2016</v>
      </c>
    </row>
    <row r="2577" spans="1:21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2014</v>
      </c>
    </row>
    <row r="2578" spans="1:21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2015</v>
      </c>
    </row>
    <row r="2579" spans="1:21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2014</v>
      </c>
    </row>
    <row r="2580" spans="1:21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2015</v>
      </c>
    </row>
    <row r="2581" spans="1:21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2014</v>
      </c>
    </row>
    <row r="2582" spans="1:21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2015</v>
      </c>
    </row>
    <row r="2583" spans="1:21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2015</v>
      </c>
    </row>
    <row r="2584" spans="1:21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2016</v>
      </c>
    </row>
    <row r="2585" spans="1:21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2015</v>
      </c>
    </row>
    <row r="2586" spans="1:21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2015</v>
      </c>
    </row>
    <row r="2587" spans="1:21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2014</v>
      </c>
    </row>
    <row r="2588" spans="1:21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2015</v>
      </c>
    </row>
    <row r="2589" spans="1:21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2015</v>
      </c>
    </row>
    <row r="2590" spans="1:21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2015</v>
      </c>
    </row>
    <row r="2591" spans="1:21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2016</v>
      </c>
    </row>
    <row r="2592" spans="1:21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2016</v>
      </c>
    </row>
    <row r="2593" spans="1:21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2016</v>
      </c>
    </row>
    <row r="2594" spans="1:21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2014</v>
      </c>
    </row>
    <row r="2595" spans="1:21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2015</v>
      </c>
    </row>
    <row r="2596" spans="1:21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2014</v>
      </c>
    </row>
    <row r="2597" spans="1:21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2017</v>
      </c>
    </row>
    <row r="2598" spans="1:21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2014</v>
      </c>
    </row>
    <row r="2599" spans="1:21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2016</v>
      </c>
    </row>
    <row r="2600" spans="1:21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2015</v>
      </c>
    </row>
    <row r="2601" spans="1:21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2014</v>
      </c>
    </row>
    <row r="2602" spans="1:21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2016</v>
      </c>
    </row>
    <row r="2603" spans="1:21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2012</v>
      </c>
    </row>
    <row r="2604" spans="1:21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2014</v>
      </c>
    </row>
    <row r="2605" spans="1:21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2013</v>
      </c>
    </row>
    <row r="2606" spans="1:21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2012</v>
      </c>
    </row>
    <row r="2607" spans="1:21" ht="45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2016</v>
      </c>
    </row>
    <row r="2608" spans="1:21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2014</v>
      </c>
    </row>
    <row r="2609" spans="1:21" ht="45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2015</v>
      </c>
    </row>
    <row r="2610" spans="1:21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2017</v>
      </c>
    </row>
    <row r="2611" spans="1:21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2012</v>
      </c>
    </row>
    <row r="2612" spans="1:21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2016</v>
      </c>
    </row>
    <row r="2613" spans="1:21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2016</v>
      </c>
    </row>
    <row r="2614" spans="1:21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2014</v>
      </c>
    </row>
    <row r="2615" spans="1:21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2012</v>
      </c>
    </row>
    <row r="2616" spans="1:21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2014</v>
      </c>
    </row>
    <row r="2617" spans="1:21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2016</v>
      </c>
    </row>
    <row r="2618" spans="1:21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2015</v>
      </c>
    </row>
    <row r="2619" spans="1:21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2014</v>
      </c>
    </row>
    <row r="2620" spans="1:21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2015</v>
      </c>
    </row>
    <row r="2621" spans="1:21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2015</v>
      </c>
    </row>
    <row r="2622" spans="1:21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2015</v>
      </c>
    </row>
    <row r="2623" spans="1:21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2015</v>
      </c>
    </row>
    <row r="2624" spans="1:21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2016</v>
      </c>
    </row>
    <row r="2625" spans="1:21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2016</v>
      </c>
    </row>
    <row r="2626" spans="1:21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287">ROUND(E2626/D2626*100, 0)</f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2012</v>
      </c>
    </row>
    <row r="2627" spans="1:21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87"/>
        <v>956</v>
      </c>
      <c r="P2627">
        <f t="shared" ref="P2627:P2690" si="288">IFERROR(ROUND(E2627/L2627, 2),0)</f>
        <v>27.58</v>
      </c>
      <c r="Q2627" t="str">
        <f t="shared" ref="Q2627:Q2690" si="289">LEFT(N2627, FIND("/", N2627, 1) - 1)</f>
        <v>technology</v>
      </c>
      <c r="R2627" t="str">
        <f t="shared" ref="R2627:R2690" si="290">RIGHT(N2627, LEN(N2627) - FIND("/", N2627, 1))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2015</v>
      </c>
    </row>
    <row r="2629" spans="1:21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2015</v>
      </c>
    </row>
    <row r="2630" spans="1:21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2014</v>
      </c>
    </row>
    <row r="2631" spans="1:21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2015</v>
      </c>
    </row>
    <row r="2632" spans="1:21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2016</v>
      </c>
    </row>
    <row r="2633" spans="1:21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2015</v>
      </c>
    </row>
    <row r="2634" spans="1:21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2016</v>
      </c>
    </row>
    <row r="2635" spans="1:21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2014</v>
      </c>
    </row>
    <row r="2636" spans="1:21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2016</v>
      </c>
    </row>
    <row r="2637" spans="1:21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2015</v>
      </c>
    </row>
    <row r="2638" spans="1:21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2016</v>
      </c>
    </row>
    <row r="2639" spans="1:21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2016</v>
      </c>
    </row>
    <row r="2640" spans="1:21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2014</v>
      </c>
    </row>
    <row r="2641" spans="1:21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2015</v>
      </c>
    </row>
    <row r="2642" spans="1:21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2015</v>
      </c>
    </row>
    <row r="2643" spans="1:21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2014</v>
      </c>
    </row>
    <row r="2644" spans="1:21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2016</v>
      </c>
    </row>
    <row r="2645" spans="1:21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2016</v>
      </c>
    </row>
    <row r="2646" spans="1:21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2017</v>
      </c>
    </row>
    <row r="2647" spans="1:21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2014</v>
      </c>
    </row>
    <row r="2648" spans="1:21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2015</v>
      </c>
    </row>
    <row r="2649" spans="1:21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2015</v>
      </c>
    </row>
    <row r="2650" spans="1:21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2016</v>
      </c>
    </row>
    <row r="2651" spans="1:21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2015</v>
      </c>
    </row>
    <row r="2652" spans="1:21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2016</v>
      </c>
    </row>
    <row r="2653" spans="1:21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2015</v>
      </c>
    </row>
    <row r="2654" spans="1:21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2014</v>
      </c>
    </row>
    <row r="2655" spans="1:21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2014</v>
      </c>
    </row>
    <row r="2656" spans="1:21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2015</v>
      </c>
    </row>
    <row r="2657" spans="1:2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2016</v>
      </c>
    </row>
    <row r="2658" spans="1:21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2017</v>
      </c>
    </row>
    <row r="2659" spans="1:21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2016</v>
      </c>
    </row>
    <row r="2660" spans="1:21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2016</v>
      </c>
    </row>
    <row r="2661" spans="1:2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2015</v>
      </c>
    </row>
    <row r="2662" spans="1:21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2015</v>
      </c>
    </row>
    <row r="2663" spans="1:21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2013</v>
      </c>
    </row>
    <row r="2664" spans="1:21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2015</v>
      </c>
    </row>
    <row r="2665" spans="1:21" ht="45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2015</v>
      </c>
    </row>
    <row r="2666" spans="1:21" ht="45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2015</v>
      </c>
    </row>
    <row r="2667" spans="1:21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2015</v>
      </c>
    </row>
    <row r="2668" spans="1:21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2015</v>
      </c>
    </row>
    <row r="2669" spans="1:21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2016</v>
      </c>
    </row>
    <row r="2670" spans="1:21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2015</v>
      </c>
    </row>
    <row r="2671" spans="1:21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2015</v>
      </c>
    </row>
    <row r="2672" spans="1:21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2014</v>
      </c>
    </row>
    <row r="2673" spans="1:21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2014</v>
      </c>
    </row>
    <row r="2674" spans="1:21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2015</v>
      </c>
    </row>
    <row r="2675" spans="1:21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2014</v>
      </c>
    </row>
    <row r="2676" spans="1:21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2016</v>
      </c>
    </row>
    <row r="2677" spans="1:21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2014</v>
      </c>
    </row>
    <row r="2678" spans="1:21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2016</v>
      </c>
    </row>
    <row r="2679" spans="1:21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2014</v>
      </c>
    </row>
    <row r="2680" spans="1:21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2015</v>
      </c>
    </row>
    <row r="2681" spans="1:21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2015</v>
      </c>
    </row>
    <row r="2682" spans="1:2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2016</v>
      </c>
    </row>
    <row r="2683" spans="1:21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2014</v>
      </c>
    </row>
    <row r="2684" spans="1:21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2014</v>
      </c>
    </row>
    <row r="2685" spans="1:21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2015</v>
      </c>
    </row>
    <row r="2686" spans="1:21" ht="45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2014</v>
      </c>
    </row>
    <row r="2687" spans="1:21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2015</v>
      </c>
    </row>
    <row r="2688" spans="1:21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2014</v>
      </c>
    </row>
    <row r="2689" spans="1:21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2015</v>
      </c>
    </row>
    <row r="2690" spans="1:21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294">ROUND(E2690/D2690*100, 0)</f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2015</v>
      </c>
    </row>
    <row r="2691" spans="1:21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94"/>
        <v>0</v>
      </c>
      <c r="P2691">
        <f t="shared" ref="P2691:P2754" si="295">IFERROR(ROUND(E2691/L2691, 2),0)</f>
        <v>1</v>
      </c>
      <c r="Q2691" t="str">
        <f t="shared" ref="Q2691:Q2754" si="296">LEFT(N2691, FIND("/", N2691, 1) - 1)</f>
        <v>food</v>
      </c>
      <c r="R2691" t="str">
        <f t="shared" ref="R2691:R2754" si="297">RIGHT(N2691, LEN(N2691) - FIND("/", N2691, 1))</f>
        <v>food trucks</v>
      </c>
      <c r="S2691" s="9">
        <f t="shared" ref="S2691:S2754" si="298">(((J2691/60)/60)/24)+DATE(1970,1,1)</f>
        <v>42551.961689814809</v>
      </c>
      <c r="T2691" s="9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2015</v>
      </c>
    </row>
    <row r="2693" spans="1:21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2015</v>
      </c>
    </row>
    <row r="2694" spans="1:21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2015</v>
      </c>
    </row>
    <row r="2695" spans="1:21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2014</v>
      </c>
    </row>
    <row r="2696" spans="1:21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2014</v>
      </c>
    </row>
    <row r="2697" spans="1:21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2015</v>
      </c>
    </row>
    <row r="2698" spans="1:21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2014</v>
      </c>
    </row>
    <row r="2699" spans="1:21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2015</v>
      </c>
    </row>
    <row r="2700" spans="1:21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2014</v>
      </c>
    </row>
    <row r="2701" spans="1:21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2014</v>
      </c>
    </row>
    <row r="2702" spans="1:21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2014</v>
      </c>
    </row>
    <row r="2703" spans="1:21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2017</v>
      </c>
    </row>
    <row r="2704" spans="1:21" ht="45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2017</v>
      </c>
    </row>
    <row r="2705" spans="1:21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2017</v>
      </c>
    </row>
    <row r="2706" spans="1:21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2017</v>
      </c>
    </row>
    <row r="2707" spans="1:21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2017</v>
      </c>
    </row>
    <row r="2708" spans="1:21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2014</v>
      </c>
    </row>
    <row r="2709" spans="1:21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2013</v>
      </c>
    </row>
    <row r="2710" spans="1:21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2016</v>
      </c>
    </row>
    <row r="2711" spans="1:21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2016</v>
      </c>
    </row>
    <row r="2712" spans="1:21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2014</v>
      </c>
    </row>
    <row r="2713" spans="1:21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2014</v>
      </c>
    </row>
    <row r="2714" spans="1:21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2013</v>
      </c>
    </row>
    <row r="2715" spans="1:21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2015</v>
      </c>
    </row>
    <row r="2716" spans="1:21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2016</v>
      </c>
    </row>
    <row r="2717" spans="1:21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2016</v>
      </c>
    </row>
    <row r="2718" spans="1:21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2015</v>
      </c>
    </row>
    <row r="2719" spans="1:21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2014</v>
      </c>
    </row>
    <row r="2720" spans="1:21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2016</v>
      </c>
    </row>
    <row r="2721" spans="1:21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2016</v>
      </c>
    </row>
    <row r="2722" spans="1:21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2016</v>
      </c>
    </row>
    <row r="2723" spans="1:21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2013</v>
      </c>
    </row>
    <row r="2724" spans="1:21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2016</v>
      </c>
    </row>
    <row r="2725" spans="1:21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2014</v>
      </c>
    </row>
    <row r="2726" spans="1:21" ht="45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2015</v>
      </c>
    </row>
    <row r="2727" spans="1:21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2017</v>
      </c>
    </row>
    <row r="2728" spans="1:2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2016</v>
      </c>
    </row>
    <row r="2729" spans="1:21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2015</v>
      </c>
    </row>
    <row r="2730" spans="1:21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2015</v>
      </c>
    </row>
    <row r="2731" spans="1:21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2015</v>
      </c>
    </row>
    <row r="2732" spans="1:21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2013</v>
      </c>
    </row>
    <row r="2733" spans="1:21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2014</v>
      </c>
    </row>
    <row r="2734" spans="1:21" ht="45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2013</v>
      </c>
    </row>
    <row r="2735" spans="1:21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2015</v>
      </c>
    </row>
    <row r="2736" spans="1:21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2016</v>
      </c>
    </row>
    <row r="2737" spans="1:21" ht="45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2013</v>
      </c>
    </row>
    <row r="2738" spans="1:21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2014</v>
      </c>
    </row>
    <row r="2739" spans="1:21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2013</v>
      </c>
    </row>
    <row r="2740" spans="1:21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2016</v>
      </c>
    </row>
    <row r="2741" spans="1:21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2014</v>
      </c>
    </row>
    <row r="2742" spans="1:21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2015</v>
      </c>
    </row>
    <row r="2743" spans="1:21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2014</v>
      </c>
    </row>
    <row r="2744" spans="1:21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2012</v>
      </c>
    </row>
    <row r="2745" spans="1:21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2016</v>
      </c>
    </row>
    <row r="2746" spans="1:21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2012</v>
      </c>
    </row>
    <row r="2747" spans="1:21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2012</v>
      </c>
    </row>
    <row r="2748" spans="1:21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2014</v>
      </c>
    </row>
    <row r="2749" spans="1:21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2012</v>
      </c>
    </row>
    <row r="2750" spans="1:21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2016</v>
      </c>
    </row>
    <row r="2751" spans="1:21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2015</v>
      </c>
    </row>
    <row r="2752" spans="1:21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2012</v>
      </c>
    </row>
    <row r="2753" spans="1:21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2014</v>
      </c>
    </row>
    <row r="2754" spans="1:21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301">ROUND(E2754/D2754*100, 0)</f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>
        <f t="shared" si="300"/>
        <v>2011</v>
      </c>
    </row>
    <row r="2755" spans="1:21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301"/>
        <v>19</v>
      </c>
      <c r="P2755">
        <f t="shared" ref="P2755:P2818" si="302">IFERROR(ROUND(E2755/L2755, 2),0)</f>
        <v>47.5</v>
      </c>
      <c r="Q2755" t="str">
        <f t="shared" ref="Q2755:Q2818" si="303">LEFT(N2755, FIND("/", N2755, 1) - 1)</f>
        <v>publishing</v>
      </c>
      <c r="R2755" t="str">
        <f t="shared" ref="R2755:R2818" si="304">RIGHT(N2755, LEN(N2755) - FIND("/", N2755, 1))</f>
        <v>children's books</v>
      </c>
      <c r="S2755" s="9">
        <f t="shared" ref="S2755:S2818" si="305">(((J2755/60)/60)/24)+DATE(1970,1,1)</f>
        <v>41117.900729166664</v>
      </c>
      <c r="T2755" s="9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2014</v>
      </c>
    </row>
    <row r="2757" spans="1:21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2015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2013</v>
      </c>
    </row>
    <row r="2759" spans="1:21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2016</v>
      </c>
    </row>
    <row r="2760" spans="1:21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2016</v>
      </c>
    </row>
    <row r="2761" spans="1:21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2016</v>
      </c>
    </row>
    <row r="2762" spans="1:21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2013</v>
      </c>
    </row>
    <row r="2763" spans="1:21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2012</v>
      </c>
    </row>
    <row r="2764" spans="1:21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2012</v>
      </c>
    </row>
    <row r="2765" spans="1:21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2013</v>
      </c>
    </row>
    <row r="2766" spans="1:21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2012</v>
      </c>
    </row>
    <row r="2767" spans="1:21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2012</v>
      </c>
    </row>
    <row r="2768" spans="1:21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2011</v>
      </c>
    </row>
    <row r="2769" spans="1:21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2015</v>
      </c>
    </row>
    <row r="2770" spans="1:21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2012</v>
      </c>
    </row>
    <row r="2771" spans="1:21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2014</v>
      </c>
    </row>
    <row r="2772" spans="1:21" ht="45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2014</v>
      </c>
    </row>
    <row r="2773" spans="1:21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2012</v>
      </c>
    </row>
    <row r="2774" spans="1:21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2013</v>
      </c>
    </row>
    <row r="2775" spans="1:21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2016</v>
      </c>
    </row>
    <row r="2776" spans="1:21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2013</v>
      </c>
    </row>
    <row r="2777" spans="1:21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2011</v>
      </c>
    </row>
    <row r="2778" spans="1:21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2015</v>
      </c>
    </row>
    <row r="2779" spans="1:21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2015</v>
      </c>
    </row>
    <row r="2780" spans="1:21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2014</v>
      </c>
    </row>
    <row r="2781" spans="1:21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2015</v>
      </c>
    </row>
    <row r="2782" spans="1:21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2017</v>
      </c>
    </row>
    <row r="2783" spans="1:21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2015</v>
      </c>
    </row>
    <row r="2784" spans="1:21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2015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2015</v>
      </c>
    </row>
    <row r="2786" spans="1:21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2014</v>
      </c>
    </row>
    <row r="2787" spans="1:21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>
        <f t="shared" si="307"/>
        <v>2016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2014</v>
      </c>
    </row>
    <row r="2789" spans="1:21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2014</v>
      </c>
    </row>
    <row r="2790" spans="1:21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2016</v>
      </c>
    </row>
    <row r="2791" spans="1:21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2015</v>
      </c>
    </row>
    <row r="2792" spans="1:21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2015</v>
      </c>
    </row>
    <row r="2793" spans="1:21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2016</v>
      </c>
    </row>
    <row r="2794" spans="1:21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2015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2015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2016</v>
      </c>
    </row>
    <row r="2797" spans="1:21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2014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2014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2014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2015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2016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2014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2014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2015</v>
      </c>
    </row>
    <row r="2805" spans="1:21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>
        <f t="shared" si="307"/>
        <v>2015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2014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2015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2015</v>
      </c>
    </row>
    <row r="2809" spans="1:21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2015</v>
      </c>
    </row>
    <row r="2810" spans="1:21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2015</v>
      </c>
    </row>
    <row r="2811" spans="1:21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2016</v>
      </c>
    </row>
    <row r="2812" spans="1:21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2014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2015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2015</v>
      </c>
    </row>
    <row r="2815" spans="1:21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2016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2015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2016</v>
      </c>
    </row>
    <row r="2818" spans="1:2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308">ROUND(E2818/D2818*100, 0)</f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>
        <f t="shared" si="307"/>
        <v>2015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308"/>
        <v>130</v>
      </c>
      <c r="P2819">
        <f t="shared" ref="P2819:P2882" si="309">IFERROR(ROUND(E2819/L2819, 2),0)</f>
        <v>23.64</v>
      </c>
      <c r="Q2819" t="str">
        <f t="shared" ref="Q2819:Q2882" si="310">LEFT(N2819, FIND("/", N2819, 1) - 1)</f>
        <v>theater</v>
      </c>
      <c r="R2819" t="str">
        <f t="shared" ref="R2819:R2882" si="311">RIGHT(N2819, LEN(N2819) - FIND("/", N2819, 1))</f>
        <v>plays</v>
      </c>
      <c r="S2819" s="9">
        <f t="shared" ref="S2819:S2882" si="312">(((J2819/60)/60)/24)+DATE(1970,1,1)</f>
        <v>42023.634976851856</v>
      </c>
      <c r="T2819" s="9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2015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2015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>
        <f t="shared" si="314"/>
        <v>2016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2014</v>
      </c>
    </row>
    <row r="2824" spans="1:21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2015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2015</v>
      </c>
    </row>
    <row r="2826" spans="1:21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2015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2015</v>
      </c>
    </row>
    <row r="2828" spans="1:21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2015</v>
      </c>
    </row>
    <row r="2829" spans="1:21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2016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2015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2016</v>
      </c>
    </row>
    <row r="2832" spans="1:21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2014</v>
      </c>
    </row>
    <row r="2833" spans="1:21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2015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2014</v>
      </c>
    </row>
    <row r="2835" spans="1:21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2015</v>
      </c>
    </row>
    <row r="2836" spans="1:2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2015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>
        <f t="shared" si="314"/>
        <v>2015</v>
      </c>
    </row>
    <row r="2838" spans="1:21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2017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2015</v>
      </c>
    </row>
    <row r="2840" spans="1:21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2014</v>
      </c>
    </row>
    <row r="2841" spans="1:21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2014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2015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2015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2014</v>
      </c>
    </row>
    <row r="2845" spans="1:21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2016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2016</v>
      </c>
    </row>
    <row r="2847" spans="1:21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2015</v>
      </c>
    </row>
    <row r="2848" spans="1:21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2015</v>
      </c>
    </row>
    <row r="2849" spans="1:21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2016</v>
      </c>
    </row>
    <row r="2850" spans="1:21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2015</v>
      </c>
    </row>
    <row r="2851" spans="1:2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2016</v>
      </c>
    </row>
    <row r="2852" spans="1:21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2014</v>
      </c>
    </row>
    <row r="2853" spans="1:2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2016</v>
      </c>
    </row>
    <row r="2854" spans="1:21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2014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2014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2015</v>
      </c>
    </row>
    <row r="2857" spans="1:21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2016</v>
      </c>
    </row>
    <row r="2858" spans="1:21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2015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>
        <f t="shared" si="314"/>
        <v>2016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2014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2015</v>
      </c>
    </row>
    <row r="2862" spans="1:21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2016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2015</v>
      </c>
    </row>
    <row r="2864" spans="1:21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2014</v>
      </c>
    </row>
    <row r="2865" spans="1:21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2014</v>
      </c>
    </row>
    <row r="2866" spans="1:2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2015</v>
      </c>
    </row>
    <row r="2867" spans="1:21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2014</v>
      </c>
    </row>
    <row r="2868" spans="1:21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2016</v>
      </c>
    </row>
    <row r="2869" spans="1:21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2016</v>
      </c>
    </row>
    <row r="2870" spans="1:21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2016</v>
      </c>
    </row>
    <row r="2871" spans="1:21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2016</v>
      </c>
    </row>
    <row r="2872" spans="1:21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2014</v>
      </c>
    </row>
    <row r="2873" spans="1:21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2014</v>
      </c>
    </row>
    <row r="2874" spans="1:21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2015</v>
      </c>
    </row>
    <row r="2875" spans="1:21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2014</v>
      </c>
    </row>
    <row r="2876" spans="1:21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2016</v>
      </c>
    </row>
    <row r="2877" spans="1:21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2016</v>
      </c>
    </row>
    <row r="2878" spans="1:21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2015</v>
      </c>
    </row>
    <row r="2879" spans="1:21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2016</v>
      </c>
    </row>
    <row r="2880" spans="1:2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2015</v>
      </c>
    </row>
    <row r="2881" spans="1:21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2015</v>
      </c>
    </row>
    <row r="2882" spans="1:21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5">ROUND(E2882/D2882*100, 0)</f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>
        <f t="shared" si="314"/>
        <v>2015</v>
      </c>
    </row>
    <row r="2883" spans="1:21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5"/>
        <v>0</v>
      </c>
      <c r="P2883">
        <f t="shared" ref="P2883:P2946" si="316">IFERROR(ROUND(E2883/L2883, 2),0)</f>
        <v>0</v>
      </c>
      <c r="Q2883" t="str">
        <f t="shared" ref="Q2883:Q2946" si="317">LEFT(N2883, FIND("/", N2883, 1) - 1)</f>
        <v>theater</v>
      </c>
      <c r="R2883" t="str">
        <f t="shared" ref="R2883:R2946" si="318">RIGHT(N2883, LEN(N2883) - FIND("/", N2883, 1))</f>
        <v>plays</v>
      </c>
      <c r="S2883" s="9">
        <f t="shared" ref="S2883:S2946" si="319">(((J2883/60)/60)/24)+DATE(1970,1,1)</f>
        <v>41916.597638888888</v>
      </c>
      <c r="T2883" s="9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2016</v>
      </c>
    </row>
    <row r="2885" spans="1:21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2016</v>
      </c>
    </row>
    <row r="2886" spans="1:21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2014</v>
      </c>
    </row>
    <row r="2887" spans="1:21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2015</v>
      </c>
    </row>
    <row r="2888" spans="1:21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2015</v>
      </c>
    </row>
    <row r="2889" spans="1:21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2014</v>
      </c>
    </row>
    <row r="2890" spans="1:21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2014</v>
      </c>
    </row>
    <row r="2891" spans="1:21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2014</v>
      </c>
    </row>
    <row r="2892" spans="1:21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>
        <f t="shared" si="321"/>
        <v>2014</v>
      </c>
    </row>
    <row r="2893" spans="1:21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2016</v>
      </c>
    </row>
    <row r="2894" spans="1:21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>
        <f t="shared" si="321"/>
        <v>2014</v>
      </c>
    </row>
    <row r="2895" spans="1:21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2014</v>
      </c>
    </row>
    <row r="2896" spans="1:21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2015</v>
      </c>
    </row>
    <row r="2897" spans="1:21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>
        <f t="shared" si="321"/>
        <v>2014</v>
      </c>
    </row>
    <row r="2898" spans="1:21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>
        <f t="shared" si="321"/>
        <v>2016</v>
      </c>
    </row>
    <row r="2899" spans="1:21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2015</v>
      </c>
    </row>
    <row r="2900" spans="1:21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2015</v>
      </c>
    </row>
    <row r="2901" spans="1:21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2016</v>
      </c>
    </row>
    <row r="2902" spans="1:21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2014</v>
      </c>
    </row>
    <row r="2903" spans="1:21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2014</v>
      </c>
    </row>
    <row r="2904" spans="1:21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2015</v>
      </c>
    </row>
    <row r="2905" spans="1:21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2015</v>
      </c>
    </row>
    <row r="2906" spans="1:21" ht="45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>
        <f t="shared" si="321"/>
        <v>2014</v>
      </c>
    </row>
    <row r="2907" spans="1:21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2016</v>
      </c>
    </row>
    <row r="2908" spans="1:21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2015</v>
      </c>
    </row>
    <row r="2909" spans="1:21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2016</v>
      </c>
    </row>
    <row r="2910" spans="1:21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2016</v>
      </c>
    </row>
    <row r="2911" spans="1:21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2014</v>
      </c>
    </row>
    <row r="2912" spans="1:2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2015</v>
      </c>
    </row>
    <row r="2913" spans="1:21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2015</v>
      </c>
    </row>
    <row r="2914" spans="1:21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2015</v>
      </c>
    </row>
    <row r="2915" spans="1:21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2014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2015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2016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2014</v>
      </c>
    </row>
    <row r="2919" spans="1:21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2015</v>
      </c>
    </row>
    <row r="2920" spans="1:21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2015</v>
      </c>
    </row>
    <row r="2921" spans="1:21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2014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2015</v>
      </c>
    </row>
    <row r="2923" spans="1:21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2014</v>
      </c>
    </row>
    <row r="2924" spans="1:21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2015</v>
      </c>
    </row>
    <row r="2925" spans="1:21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>
        <f t="shared" si="321"/>
        <v>2015</v>
      </c>
    </row>
    <row r="2926" spans="1:21" ht="45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2015</v>
      </c>
    </row>
    <row r="2927" spans="1:21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2014</v>
      </c>
    </row>
    <row r="2928" spans="1:21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2015</v>
      </c>
    </row>
    <row r="2929" spans="1:21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2014</v>
      </c>
    </row>
    <row r="2930" spans="1:21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2016</v>
      </c>
    </row>
    <row r="2931" spans="1:21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2014</v>
      </c>
    </row>
    <row r="2932" spans="1:21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2015</v>
      </c>
    </row>
    <row r="2933" spans="1:21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2014</v>
      </c>
    </row>
    <row r="2934" spans="1:21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2015</v>
      </c>
    </row>
    <row r="2935" spans="1:21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2016</v>
      </c>
    </row>
    <row r="2936" spans="1:21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2014</v>
      </c>
    </row>
    <row r="2937" spans="1:21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2016</v>
      </c>
    </row>
    <row r="2938" spans="1:21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2014</v>
      </c>
    </row>
    <row r="2939" spans="1:21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2014</v>
      </c>
    </row>
    <row r="2940" spans="1:21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2014</v>
      </c>
    </row>
    <row r="2941" spans="1:21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2014</v>
      </c>
    </row>
    <row r="2942" spans="1:21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2014</v>
      </c>
    </row>
    <row r="2943" spans="1:21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2015</v>
      </c>
    </row>
    <row r="2944" spans="1:21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2015</v>
      </c>
    </row>
    <row r="2945" spans="1:21" ht="45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2015</v>
      </c>
    </row>
    <row r="2946" spans="1:21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322">ROUND(E2946/D2946*100, 0)</f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>
        <f t="shared" si="321"/>
        <v>2015</v>
      </c>
    </row>
    <row r="2947" spans="1:21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322"/>
        <v>0</v>
      </c>
      <c r="P2947">
        <f t="shared" ref="P2947:P3010" si="323">IFERROR(ROUND(E2947/L2947, 2),0)</f>
        <v>0</v>
      </c>
      <c r="Q2947" t="str">
        <f t="shared" ref="Q2947:Q3010" si="324">LEFT(N2947, FIND("/", N2947, 1) - 1)</f>
        <v>theater</v>
      </c>
      <c r="R2947" t="str">
        <f t="shared" ref="R2947:R3010" si="325">RIGHT(N2947, LEN(N2947) - FIND("/", N2947, 1))</f>
        <v>spaces</v>
      </c>
      <c r="S2947" s="9">
        <f t="shared" ref="S2947:S3010" si="326">(((J2947/60)/60)/24)+DATE(1970,1,1)</f>
        <v>42118.139583333337</v>
      </c>
      <c r="T2947" s="9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2016</v>
      </c>
    </row>
    <row r="2949" spans="1:21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2016</v>
      </c>
    </row>
    <row r="2950" spans="1:21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2015</v>
      </c>
    </row>
    <row r="2951" spans="1:21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2015</v>
      </c>
    </row>
    <row r="2952" spans="1:21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2015</v>
      </c>
    </row>
    <row r="2953" spans="1:21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2014</v>
      </c>
    </row>
    <row r="2954" spans="1:21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2016</v>
      </c>
    </row>
    <row r="2955" spans="1:21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2015</v>
      </c>
    </row>
    <row r="2956" spans="1:21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2017</v>
      </c>
    </row>
    <row r="2957" spans="1:21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2015</v>
      </c>
    </row>
    <row r="2958" spans="1:21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2016</v>
      </c>
    </row>
    <row r="2959" spans="1:21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2015</v>
      </c>
    </row>
    <row r="2960" spans="1:21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2016</v>
      </c>
    </row>
    <row r="2961" spans="1:21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2016</v>
      </c>
    </row>
    <row r="2962" spans="1:21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2014</v>
      </c>
    </row>
    <row r="2963" spans="1:21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2015</v>
      </c>
    </row>
    <row r="2964" spans="1:21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2015</v>
      </c>
    </row>
    <row r="2965" spans="1:21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2015</v>
      </c>
    </row>
    <row r="2966" spans="1:21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2014</v>
      </c>
    </row>
    <row r="2967" spans="1:21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2015</v>
      </c>
    </row>
    <row r="2968" spans="1:21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2015</v>
      </c>
    </row>
    <row r="2969" spans="1:21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2015</v>
      </c>
    </row>
    <row r="2970" spans="1:21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2016</v>
      </c>
    </row>
    <row r="2971" spans="1:2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2015</v>
      </c>
    </row>
    <row r="2972" spans="1:21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2014</v>
      </c>
    </row>
    <row r="2973" spans="1:21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2014</v>
      </c>
    </row>
    <row r="2974" spans="1:21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2016</v>
      </c>
    </row>
    <row r="2975" spans="1:21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2015</v>
      </c>
    </row>
    <row r="2976" spans="1:21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2014</v>
      </c>
    </row>
    <row r="2977" spans="1:21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>
        <f t="shared" si="328"/>
        <v>2014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>
        <f t="shared" si="328"/>
        <v>2016</v>
      </c>
    </row>
    <row r="2979" spans="1:21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2015</v>
      </c>
    </row>
    <row r="2980" spans="1:21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2014</v>
      </c>
    </row>
    <row r="2981" spans="1:21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>
        <f t="shared" si="328"/>
        <v>2014</v>
      </c>
    </row>
    <row r="2982" spans="1:21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2015</v>
      </c>
    </row>
    <row r="2983" spans="1:21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2015</v>
      </c>
    </row>
    <row r="2984" spans="1:21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2016</v>
      </c>
    </row>
    <row r="2985" spans="1:21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2014</v>
      </c>
    </row>
    <row r="2986" spans="1:21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2016</v>
      </c>
    </row>
    <row r="2987" spans="1:21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2016</v>
      </c>
    </row>
    <row r="2988" spans="1:21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2016</v>
      </c>
    </row>
    <row r="2989" spans="1:21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>
        <f t="shared" si="328"/>
        <v>2016</v>
      </c>
    </row>
    <row r="2990" spans="1:21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2016</v>
      </c>
    </row>
    <row r="2991" spans="1:2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2015</v>
      </c>
    </row>
    <row r="2992" spans="1:21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2015</v>
      </c>
    </row>
    <row r="2993" spans="1:21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2017</v>
      </c>
    </row>
    <row r="2994" spans="1:21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2016</v>
      </c>
    </row>
    <row r="2995" spans="1:2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2016</v>
      </c>
    </row>
    <row r="2996" spans="1:21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2014</v>
      </c>
    </row>
    <row r="2997" spans="1:21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2016</v>
      </c>
    </row>
    <row r="2998" spans="1:21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2015</v>
      </c>
    </row>
    <row r="2999" spans="1:21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2017</v>
      </c>
    </row>
    <row r="3000" spans="1:21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2014</v>
      </c>
    </row>
    <row r="3001" spans="1:21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2017</v>
      </c>
    </row>
    <row r="3002" spans="1:21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>
        <f t="shared" si="328"/>
        <v>2017</v>
      </c>
    </row>
    <row r="3003" spans="1:21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2016</v>
      </c>
    </row>
    <row r="3004" spans="1:21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>
        <f t="shared" si="328"/>
        <v>2012</v>
      </c>
    </row>
    <row r="3005" spans="1:21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2016</v>
      </c>
    </row>
    <row r="3006" spans="1:21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2014</v>
      </c>
    </row>
    <row r="3007" spans="1:21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2014</v>
      </c>
    </row>
    <row r="3008" spans="1:21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2014</v>
      </c>
    </row>
    <row r="3009" spans="1:21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2015</v>
      </c>
    </row>
    <row r="3010" spans="1:21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329">ROUND(E3010/D3010*100, 0)</f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>
        <f t="shared" si="328"/>
        <v>2015</v>
      </c>
    </row>
    <row r="3011" spans="1:21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329"/>
        <v>120</v>
      </c>
      <c r="P3011">
        <f t="shared" ref="P3011:P3074" si="330">IFERROR(ROUND(E3011/L3011, 2),0)</f>
        <v>233.9</v>
      </c>
      <c r="Q3011" t="str">
        <f t="shared" ref="Q3011:Q3074" si="331">LEFT(N3011, FIND("/", N3011, 1) - 1)</f>
        <v>theater</v>
      </c>
      <c r="R3011" t="str">
        <f t="shared" ref="R3011:R3074" si="332">RIGHT(N3011, LEN(N3011) - FIND("/", N3011, 1))</f>
        <v>spaces</v>
      </c>
      <c r="S3011" s="9">
        <f t="shared" ref="S3011:S3074" si="333">(((J3011/60)/60)/24)+DATE(1970,1,1)</f>
        <v>41939.569907407407</v>
      </c>
      <c r="T3011" s="9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2014</v>
      </c>
    </row>
    <row r="3013" spans="1:21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2015</v>
      </c>
    </row>
    <row r="3014" spans="1:21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2015</v>
      </c>
    </row>
    <row r="3015" spans="1:21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2015</v>
      </c>
    </row>
    <row r="3016" spans="1:21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2014</v>
      </c>
    </row>
    <row r="3017" spans="1:21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2014</v>
      </c>
    </row>
    <row r="3018" spans="1:21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2014</v>
      </c>
    </row>
    <row r="3019" spans="1:21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2014</v>
      </c>
    </row>
    <row r="3020" spans="1:21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2015</v>
      </c>
    </row>
    <row r="3021" spans="1:21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>
        <f t="shared" si="335"/>
        <v>2014</v>
      </c>
    </row>
    <row r="3022" spans="1:21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2015</v>
      </c>
    </row>
    <row r="3023" spans="1:21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2016</v>
      </c>
    </row>
    <row r="3024" spans="1:21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2016</v>
      </c>
    </row>
    <row r="3025" spans="1:21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2015</v>
      </c>
    </row>
    <row r="3026" spans="1:21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2012</v>
      </c>
    </row>
    <row r="3027" spans="1:21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2014</v>
      </c>
    </row>
    <row r="3028" spans="1:21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2017</v>
      </c>
    </row>
    <row r="3029" spans="1:21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2015</v>
      </c>
    </row>
    <row r="3030" spans="1:21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2016</v>
      </c>
    </row>
    <row r="3031" spans="1:21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2014</v>
      </c>
    </row>
    <row r="3032" spans="1:21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2015</v>
      </c>
    </row>
    <row r="3033" spans="1:21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2016</v>
      </c>
    </row>
    <row r="3034" spans="1:21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2015</v>
      </c>
    </row>
    <row r="3035" spans="1:21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2016</v>
      </c>
    </row>
    <row r="3036" spans="1:21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2016</v>
      </c>
    </row>
    <row r="3037" spans="1:21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2013</v>
      </c>
    </row>
    <row r="3038" spans="1:21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2013</v>
      </c>
    </row>
    <row r="3039" spans="1:21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2010</v>
      </c>
    </row>
    <row r="3040" spans="1:21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2016</v>
      </c>
    </row>
    <row r="3041" spans="1:21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2013</v>
      </c>
    </row>
    <row r="3042" spans="1:21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2015</v>
      </c>
    </row>
    <row r="3043" spans="1:21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2015</v>
      </c>
    </row>
    <row r="3044" spans="1:21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2015</v>
      </c>
    </row>
    <row r="3045" spans="1:21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2015</v>
      </c>
    </row>
    <row r="3046" spans="1:21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2016</v>
      </c>
    </row>
    <row r="3047" spans="1:21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2014</v>
      </c>
    </row>
    <row r="3048" spans="1:21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2014</v>
      </c>
    </row>
    <row r="3049" spans="1:21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2016</v>
      </c>
    </row>
    <row r="3050" spans="1:21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2014</v>
      </c>
    </row>
    <row r="3051" spans="1:21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2015</v>
      </c>
    </row>
    <row r="3052" spans="1:21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2016</v>
      </c>
    </row>
    <row r="3053" spans="1:21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2017</v>
      </c>
    </row>
    <row r="3054" spans="1:21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2015</v>
      </c>
    </row>
    <row r="3055" spans="1:21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2014</v>
      </c>
    </row>
    <row r="3056" spans="1:21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2015</v>
      </c>
    </row>
    <row r="3057" spans="1:21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2014</v>
      </c>
    </row>
    <row r="3058" spans="1:21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2014</v>
      </c>
    </row>
    <row r="3059" spans="1:21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2016</v>
      </c>
    </row>
    <row r="3060" spans="1:21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2016</v>
      </c>
    </row>
    <row r="3061" spans="1:21" ht="45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2014</v>
      </c>
    </row>
    <row r="3062" spans="1:21" ht="30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2015</v>
      </c>
    </row>
    <row r="3063" spans="1:2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2014</v>
      </c>
    </row>
    <row r="3064" spans="1:21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>
        <f t="shared" si="335"/>
        <v>2015</v>
      </c>
    </row>
    <row r="3065" spans="1:21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2016</v>
      </c>
    </row>
    <row r="3066" spans="1:21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2015</v>
      </c>
    </row>
    <row r="3067" spans="1:21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2014</v>
      </c>
    </row>
    <row r="3068" spans="1:21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2016</v>
      </c>
    </row>
    <row r="3069" spans="1:21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2015</v>
      </c>
    </row>
    <row r="3070" spans="1:21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2015</v>
      </c>
    </row>
    <row r="3071" spans="1:21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2014</v>
      </c>
    </row>
    <row r="3072" spans="1:21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2016</v>
      </c>
    </row>
    <row r="3073" spans="1:21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2015</v>
      </c>
    </row>
    <row r="3074" spans="1:21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336">ROUND(E3074/D3074*100, 0)</f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>
        <f t="shared" si="335"/>
        <v>2016</v>
      </c>
    </row>
    <row r="3075" spans="1:21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336"/>
        <v>0</v>
      </c>
      <c r="P3075">
        <f t="shared" ref="P3075:P3138" si="337">IFERROR(ROUND(E3075/L3075, 2),0)</f>
        <v>92.14</v>
      </c>
      <c r="Q3075" t="str">
        <f t="shared" ref="Q3075:Q3138" si="338">LEFT(N3075, FIND("/", N3075, 1) - 1)</f>
        <v>theater</v>
      </c>
      <c r="R3075" t="str">
        <f t="shared" ref="R3075:R3138" si="339">RIGHT(N3075, LEN(N3075) - FIND("/", N3075, 1))</f>
        <v>spaces</v>
      </c>
      <c r="S3075" s="9">
        <f t="shared" ref="S3075:S3138" si="340">(((J3075/60)/60)/24)+DATE(1970,1,1)</f>
        <v>42111.684027777781</v>
      </c>
      <c r="T3075" s="9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2016</v>
      </c>
    </row>
    <row r="3077" spans="1:21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2016</v>
      </c>
    </row>
    <row r="3078" spans="1:21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2015</v>
      </c>
    </row>
    <row r="3079" spans="1:21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2017</v>
      </c>
    </row>
    <row r="3080" spans="1:21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2015</v>
      </c>
    </row>
    <row r="3081" spans="1:21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2015</v>
      </c>
    </row>
    <row r="3082" spans="1:21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2014</v>
      </c>
    </row>
    <row r="3083" spans="1:21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2015</v>
      </c>
    </row>
    <row r="3084" spans="1:21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2015</v>
      </c>
    </row>
    <row r="3085" spans="1:21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2014</v>
      </c>
    </row>
    <row r="3086" spans="1:21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2015</v>
      </c>
    </row>
    <row r="3087" spans="1:21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2015</v>
      </c>
    </row>
    <row r="3088" spans="1:21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2015</v>
      </c>
    </row>
    <row r="3089" spans="1:21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2016</v>
      </c>
    </row>
    <row r="3090" spans="1:21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2014</v>
      </c>
    </row>
    <row r="3091" spans="1:21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2016</v>
      </c>
    </row>
    <row r="3092" spans="1:21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2015</v>
      </c>
    </row>
    <row r="3093" spans="1:21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2016</v>
      </c>
    </row>
    <row r="3094" spans="1:21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2015</v>
      </c>
    </row>
    <row r="3095" spans="1:21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2014</v>
      </c>
    </row>
    <row r="3096" spans="1:21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2015</v>
      </c>
    </row>
    <row r="3097" spans="1:21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2016</v>
      </c>
    </row>
    <row r="3098" spans="1:21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2015</v>
      </c>
    </row>
    <row r="3099" spans="1:21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2016</v>
      </c>
    </row>
    <row r="3100" spans="1:21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2015</v>
      </c>
    </row>
    <row r="3101" spans="1:21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2016</v>
      </c>
    </row>
    <row r="3102" spans="1:21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2014</v>
      </c>
    </row>
    <row r="3103" spans="1:21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2015</v>
      </c>
    </row>
    <row r="3104" spans="1:21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2016</v>
      </c>
    </row>
    <row r="3105" spans="1:21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2015</v>
      </c>
    </row>
    <row r="3106" spans="1:21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2015</v>
      </c>
    </row>
    <row r="3107" spans="1:21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2014</v>
      </c>
    </row>
    <row r="3108" spans="1:21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2015</v>
      </c>
    </row>
    <row r="3109" spans="1:21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2015</v>
      </c>
    </row>
    <row r="3110" spans="1:21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2015</v>
      </c>
    </row>
    <row r="3111" spans="1:21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2014</v>
      </c>
    </row>
    <row r="3112" spans="1:21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2017</v>
      </c>
    </row>
    <row r="3113" spans="1:21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2014</v>
      </c>
    </row>
    <row r="3114" spans="1:21" ht="45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2016</v>
      </c>
    </row>
    <row r="3115" spans="1:21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2015</v>
      </c>
    </row>
    <row r="3116" spans="1:21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2014</v>
      </c>
    </row>
    <row r="3117" spans="1:21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2016</v>
      </c>
    </row>
    <row r="3118" spans="1:21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2015</v>
      </c>
    </row>
    <row r="3119" spans="1:21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>
        <f t="shared" si="342"/>
        <v>2016</v>
      </c>
    </row>
    <row r="3120" spans="1:21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2016</v>
      </c>
    </row>
    <row r="3121" spans="1:21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2015</v>
      </c>
    </row>
    <row r="3122" spans="1:21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2016</v>
      </c>
    </row>
    <row r="3123" spans="1:21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2014</v>
      </c>
    </row>
    <row r="3124" spans="1:2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2016</v>
      </c>
    </row>
    <row r="3125" spans="1:21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2016</v>
      </c>
    </row>
    <row r="3126" spans="1:21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2014</v>
      </c>
    </row>
    <row r="3127" spans="1:2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2015</v>
      </c>
    </row>
    <row r="3128" spans="1:21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2016</v>
      </c>
    </row>
    <row r="3129" spans="1:21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2015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2017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2017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2017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2017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2017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2017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2017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2017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343">ROUND(E3138/D3138*100, 0)</f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>
        <f t="shared" si="342"/>
        <v>2017</v>
      </c>
    </row>
    <row r="3139" spans="1:2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343"/>
        <v>3</v>
      </c>
      <c r="P3139">
        <f t="shared" ref="P3139:P3202" si="344">IFERROR(ROUND(E3139/L3139, 2),0)</f>
        <v>50</v>
      </c>
      <c r="Q3139" t="str">
        <f t="shared" ref="Q3139:Q3202" si="345">LEFT(N3139, FIND("/", N3139, 1) - 1)</f>
        <v>theater</v>
      </c>
      <c r="R3139" t="str">
        <f t="shared" ref="R3139:R3202" si="346">RIGHT(N3139, LEN(N3139) - FIND("/", N3139, 1))</f>
        <v>plays</v>
      </c>
      <c r="S3139" s="9">
        <f t="shared" ref="S3139:S3202" si="347">(((J3139/60)/60)/24)+DATE(1970,1,1)</f>
        <v>42807.885057870371</v>
      </c>
      <c r="T3139" s="9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2017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2017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2017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2017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2017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2017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>
        <f t="shared" si="349"/>
        <v>2017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2017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2017</v>
      </c>
    </row>
    <row r="3149" spans="1:21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2014</v>
      </c>
    </row>
    <row r="3150" spans="1:21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2014</v>
      </c>
    </row>
    <row r="3151" spans="1:21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2012</v>
      </c>
    </row>
    <row r="3152" spans="1:21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2010</v>
      </c>
    </row>
    <row r="3153" spans="1:21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2014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2013</v>
      </c>
    </row>
    <row r="3155" spans="1:21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2011</v>
      </c>
    </row>
    <row r="3156" spans="1:21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2012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2012</v>
      </c>
    </row>
    <row r="3158" spans="1:21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2012</v>
      </c>
    </row>
    <row r="3159" spans="1:21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2014</v>
      </c>
    </row>
    <row r="3160" spans="1:21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2013</v>
      </c>
    </row>
    <row r="3161" spans="1:21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2011</v>
      </c>
    </row>
    <row r="3162" spans="1:21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2014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2014</v>
      </c>
    </row>
    <row r="3164" spans="1:21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2014</v>
      </c>
    </row>
    <row r="3165" spans="1:21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2014</v>
      </c>
    </row>
    <row r="3166" spans="1:21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2014</v>
      </c>
    </row>
    <row r="3167" spans="1:21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2011</v>
      </c>
    </row>
    <row r="3168" spans="1:21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2014</v>
      </c>
    </row>
    <row r="3169" spans="1:21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2014</v>
      </c>
    </row>
    <row r="3170" spans="1:21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2014</v>
      </c>
    </row>
    <row r="3171" spans="1:21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2013</v>
      </c>
    </row>
    <row r="3172" spans="1:21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2014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2016</v>
      </c>
    </row>
    <row r="3174" spans="1:21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2012</v>
      </c>
    </row>
    <row r="3175" spans="1:21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2014</v>
      </c>
    </row>
    <row r="3176" spans="1:21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2014</v>
      </c>
    </row>
    <row r="3177" spans="1:21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2010</v>
      </c>
    </row>
    <row r="3178" spans="1:21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>
        <f t="shared" si="349"/>
        <v>2013</v>
      </c>
    </row>
    <row r="3179" spans="1:21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2014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2014</v>
      </c>
    </row>
    <row r="3181" spans="1:21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2013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2014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2014</v>
      </c>
    </row>
    <row r="3184" spans="1:21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2011</v>
      </c>
    </row>
    <row r="3185" spans="1:21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2013</v>
      </c>
    </row>
    <row r="3186" spans="1:21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2014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2014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>
        <f t="shared" si="349"/>
        <v>2014</v>
      </c>
    </row>
    <row r="3189" spans="1:21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2014</v>
      </c>
    </row>
    <row r="3190" spans="1:21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2015</v>
      </c>
    </row>
    <row r="3191" spans="1:21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2015</v>
      </c>
    </row>
    <row r="3192" spans="1:21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2016</v>
      </c>
    </row>
    <row r="3193" spans="1:21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2016</v>
      </c>
    </row>
    <row r="3194" spans="1:21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2015</v>
      </c>
    </row>
    <row r="3195" spans="1:21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2015</v>
      </c>
    </row>
    <row r="3196" spans="1:21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2015</v>
      </c>
    </row>
    <row r="3197" spans="1:21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2015</v>
      </c>
    </row>
    <row r="3198" spans="1:21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2015</v>
      </c>
    </row>
    <row r="3199" spans="1:21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2015</v>
      </c>
    </row>
    <row r="3200" spans="1:21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2015</v>
      </c>
    </row>
    <row r="3201" spans="1:21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>
        <f t="shared" si="349"/>
        <v>2014</v>
      </c>
    </row>
    <row r="3202" spans="1:21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350">ROUND(E3202/D3202*100, 0)</f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>
        <f t="shared" si="349"/>
        <v>2016</v>
      </c>
    </row>
    <row r="3203" spans="1:21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50"/>
        <v>1</v>
      </c>
      <c r="P3203">
        <f t="shared" ref="P3203:P3266" si="351">IFERROR(ROUND(E3203/L3203, 2),0)</f>
        <v>12.5</v>
      </c>
      <c r="Q3203" t="str">
        <f t="shared" ref="Q3203:Q3266" si="352">LEFT(N3203, FIND("/", N3203, 1) - 1)</f>
        <v>theater</v>
      </c>
      <c r="R3203" t="str">
        <f t="shared" ref="R3203:R3266" si="353">RIGHT(N3203, LEN(N3203) - FIND("/", N3203, 1))</f>
        <v>musical</v>
      </c>
      <c r="S3203" s="9">
        <f t="shared" ref="S3203:S3266" si="354">(((J3203/60)/60)/24)+DATE(1970,1,1)</f>
        <v>41861.767094907409</v>
      </c>
      <c r="T3203" s="9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2015</v>
      </c>
    </row>
    <row r="3205" spans="1:21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2015</v>
      </c>
    </row>
    <row r="3206" spans="1:21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2015</v>
      </c>
    </row>
    <row r="3207" spans="1:21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2015</v>
      </c>
    </row>
    <row r="3208" spans="1:21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2015</v>
      </c>
    </row>
    <row r="3209" spans="1:21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2015</v>
      </c>
    </row>
    <row r="3210" spans="1:21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2014</v>
      </c>
    </row>
    <row r="3211" spans="1:21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2014</v>
      </c>
    </row>
    <row r="3212" spans="1:21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2012</v>
      </c>
    </row>
    <row r="3213" spans="1:21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2014</v>
      </c>
    </row>
    <row r="3214" spans="1:21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2014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2015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2015</v>
      </c>
    </row>
    <row r="3217" spans="1:21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2015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2015</v>
      </c>
    </row>
    <row r="3219" spans="1:21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2016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>
        <f t="shared" si="356"/>
        <v>2014</v>
      </c>
    </row>
    <row r="3221" spans="1:21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2015</v>
      </c>
    </row>
    <row r="3222" spans="1:21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>
        <f t="shared" si="356"/>
        <v>2017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2015</v>
      </c>
    </row>
    <row r="3224" spans="1:21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2015</v>
      </c>
    </row>
    <row r="3225" spans="1:21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2015</v>
      </c>
    </row>
    <row r="3226" spans="1:21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2016</v>
      </c>
    </row>
    <row r="3227" spans="1:21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>
        <f t="shared" si="356"/>
        <v>2016</v>
      </c>
    </row>
    <row r="3228" spans="1:2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2015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2016</v>
      </c>
    </row>
    <row r="3230" spans="1:21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2015</v>
      </c>
    </row>
    <row r="3231" spans="1:21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2014</v>
      </c>
    </row>
    <row r="3232" spans="1:21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2014</v>
      </c>
    </row>
    <row r="3233" spans="1:21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2016</v>
      </c>
    </row>
    <row r="3234" spans="1:21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2016</v>
      </c>
    </row>
    <row r="3235" spans="1:21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2017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2016</v>
      </c>
    </row>
    <row r="3237" spans="1:21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2016</v>
      </c>
    </row>
    <row r="3238" spans="1:21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2016</v>
      </c>
    </row>
    <row r="3239" spans="1:21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2015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2015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2015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2017</v>
      </c>
    </row>
    <row r="3243" spans="1:21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2014</v>
      </c>
    </row>
    <row r="3244" spans="1:21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2014</v>
      </c>
    </row>
    <row r="3245" spans="1:21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>
        <f t="shared" si="356"/>
        <v>2015</v>
      </c>
    </row>
    <row r="3246" spans="1:2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2016</v>
      </c>
    </row>
    <row r="3247" spans="1:21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2015</v>
      </c>
    </row>
    <row r="3248" spans="1:21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2015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2015</v>
      </c>
    </row>
    <row r="3250" spans="1:21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2015</v>
      </c>
    </row>
    <row r="3251" spans="1:21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2015</v>
      </c>
    </row>
    <row r="3252" spans="1:21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2014</v>
      </c>
    </row>
    <row r="3253" spans="1:21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2015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2016</v>
      </c>
    </row>
    <row r="3255" spans="1:21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2016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2015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2014</v>
      </c>
    </row>
    <row r="3258" spans="1:21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2015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2017</v>
      </c>
    </row>
    <row r="3260" spans="1:21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2014</v>
      </c>
    </row>
    <row r="3261" spans="1:21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2016</v>
      </c>
    </row>
    <row r="3262" spans="1:21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2015</v>
      </c>
    </row>
    <row r="3263" spans="1:21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2015</v>
      </c>
    </row>
    <row r="3264" spans="1:21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2014</v>
      </c>
    </row>
    <row r="3265" spans="1:21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>
        <f t="shared" si="356"/>
        <v>2015</v>
      </c>
    </row>
    <row r="3266" spans="1:21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7">ROUND(E3266/D3266*100, 0)</f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>
        <f t="shared" si="356"/>
        <v>2015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57"/>
        <v>164</v>
      </c>
      <c r="P3267">
        <f t="shared" ref="P3267:P3330" si="358">IFERROR(ROUND(E3267/L3267, 2),0)</f>
        <v>70.290000000000006</v>
      </c>
      <c r="Q3267" t="str">
        <f t="shared" ref="Q3267:Q3330" si="359">LEFT(N3267, FIND("/", N3267, 1) - 1)</f>
        <v>theater</v>
      </c>
      <c r="R3267" t="str">
        <f t="shared" ref="R3267:R3330" si="360">RIGHT(N3267, LEN(N3267) - FIND("/", N3267, 1))</f>
        <v>plays</v>
      </c>
      <c r="S3267" s="9">
        <f t="shared" ref="S3267:S3330" si="361">(((J3267/60)/60)/24)+DATE(1970,1,1)</f>
        <v>42311.711979166663</v>
      </c>
      <c r="T3267" s="9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>
        <f t="shared" si="363"/>
        <v>2015</v>
      </c>
    </row>
    <row r="3269" spans="1:21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2015</v>
      </c>
    </row>
    <row r="3270" spans="1:21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2016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2015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2015</v>
      </c>
    </row>
    <row r="3273" spans="1:2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2014</v>
      </c>
    </row>
    <row r="3274" spans="1:21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2015</v>
      </c>
    </row>
    <row r="3275" spans="1:21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2016</v>
      </c>
    </row>
    <row r="3276" spans="1:21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>
        <f t="shared" si="363"/>
        <v>2016</v>
      </c>
    </row>
    <row r="3277" spans="1:21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>
        <f t="shared" si="363"/>
        <v>2015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2016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2014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2015</v>
      </c>
    </row>
    <row r="3281" spans="1:21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2016</v>
      </c>
    </row>
    <row r="3282" spans="1:21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2015</v>
      </c>
    </row>
    <row r="3283" spans="1:21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2015</v>
      </c>
    </row>
    <row r="3284" spans="1:21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2016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>
        <f t="shared" si="363"/>
        <v>2016</v>
      </c>
    </row>
    <row r="3286" spans="1:21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2016</v>
      </c>
    </row>
    <row r="3287" spans="1:21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2017</v>
      </c>
    </row>
    <row r="3288" spans="1:21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2016</v>
      </c>
    </row>
    <row r="3289" spans="1:2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2015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2016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2017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2017</v>
      </c>
    </row>
    <row r="3293" spans="1:21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2015</v>
      </c>
    </row>
    <row r="3294" spans="1:2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2015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2017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2015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2016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2015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2015</v>
      </c>
    </row>
    <row r="3300" spans="1:21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>
        <f t="shared" si="363"/>
        <v>2015</v>
      </c>
    </row>
    <row r="3301" spans="1:21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2015</v>
      </c>
    </row>
    <row r="3302" spans="1:21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2015</v>
      </c>
    </row>
    <row r="3303" spans="1:21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2016</v>
      </c>
    </row>
    <row r="3304" spans="1:2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2016</v>
      </c>
    </row>
    <row r="3305" spans="1:21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2015</v>
      </c>
    </row>
    <row r="3306" spans="1:21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2016</v>
      </c>
    </row>
    <row r="3307" spans="1:21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2015</v>
      </c>
    </row>
    <row r="3308" spans="1:21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>
        <f t="shared" si="363"/>
        <v>2016</v>
      </c>
    </row>
    <row r="3309" spans="1:21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2016</v>
      </c>
    </row>
    <row r="3310" spans="1:21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2016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2016</v>
      </c>
    </row>
    <row r="3312" spans="1:21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2015</v>
      </c>
    </row>
    <row r="3313" spans="1:21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2015</v>
      </c>
    </row>
    <row r="3314" spans="1:21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2016</v>
      </c>
    </row>
    <row r="3315" spans="1:21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2016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2015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2016</v>
      </c>
    </row>
    <row r="3318" spans="1:21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2014</v>
      </c>
    </row>
    <row r="3319" spans="1:21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2016</v>
      </c>
    </row>
    <row r="3320" spans="1:2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2016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2014</v>
      </c>
    </row>
    <row r="3322" spans="1:21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2016</v>
      </c>
    </row>
    <row r="3323" spans="1:21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2014</v>
      </c>
    </row>
    <row r="3324" spans="1:21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2016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2016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2016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2015</v>
      </c>
    </row>
    <row r="3328" spans="1:21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2015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2016</v>
      </c>
    </row>
    <row r="3330" spans="1:21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4">ROUND(E3330/D3330*100, 0)</f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>
        <f t="shared" si="363"/>
        <v>2014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64"/>
        <v>117</v>
      </c>
      <c r="P3331">
        <f t="shared" ref="P3331:P3394" si="365">IFERROR(ROUND(E3331/L3331, 2),0)</f>
        <v>44.92</v>
      </c>
      <c r="Q3331" t="str">
        <f t="shared" ref="Q3331:Q3394" si="366">LEFT(N3331, FIND("/", N3331, 1) - 1)</f>
        <v>theater</v>
      </c>
      <c r="R3331" t="str">
        <f t="shared" ref="R3331:R3394" si="367">RIGHT(N3331, LEN(N3331) - FIND("/", N3331, 1))</f>
        <v>plays</v>
      </c>
      <c r="S3331" s="9">
        <f t="shared" ref="S3331:S3394" si="368">(((J3331/60)/60)/24)+DATE(1970,1,1)</f>
        <v>41837.323009259257</v>
      </c>
      <c r="T3331" s="9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2015</v>
      </c>
    </row>
    <row r="3333" spans="1:21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2015</v>
      </c>
    </row>
    <row r="3334" spans="1:21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2014</v>
      </c>
    </row>
    <row r="3335" spans="1:21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2015</v>
      </c>
    </row>
    <row r="3336" spans="1:21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2015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2014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2016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>
        <f t="shared" si="370"/>
        <v>2014</v>
      </c>
    </row>
    <row r="3340" spans="1:21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2017</v>
      </c>
    </row>
    <row r="3341" spans="1:21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2016</v>
      </c>
    </row>
    <row r="3342" spans="1:21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2016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2016</v>
      </c>
    </row>
    <row r="3344" spans="1:21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2015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2016</v>
      </c>
    </row>
    <row r="3346" spans="1:21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2014</v>
      </c>
    </row>
    <row r="3347" spans="1:21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2015</v>
      </c>
    </row>
    <row r="3348" spans="1:21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2015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>
        <f t="shared" si="370"/>
        <v>2016</v>
      </c>
    </row>
    <row r="3350" spans="1:21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2016</v>
      </c>
    </row>
    <row r="3351" spans="1:21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2016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2015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2014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2016</v>
      </c>
    </row>
    <row r="3355" spans="1:21" ht="45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2016</v>
      </c>
    </row>
    <row r="3356" spans="1:21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2015</v>
      </c>
    </row>
    <row r="3357" spans="1:2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2016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2016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2014</v>
      </c>
    </row>
    <row r="3360" spans="1:21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2014</v>
      </c>
    </row>
    <row r="3361" spans="1:21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2017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2016</v>
      </c>
    </row>
    <row r="3363" spans="1:21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2014</v>
      </c>
    </row>
    <row r="3364" spans="1:21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2015</v>
      </c>
    </row>
    <row r="3365" spans="1:21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2014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>
        <f t="shared" si="370"/>
        <v>2016</v>
      </c>
    </row>
    <row r="3367" spans="1:21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2015</v>
      </c>
    </row>
    <row r="3368" spans="1:21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2015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2015</v>
      </c>
    </row>
    <row r="3370" spans="1:21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2014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2016</v>
      </c>
    </row>
    <row r="3372" spans="1:21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2016</v>
      </c>
    </row>
    <row r="3373" spans="1:21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2015</v>
      </c>
    </row>
    <row r="3374" spans="1:21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2014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2015</v>
      </c>
    </row>
    <row r="3376" spans="1:2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2015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2014</v>
      </c>
    </row>
    <row r="3378" spans="1:21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2015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2015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2014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2015</v>
      </c>
    </row>
    <row r="3382" spans="1:21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2014</v>
      </c>
    </row>
    <row r="3383" spans="1:21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2015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2016</v>
      </c>
    </row>
    <row r="3385" spans="1:21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2016</v>
      </c>
    </row>
    <row r="3386" spans="1:21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>
        <f t="shared" si="370"/>
        <v>2015</v>
      </c>
    </row>
    <row r="3387" spans="1:21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>
        <f t="shared" si="370"/>
        <v>2014</v>
      </c>
    </row>
    <row r="3388" spans="1:21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2014</v>
      </c>
    </row>
    <row r="3389" spans="1:21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2014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2015</v>
      </c>
    </row>
    <row r="3391" spans="1:21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2016</v>
      </c>
    </row>
    <row r="3392" spans="1:21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2014</v>
      </c>
    </row>
    <row r="3393" spans="1:21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2014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371">ROUND(E3394/D3394*100, 0)</f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>
        <f t="shared" si="370"/>
        <v>2016</v>
      </c>
    </row>
    <row r="3395" spans="1:21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>
        <f t="shared" ref="P3395:P3458" si="372">IFERROR(ROUND(E3395/L3395, 2),0)</f>
        <v>36.07</v>
      </c>
      <c r="Q3395" t="str">
        <f t="shared" ref="Q3395:Q3458" si="373">LEFT(N3395, FIND("/", N3395, 1) - 1)</f>
        <v>theater</v>
      </c>
      <c r="R3395" t="str">
        <f t="shared" ref="R3395:R3458" si="374">RIGHT(N3395, LEN(N3395) - FIND("/", N3395, 1))</f>
        <v>plays</v>
      </c>
      <c r="S3395" s="9">
        <f t="shared" ref="S3395:S3458" si="375">(((J3395/60)/60)/24)+DATE(1970,1,1)</f>
        <v>41923.921643518523</v>
      </c>
      <c r="T3395" s="9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2014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2015</v>
      </c>
    </row>
    <row r="3398" spans="1:21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2014</v>
      </c>
    </row>
    <row r="3399" spans="1:2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2016</v>
      </c>
    </row>
    <row r="3400" spans="1:21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2014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2015</v>
      </c>
    </row>
    <row r="3402" spans="1:21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2014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2015</v>
      </c>
    </row>
    <row r="3404" spans="1:21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2015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2015</v>
      </c>
    </row>
    <row r="3406" spans="1:21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2015</v>
      </c>
    </row>
    <row r="3407" spans="1:2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2016</v>
      </c>
    </row>
    <row r="3408" spans="1:21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2014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2014</v>
      </c>
    </row>
    <row r="3410" spans="1:21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2014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2016</v>
      </c>
    </row>
    <row r="3412" spans="1:21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2016</v>
      </c>
    </row>
    <row r="3413" spans="1:21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2015</v>
      </c>
    </row>
    <row r="3414" spans="1:2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2014</v>
      </c>
    </row>
    <row r="3415" spans="1:21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2015</v>
      </c>
    </row>
    <row r="3416" spans="1:21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2016</v>
      </c>
    </row>
    <row r="3417" spans="1:21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2016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2015</v>
      </c>
    </row>
    <row r="3419" spans="1:21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2014</v>
      </c>
    </row>
    <row r="3420" spans="1:21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2014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2016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>
        <f t="shared" si="377"/>
        <v>2016</v>
      </c>
    </row>
    <row r="3423" spans="1:21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2015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>
        <f t="shared" si="377"/>
        <v>2015</v>
      </c>
    </row>
    <row r="3425" spans="1:21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2015</v>
      </c>
    </row>
    <row r="3426" spans="1:21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2015</v>
      </c>
    </row>
    <row r="3427" spans="1:21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2014</v>
      </c>
    </row>
    <row r="3428" spans="1:21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2014</v>
      </c>
    </row>
    <row r="3429" spans="1:21" ht="45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2014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2015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2016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2014</v>
      </c>
    </row>
    <row r="3433" spans="1:21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2014</v>
      </c>
    </row>
    <row r="3434" spans="1:21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2016</v>
      </c>
    </row>
    <row r="3435" spans="1:21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>
        <f t="shared" si="377"/>
        <v>2014</v>
      </c>
    </row>
    <row r="3436" spans="1:21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2014</v>
      </c>
    </row>
    <row r="3437" spans="1:21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>
        <f t="shared" si="377"/>
        <v>2016</v>
      </c>
    </row>
    <row r="3438" spans="1:21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2014</v>
      </c>
    </row>
    <row r="3439" spans="1:21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2015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>
        <f t="shared" si="377"/>
        <v>2015</v>
      </c>
    </row>
    <row r="3441" spans="1:21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2016</v>
      </c>
    </row>
    <row r="3442" spans="1:21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2014</v>
      </c>
    </row>
    <row r="3443" spans="1:21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2015</v>
      </c>
    </row>
    <row r="3444" spans="1:21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2015</v>
      </c>
    </row>
    <row r="3445" spans="1:21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2014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2016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2015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2015</v>
      </c>
    </row>
    <row r="3449" spans="1:21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2016</v>
      </c>
    </row>
    <row r="3450" spans="1:21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2014</v>
      </c>
    </row>
    <row r="3451" spans="1:21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2016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2015</v>
      </c>
    </row>
    <row r="3453" spans="1:21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2015</v>
      </c>
    </row>
    <row r="3454" spans="1:21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2014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2016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2014</v>
      </c>
    </row>
    <row r="3457" spans="1:21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>
        <f t="shared" si="377"/>
        <v>2016</v>
      </c>
    </row>
    <row r="3458" spans="1:21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8">ROUND(E3458/D3458*100, 0)</f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>
        <f t="shared" si="377"/>
        <v>2014</v>
      </c>
    </row>
    <row r="3459" spans="1:21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8"/>
        <v>140</v>
      </c>
      <c r="P3459">
        <f t="shared" ref="P3459:P3522" si="379">IFERROR(ROUND(E3459/L3459, 2),0)</f>
        <v>50.98</v>
      </c>
      <c r="Q3459" t="str">
        <f t="shared" ref="Q3459:Q3522" si="380">LEFT(N3459, FIND("/", N3459, 1) - 1)</f>
        <v>theater</v>
      </c>
      <c r="R3459" t="str">
        <f t="shared" ref="R3459:R3522" si="381">RIGHT(N3459, LEN(N3459) - FIND("/", N3459, 1))</f>
        <v>plays</v>
      </c>
      <c r="S3459" s="9">
        <f t="shared" ref="S3459:S3522" si="382">(((J3459/60)/60)/24)+DATE(1970,1,1)</f>
        <v>42016.706678240742</v>
      </c>
      <c r="T3459" s="9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2015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2016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2014</v>
      </c>
    </row>
    <row r="3463" spans="1:21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>
        <f t="shared" si="384"/>
        <v>2016</v>
      </c>
    </row>
    <row r="3464" spans="1:21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>
        <f t="shared" si="384"/>
        <v>2015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2016</v>
      </c>
    </row>
    <row r="3466" spans="1:21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2016</v>
      </c>
    </row>
    <row r="3467" spans="1:2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2015</v>
      </c>
    </row>
    <row r="3468" spans="1:21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2016</v>
      </c>
    </row>
    <row r="3469" spans="1:21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2015</v>
      </c>
    </row>
    <row r="3470" spans="1:21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>
        <f t="shared" si="384"/>
        <v>2016</v>
      </c>
    </row>
    <row r="3471" spans="1:21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2016</v>
      </c>
    </row>
    <row r="3472" spans="1:21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2016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2014</v>
      </c>
    </row>
    <row r="3474" spans="1:21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2014</v>
      </c>
    </row>
    <row r="3475" spans="1:21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2015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2016</v>
      </c>
    </row>
    <row r="3477" spans="1:2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>
        <f t="shared" si="384"/>
        <v>2014</v>
      </c>
    </row>
    <row r="3478" spans="1:21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>
        <f t="shared" si="384"/>
        <v>2014</v>
      </c>
    </row>
    <row r="3479" spans="1:21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>
        <f t="shared" si="384"/>
        <v>2015</v>
      </c>
    </row>
    <row r="3480" spans="1:21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2015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2014</v>
      </c>
    </row>
    <row r="3482" spans="1:21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>
        <f t="shared" si="384"/>
        <v>2015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2014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2014</v>
      </c>
    </row>
    <row r="3485" spans="1:21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2014</v>
      </c>
    </row>
    <row r="3486" spans="1:21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2016</v>
      </c>
    </row>
    <row r="3487" spans="1:21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2016</v>
      </c>
    </row>
    <row r="3488" spans="1:21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2015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2015</v>
      </c>
    </row>
    <row r="3490" spans="1:21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2015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>
        <f t="shared" si="384"/>
        <v>2014</v>
      </c>
    </row>
    <row r="3492" spans="1:21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2016</v>
      </c>
    </row>
    <row r="3493" spans="1:21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2015</v>
      </c>
    </row>
    <row r="3494" spans="1:21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2015</v>
      </c>
    </row>
    <row r="3495" spans="1:21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2014</v>
      </c>
    </row>
    <row r="3496" spans="1:21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>
        <f t="shared" si="384"/>
        <v>2016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2014</v>
      </c>
    </row>
    <row r="3498" spans="1:21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2016</v>
      </c>
    </row>
    <row r="3499" spans="1:21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2016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2016</v>
      </c>
    </row>
    <row r="3501" spans="1:21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2015</v>
      </c>
    </row>
    <row r="3502" spans="1:21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2016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2015</v>
      </c>
    </row>
    <row r="3504" spans="1:21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2016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2016</v>
      </c>
    </row>
    <row r="3506" spans="1:21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2015</v>
      </c>
    </row>
    <row r="3507" spans="1:21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2014</v>
      </c>
    </row>
    <row r="3508" spans="1:21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2014</v>
      </c>
    </row>
    <row r="3509" spans="1:21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2016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>
        <f t="shared" si="384"/>
        <v>2016</v>
      </c>
    </row>
    <row r="3511" spans="1:21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2014</v>
      </c>
    </row>
    <row r="3512" spans="1:21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2014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2014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2015</v>
      </c>
    </row>
    <row r="3515" spans="1:21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2014</v>
      </c>
    </row>
    <row r="3516" spans="1:21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2015</v>
      </c>
    </row>
    <row r="3517" spans="1:21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2015</v>
      </c>
    </row>
    <row r="3518" spans="1:21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>
        <f t="shared" si="384"/>
        <v>2014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2014</v>
      </c>
    </row>
    <row r="3520" spans="1:21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2014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2015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385">ROUND(E3522/D3522*100, 0)</f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>
        <f t="shared" si="384"/>
        <v>2015</v>
      </c>
    </row>
    <row r="3523" spans="1:21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5"/>
        <v>169</v>
      </c>
      <c r="P3523">
        <f t="shared" ref="P3523:P3586" si="386">IFERROR(ROUND(E3523/L3523, 2),0)</f>
        <v>45.62</v>
      </c>
      <c r="Q3523" t="str">
        <f t="shared" ref="Q3523:Q3586" si="387">LEFT(N3523, FIND("/", N3523, 1) - 1)</f>
        <v>theater</v>
      </c>
      <c r="R3523" t="str">
        <f t="shared" ref="R3523:R3586" si="388">RIGHT(N3523, LEN(N3523) - FIND("/", N3523, 1))</f>
        <v>plays</v>
      </c>
      <c r="S3523" s="9">
        <f t="shared" ref="S3523:S3586" si="389">(((J3523/60)/60)/24)+DATE(1970,1,1)</f>
        <v>41881.361342592594</v>
      </c>
      <c r="T3523" s="9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2015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2016</v>
      </c>
    </row>
    <row r="3526" spans="1:21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2014</v>
      </c>
    </row>
    <row r="3527" spans="1:21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2015</v>
      </c>
    </row>
    <row r="3528" spans="1:21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2016</v>
      </c>
    </row>
    <row r="3529" spans="1:21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2015</v>
      </c>
    </row>
    <row r="3530" spans="1:2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2016</v>
      </c>
    </row>
    <row r="3531" spans="1:21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2015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2016</v>
      </c>
    </row>
    <row r="3533" spans="1:21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2016</v>
      </c>
    </row>
    <row r="3534" spans="1:21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2014</v>
      </c>
    </row>
    <row r="3535" spans="1:21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2015</v>
      </c>
    </row>
    <row r="3536" spans="1:21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2015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>
        <f t="shared" si="391"/>
        <v>2015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2015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2014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2016</v>
      </c>
    </row>
    <row r="3541" spans="1:21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2016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2016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2015</v>
      </c>
    </row>
    <row r="3544" spans="1:21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2014</v>
      </c>
    </row>
    <row r="3545" spans="1:2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2015</v>
      </c>
    </row>
    <row r="3546" spans="1:21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2015</v>
      </c>
    </row>
    <row r="3547" spans="1:21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2015</v>
      </c>
    </row>
    <row r="3548" spans="1:21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2015</v>
      </c>
    </row>
    <row r="3549" spans="1:21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2016</v>
      </c>
    </row>
    <row r="3550" spans="1:21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2016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2015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2016</v>
      </c>
    </row>
    <row r="3553" spans="1:21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2014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2014</v>
      </c>
    </row>
    <row r="3555" spans="1:21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>
        <f t="shared" si="391"/>
        <v>2015</v>
      </c>
    </row>
    <row r="3556" spans="1:21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2015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2016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2014</v>
      </c>
    </row>
    <row r="3559" spans="1:21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2014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>
        <f t="shared" si="391"/>
        <v>2015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2015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2015</v>
      </c>
    </row>
    <row r="3563" spans="1:21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2015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2016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2016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2015</v>
      </c>
    </row>
    <row r="3567" spans="1:21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2014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2014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2015</v>
      </c>
    </row>
    <row r="3570" spans="1:21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2014</v>
      </c>
    </row>
    <row r="3571" spans="1:21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2014</v>
      </c>
    </row>
    <row r="3572" spans="1:21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2014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2014</v>
      </c>
    </row>
    <row r="3574" spans="1:2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2015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2014</v>
      </c>
    </row>
    <row r="3576" spans="1:21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2014</v>
      </c>
    </row>
    <row r="3577" spans="1:21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2016</v>
      </c>
    </row>
    <row r="3578" spans="1:21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2016</v>
      </c>
    </row>
    <row r="3579" spans="1:21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2015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2016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2016</v>
      </c>
    </row>
    <row r="3582" spans="1:21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2015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2014</v>
      </c>
    </row>
    <row r="3584" spans="1:21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2016</v>
      </c>
    </row>
    <row r="3585" spans="1:21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2016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392">ROUND(E3586/D3586*100, 0)</f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>
        <f t="shared" si="391"/>
        <v>2015</v>
      </c>
    </row>
    <row r="3587" spans="1:21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2"/>
        <v>119</v>
      </c>
      <c r="P3587">
        <f t="shared" ref="P3587:P3650" si="393">IFERROR(ROUND(E3587/L3587, 2),0)</f>
        <v>176.09</v>
      </c>
      <c r="Q3587" t="str">
        <f t="shared" ref="Q3587:Q3650" si="394">LEFT(N3587, FIND("/", N3587, 1) - 1)</f>
        <v>theater</v>
      </c>
      <c r="R3587" t="str">
        <f t="shared" ref="R3587:R3650" si="395">RIGHT(N3587, LEN(N3587) - FIND("/", N3587, 1))</f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2016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2016</v>
      </c>
    </row>
    <row r="3590" spans="1:2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2015</v>
      </c>
    </row>
    <row r="3591" spans="1:21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2015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2014</v>
      </c>
    </row>
    <row r="3593" spans="1:21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2014</v>
      </c>
    </row>
    <row r="3594" spans="1:21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2014</v>
      </c>
    </row>
    <row r="3595" spans="1:21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2014</v>
      </c>
    </row>
    <row r="3596" spans="1:21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2016</v>
      </c>
    </row>
    <row r="3597" spans="1:21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2015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2014</v>
      </c>
    </row>
    <row r="3599" spans="1:21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2016</v>
      </c>
    </row>
    <row r="3600" spans="1:21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2014</v>
      </c>
    </row>
    <row r="3601" spans="1:21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>
        <f t="shared" si="398"/>
        <v>2015</v>
      </c>
    </row>
    <row r="3602" spans="1:21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2016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2014</v>
      </c>
    </row>
    <row r="3604" spans="1:21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2016</v>
      </c>
    </row>
    <row r="3605" spans="1:21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2015</v>
      </c>
    </row>
    <row r="3606" spans="1:21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2016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2016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2016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>
        <f t="shared" si="398"/>
        <v>2015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2016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2016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2015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2015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2014</v>
      </c>
    </row>
    <row r="3615" spans="1:21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2014</v>
      </c>
    </row>
    <row r="3616" spans="1:21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2015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2015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2015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>
        <f t="shared" si="398"/>
        <v>2017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2015</v>
      </c>
    </row>
    <row r="3621" spans="1:21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2016</v>
      </c>
    </row>
    <row r="3622" spans="1:21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2015</v>
      </c>
    </row>
    <row r="3623" spans="1:21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>
        <f t="shared" si="398"/>
        <v>2016</v>
      </c>
    </row>
    <row r="3624" spans="1:21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2014</v>
      </c>
    </row>
    <row r="3625" spans="1:21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2014</v>
      </c>
    </row>
    <row r="3626" spans="1:21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2016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2015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2014</v>
      </c>
    </row>
    <row r="3629" spans="1:21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2016</v>
      </c>
    </row>
    <row r="3630" spans="1:21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2015</v>
      </c>
    </row>
    <row r="3631" spans="1:21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2016</v>
      </c>
    </row>
    <row r="3632" spans="1:21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2014</v>
      </c>
    </row>
    <row r="3633" spans="1:21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2014</v>
      </c>
    </row>
    <row r="3634" spans="1:21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2014</v>
      </c>
    </row>
    <row r="3635" spans="1:21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2016</v>
      </c>
    </row>
    <row r="3636" spans="1:21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2016</v>
      </c>
    </row>
    <row r="3637" spans="1:21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2016</v>
      </c>
    </row>
    <row r="3638" spans="1:21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2015</v>
      </c>
    </row>
    <row r="3639" spans="1:21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2014</v>
      </c>
    </row>
    <row r="3640" spans="1:21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2015</v>
      </c>
    </row>
    <row r="3641" spans="1:21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2016</v>
      </c>
    </row>
    <row r="3642" spans="1:21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2015</v>
      </c>
    </row>
    <row r="3643" spans="1:21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2014</v>
      </c>
    </row>
    <row r="3644" spans="1:21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2015</v>
      </c>
    </row>
    <row r="3645" spans="1:21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2015</v>
      </c>
    </row>
    <row r="3646" spans="1:21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2016</v>
      </c>
    </row>
    <row r="3647" spans="1:21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2016</v>
      </c>
    </row>
    <row r="3648" spans="1:21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2015</v>
      </c>
    </row>
    <row r="3649" spans="1:21" ht="45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2016</v>
      </c>
    </row>
    <row r="3650" spans="1:21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9">ROUND(E3650/D3650*100, 0)</f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>
        <f t="shared" si="398"/>
        <v>2014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99"/>
        <v>104</v>
      </c>
      <c r="P3651">
        <f t="shared" ref="P3651:P3714" si="400">IFERROR(ROUND(E3651/L3651, 2),0)</f>
        <v>97.5</v>
      </c>
      <c r="Q3651" t="str">
        <f t="shared" ref="Q3651:Q3714" si="401">LEFT(N3651, FIND("/", N3651, 1) - 1)</f>
        <v>theater</v>
      </c>
      <c r="R3651" t="str">
        <f t="shared" ref="R3651:R3714" si="402">RIGHT(N3651, LEN(N3651) - FIND("/", N3651, 1))</f>
        <v>plays</v>
      </c>
      <c r="S3651" s="9">
        <f t="shared" ref="S3651:S3714" si="403">(((J3651/60)/60)/24)+DATE(1970,1,1)</f>
        <v>41780.712893518517</v>
      </c>
      <c r="T3651" s="9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2016</v>
      </c>
    </row>
    <row r="3653" spans="1:21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2014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2016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2015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2016</v>
      </c>
    </row>
    <row r="3657" spans="1:21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2015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2017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2016</v>
      </c>
    </row>
    <row r="3660" spans="1:21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2014</v>
      </c>
    </row>
    <row r="3661" spans="1:21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2015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2014</v>
      </c>
    </row>
    <row r="3663" spans="1:21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2016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2015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2016</v>
      </c>
    </row>
    <row r="3666" spans="1:21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2016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2015</v>
      </c>
    </row>
    <row r="3668" spans="1:21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2014</v>
      </c>
    </row>
    <row r="3669" spans="1:21" ht="45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2015</v>
      </c>
    </row>
    <row r="3670" spans="1:21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2015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2015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2015</v>
      </c>
    </row>
    <row r="3673" spans="1:21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2014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2014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2014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2016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2016</v>
      </c>
    </row>
    <row r="3678" spans="1:21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2014</v>
      </c>
    </row>
    <row r="3679" spans="1:21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2014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2015</v>
      </c>
    </row>
    <row r="3681" spans="1:21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2014</v>
      </c>
    </row>
    <row r="3682" spans="1:21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2016</v>
      </c>
    </row>
    <row r="3683" spans="1:21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2016</v>
      </c>
    </row>
    <row r="3684" spans="1:21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2014</v>
      </c>
    </row>
    <row r="3685" spans="1:21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2016</v>
      </c>
    </row>
    <row r="3686" spans="1:21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2015</v>
      </c>
    </row>
    <row r="3687" spans="1:21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>
        <f t="shared" si="405"/>
        <v>2014</v>
      </c>
    </row>
    <row r="3688" spans="1:21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2015</v>
      </c>
    </row>
    <row r="3689" spans="1:21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2014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2014</v>
      </c>
    </row>
    <row r="3691" spans="1:21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2015</v>
      </c>
    </row>
    <row r="3692" spans="1:21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2014</v>
      </c>
    </row>
    <row r="3693" spans="1:21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2015</v>
      </c>
    </row>
    <row r="3694" spans="1:21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>
        <f t="shared" si="405"/>
        <v>2014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2015</v>
      </c>
    </row>
    <row r="3696" spans="1:21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2016</v>
      </c>
    </row>
    <row r="3697" spans="1:21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2014</v>
      </c>
    </row>
    <row r="3698" spans="1:2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2014</v>
      </c>
    </row>
    <row r="3699" spans="1:21" ht="45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2016</v>
      </c>
    </row>
    <row r="3700" spans="1:21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2016</v>
      </c>
    </row>
    <row r="3701" spans="1:21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2014</v>
      </c>
    </row>
    <row r="3702" spans="1:21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2014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2015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2016</v>
      </c>
    </row>
    <row r="3705" spans="1:21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2016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2016</v>
      </c>
    </row>
    <row r="3707" spans="1:21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>
        <f t="shared" si="405"/>
        <v>2014</v>
      </c>
    </row>
    <row r="3708" spans="1:21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2014</v>
      </c>
    </row>
    <row r="3709" spans="1:21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2016</v>
      </c>
    </row>
    <row r="3710" spans="1:21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2014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2014</v>
      </c>
    </row>
    <row r="3712" spans="1:21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2015</v>
      </c>
    </row>
    <row r="3713" spans="1:21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2014</v>
      </c>
    </row>
    <row r="3714" spans="1:21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6">ROUND(E3714/D3714*100, 0)</f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>
        <f t="shared" si="405"/>
        <v>2015</v>
      </c>
    </row>
    <row r="3715" spans="1:21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6"/>
        <v>102</v>
      </c>
      <c r="P3715">
        <f t="shared" ref="P3715:P3778" si="407">IFERROR(ROUND(E3715/L3715, 2),0)</f>
        <v>106.84</v>
      </c>
      <c r="Q3715" t="str">
        <f t="shared" ref="Q3715:Q3778" si="408">LEFT(N3715, FIND("/", N3715, 1) - 1)</f>
        <v>theater</v>
      </c>
      <c r="R3715" t="str">
        <f t="shared" ref="R3715:R3778" si="409">RIGHT(N3715, LEN(N3715) - FIND("/", N3715, 1))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2015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2015</v>
      </c>
    </row>
    <row r="3718" spans="1:21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2015</v>
      </c>
    </row>
    <row r="3719" spans="1:2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2015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2015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2015</v>
      </c>
    </row>
    <row r="3722" spans="1:21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2015</v>
      </c>
    </row>
    <row r="3723" spans="1:21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2014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2016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2014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2016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2016</v>
      </c>
    </row>
    <row r="3728" spans="1:21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>
        <f t="shared" si="412"/>
        <v>2016</v>
      </c>
    </row>
    <row r="3729" spans="1:21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2016</v>
      </c>
    </row>
    <row r="3730" spans="1:21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2015</v>
      </c>
    </row>
    <row r="3731" spans="1:21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2015</v>
      </c>
    </row>
    <row r="3732" spans="1:21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2015</v>
      </c>
    </row>
    <row r="3733" spans="1:21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2014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>
        <f t="shared" si="412"/>
        <v>2014</v>
      </c>
    </row>
    <row r="3735" spans="1:21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2015</v>
      </c>
    </row>
    <row r="3736" spans="1:21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2015</v>
      </c>
    </row>
    <row r="3737" spans="1:2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2015</v>
      </c>
    </row>
    <row r="3738" spans="1:2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>
        <f t="shared" si="412"/>
        <v>2015</v>
      </c>
    </row>
    <row r="3739" spans="1:21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2015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2014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2016</v>
      </c>
    </row>
    <row r="3742" spans="1:21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2014</v>
      </c>
    </row>
    <row r="3743" spans="1:21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2015</v>
      </c>
    </row>
    <row r="3744" spans="1:21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2014</v>
      </c>
    </row>
    <row r="3745" spans="1:21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2014</v>
      </c>
    </row>
    <row r="3746" spans="1:21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2014</v>
      </c>
    </row>
    <row r="3747" spans="1:21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2014</v>
      </c>
    </row>
    <row r="3748" spans="1:21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2016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2015</v>
      </c>
    </row>
    <row r="3750" spans="1:21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2016</v>
      </c>
    </row>
    <row r="3751" spans="1:21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2016</v>
      </c>
    </row>
    <row r="3752" spans="1:21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2015</v>
      </c>
    </row>
    <row r="3753" spans="1:21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2016</v>
      </c>
    </row>
    <row r="3754" spans="1:21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>
        <f t="shared" si="412"/>
        <v>2016</v>
      </c>
    </row>
    <row r="3755" spans="1:21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>
        <f t="shared" si="412"/>
        <v>2015</v>
      </c>
    </row>
    <row r="3756" spans="1:21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2014</v>
      </c>
    </row>
    <row r="3757" spans="1:21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2016</v>
      </c>
    </row>
    <row r="3758" spans="1:21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2014</v>
      </c>
    </row>
    <row r="3759" spans="1:21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2014</v>
      </c>
    </row>
    <row r="3760" spans="1:21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2014</v>
      </c>
    </row>
    <row r="3761" spans="1:21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2015</v>
      </c>
    </row>
    <row r="3762" spans="1:21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2014</v>
      </c>
    </row>
    <row r="3763" spans="1:21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2015</v>
      </c>
    </row>
    <row r="3764" spans="1:21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2015</v>
      </c>
    </row>
    <row r="3765" spans="1:21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2015</v>
      </c>
    </row>
    <row r="3766" spans="1:21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2016</v>
      </c>
    </row>
    <row r="3767" spans="1:21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2014</v>
      </c>
    </row>
    <row r="3768" spans="1:21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2014</v>
      </c>
    </row>
    <row r="3769" spans="1:21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2015</v>
      </c>
    </row>
    <row r="3770" spans="1:21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2014</v>
      </c>
    </row>
    <row r="3771" spans="1:21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2016</v>
      </c>
    </row>
    <row r="3772" spans="1:21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2015</v>
      </c>
    </row>
    <row r="3773" spans="1:21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>
        <f t="shared" si="412"/>
        <v>2016</v>
      </c>
    </row>
    <row r="3774" spans="1:21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>
        <f t="shared" si="412"/>
        <v>2016</v>
      </c>
    </row>
    <row r="3775" spans="1:21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2016</v>
      </c>
    </row>
    <row r="3776" spans="1:21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2015</v>
      </c>
    </row>
    <row r="3777" spans="1:21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2015</v>
      </c>
    </row>
    <row r="3778" spans="1:21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413">ROUND(E3778/D3778*100, 0)</f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>
        <f t="shared" si="412"/>
        <v>2014</v>
      </c>
    </row>
    <row r="3779" spans="1:21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413"/>
        <v>143</v>
      </c>
      <c r="P3779">
        <f t="shared" ref="P3779:P3842" si="414">IFERROR(ROUND(E3779/L3779, 2),0)</f>
        <v>48.54</v>
      </c>
      <c r="Q3779" t="str">
        <f t="shared" ref="Q3779:Q3842" si="415">LEFT(N3779, FIND("/", N3779, 1) - 1)</f>
        <v>theater</v>
      </c>
      <c r="R3779" t="str">
        <f t="shared" ref="R3779:R3842" si="416">RIGHT(N3779, LEN(N3779) - FIND("/", N3779, 1))</f>
        <v>musical</v>
      </c>
      <c r="S3779" s="9">
        <f t="shared" ref="S3779:S3842" si="417">(((J3779/60)/60)/24)+DATE(1970,1,1)</f>
        <v>41887.111354166671</v>
      </c>
      <c r="T3779" s="9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2014</v>
      </c>
    </row>
    <row r="3781" spans="1:21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2016</v>
      </c>
    </row>
    <row r="3782" spans="1:21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2015</v>
      </c>
    </row>
    <row r="3783" spans="1:21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2014</v>
      </c>
    </row>
    <row r="3784" spans="1:21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2016</v>
      </c>
    </row>
    <row r="3785" spans="1:21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2016</v>
      </c>
    </row>
    <row r="3786" spans="1:21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2016</v>
      </c>
    </row>
    <row r="3787" spans="1:21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2016</v>
      </c>
    </row>
    <row r="3788" spans="1:21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2016</v>
      </c>
    </row>
    <row r="3789" spans="1:21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2015</v>
      </c>
    </row>
    <row r="3790" spans="1:21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2015</v>
      </c>
    </row>
    <row r="3791" spans="1:21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2015</v>
      </c>
    </row>
    <row r="3792" spans="1:21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2016</v>
      </c>
    </row>
    <row r="3793" spans="1:21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2014</v>
      </c>
    </row>
    <row r="3794" spans="1:21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2015</v>
      </c>
    </row>
    <row r="3795" spans="1:21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2014</v>
      </c>
    </row>
    <row r="3796" spans="1:21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2015</v>
      </c>
    </row>
    <row r="3797" spans="1:21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2015</v>
      </c>
    </row>
    <row r="3798" spans="1:21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2016</v>
      </c>
    </row>
    <row r="3799" spans="1:21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2015</v>
      </c>
    </row>
    <row r="3800" spans="1:21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2014</v>
      </c>
    </row>
    <row r="3801" spans="1:21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2016</v>
      </c>
    </row>
    <row r="3802" spans="1:21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2014</v>
      </c>
    </row>
    <row r="3803" spans="1:21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2014</v>
      </c>
    </row>
    <row r="3804" spans="1:21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2015</v>
      </c>
    </row>
    <row r="3805" spans="1:21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2016</v>
      </c>
    </row>
    <row r="3806" spans="1:21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2016</v>
      </c>
    </row>
    <row r="3807" spans="1:21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2014</v>
      </c>
    </row>
    <row r="3808" spans="1:21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2014</v>
      </c>
    </row>
    <row r="3809" spans="1:21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2015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2015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2014</v>
      </c>
    </row>
    <row r="3812" spans="1:21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2015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2016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2015</v>
      </c>
    </row>
    <row r="3815" spans="1:21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2016</v>
      </c>
    </row>
    <row r="3816" spans="1:21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2015</v>
      </c>
    </row>
    <row r="3817" spans="1:2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2015</v>
      </c>
    </row>
    <row r="3818" spans="1:21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2014</v>
      </c>
    </row>
    <row r="3819" spans="1:21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2015</v>
      </c>
    </row>
    <row r="3820" spans="1:21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2015</v>
      </c>
    </row>
    <row r="3821" spans="1:21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2015</v>
      </c>
    </row>
    <row r="3822" spans="1:2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2015</v>
      </c>
    </row>
    <row r="3823" spans="1:21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2015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2015</v>
      </c>
    </row>
    <row r="3825" spans="1:21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2015</v>
      </c>
    </row>
    <row r="3826" spans="1:2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2016</v>
      </c>
    </row>
    <row r="3827" spans="1:21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2015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2015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>
        <f t="shared" si="419"/>
        <v>2015</v>
      </c>
    </row>
    <row r="3830" spans="1:21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2014</v>
      </c>
    </row>
    <row r="3831" spans="1:21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2016</v>
      </c>
    </row>
    <row r="3832" spans="1:21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2016</v>
      </c>
    </row>
    <row r="3833" spans="1:21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2014</v>
      </c>
    </row>
    <row r="3834" spans="1:21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2016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2014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2015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2016</v>
      </c>
    </row>
    <row r="3838" spans="1:21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2016</v>
      </c>
    </row>
    <row r="3839" spans="1:2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2015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2015</v>
      </c>
    </row>
    <row r="3841" spans="1:21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2015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420">ROUND(E3842/D3842*100, 0)</f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>
        <f t="shared" si="419"/>
        <v>2016</v>
      </c>
    </row>
    <row r="3843" spans="1:21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0"/>
        <v>9</v>
      </c>
      <c r="P3843">
        <f t="shared" ref="P3843:P3906" si="421">IFERROR(ROUND(E3843/L3843, 2),0)</f>
        <v>25.65</v>
      </c>
      <c r="Q3843" t="str">
        <f t="shared" ref="Q3843:Q3906" si="422">LEFT(N3843, FIND("/", N3843, 1) - 1)</f>
        <v>theater</v>
      </c>
      <c r="R3843" t="str">
        <f t="shared" ref="R3843:R3906" si="423">RIGHT(N3843, LEN(N3843) - FIND("/", N3843, 1))</f>
        <v>plays</v>
      </c>
      <c r="S3843" s="9">
        <f t="shared" ref="S3843:S3906" si="424">(((J3843/60)/60)/24)+DATE(1970,1,1)</f>
        <v>41780.785729166666</v>
      </c>
      <c r="T3843" s="9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2014</v>
      </c>
    </row>
    <row r="3845" spans="1:21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2014</v>
      </c>
    </row>
    <row r="3846" spans="1:21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2014</v>
      </c>
    </row>
    <row r="3847" spans="1:21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2015</v>
      </c>
    </row>
    <row r="3848" spans="1:21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2014</v>
      </c>
    </row>
    <row r="3849" spans="1:21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2015</v>
      </c>
    </row>
    <row r="3850" spans="1:21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2015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2015</v>
      </c>
    </row>
    <row r="3852" spans="1:21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2014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2015</v>
      </c>
    </row>
    <row r="3854" spans="1:21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2015</v>
      </c>
    </row>
    <row r="3855" spans="1:21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2014</v>
      </c>
    </row>
    <row r="3856" spans="1:21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2015</v>
      </c>
    </row>
    <row r="3857" spans="1:21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2015</v>
      </c>
    </row>
    <row r="3858" spans="1:21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2015</v>
      </c>
    </row>
    <row r="3859" spans="1:21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2014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>
        <f t="shared" si="426"/>
        <v>2015</v>
      </c>
    </row>
    <row r="3861" spans="1:21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>
        <f t="shared" si="426"/>
        <v>2014</v>
      </c>
    </row>
    <row r="3862" spans="1:21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2014</v>
      </c>
    </row>
    <row r="3863" spans="1:21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2014</v>
      </c>
    </row>
    <row r="3864" spans="1:21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2016</v>
      </c>
    </row>
    <row r="3865" spans="1:21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2015</v>
      </c>
    </row>
    <row r="3866" spans="1:21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2015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2014</v>
      </c>
    </row>
    <row r="3868" spans="1:21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2016</v>
      </c>
    </row>
    <row r="3869" spans="1:21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2016</v>
      </c>
    </row>
    <row r="3870" spans="1:21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2014</v>
      </c>
    </row>
    <row r="3871" spans="1:21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2015</v>
      </c>
    </row>
    <row r="3872" spans="1:21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2014</v>
      </c>
    </row>
    <row r="3873" spans="1:21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2017</v>
      </c>
    </row>
    <row r="3874" spans="1:21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2015</v>
      </c>
    </row>
    <row r="3875" spans="1:21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2015</v>
      </c>
    </row>
    <row r="3876" spans="1:21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2015</v>
      </c>
    </row>
    <row r="3877" spans="1:21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2016</v>
      </c>
    </row>
    <row r="3878" spans="1:21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2016</v>
      </c>
    </row>
    <row r="3879" spans="1:21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2016</v>
      </c>
    </row>
    <row r="3880" spans="1:21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2015</v>
      </c>
    </row>
    <row r="3881" spans="1:21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2014</v>
      </c>
    </row>
    <row r="3882" spans="1:21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2014</v>
      </c>
    </row>
    <row r="3883" spans="1:21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2017</v>
      </c>
    </row>
    <row r="3884" spans="1:21" ht="45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2016</v>
      </c>
    </row>
    <row r="3885" spans="1:21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2014</v>
      </c>
    </row>
    <row r="3886" spans="1:21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2015</v>
      </c>
    </row>
    <row r="3887" spans="1:21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2016</v>
      </c>
    </row>
    <row r="3888" spans="1:2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2014</v>
      </c>
    </row>
    <row r="3889" spans="1:21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2015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2017</v>
      </c>
    </row>
    <row r="3891" spans="1:21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2014</v>
      </c>
    </row>
    <row r="3892" spans="1:21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2015</v>
      </c>
    </row>
    <row r="3893" spans="1:21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2015</v>
      </c>
    </row>
    <row r="3894" spans="1:21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2014</v>
      </c>
    </row>
    <row r="3895" spans="1:21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>
        <f t="shared" si="426"/>
        <v>2014</v>
      </c>
    </row>
    <row r="3896" spans="1:21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2016</v>
      </c>
    </row>
    <row r="3897" spans="1:21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2015</v>
      </c>
    </row>
    <row r="3898" spans="1:21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2014</v>
      </c>
    </row>
    <row r="3899" spans="1:21" ht="45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2014</v>
      </c>
    </row>
    <row r="3900" spans="1:2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2015</v>
      </c>
    </row>
    <row r="3901" spans="1:21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2014</v>
      </c>
    </row>
    <row r="3902" spans="1:21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2015</v>
      </c>
    </row>
    <row r="3903" spans="1:21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2015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2016</v>
      </c>
    </row>
    <row r="3905" spans="1:21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2015</v>
      </c>
    </row>
    <row r="3906" spans="1:21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7">ROUND(E3906/D3906*100, 0)</f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>
        <f t="shared" si="426"/>
        <v>2015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427"/>
        <v>12</v>
      </c>
      <c r="P3907">
        <f t="shared" ref="P3907:P3970" si="428">IFERROR(ROUND(E3907/L3907, 2),0)</f>
        <v>24.71</v>
      </c>
      <c r="Q3907" t="str">
        <f t="shared" ref="Q3907:Q3970" si="429">LEFT(N3907, FIND("/", N3907, 1) - 1)</f>
        <v>theater</v>
      </c>
      <c r="R3907" t="str">
        <f t="shared" ref="R3907:R3970" si="430">RIGHT(N3907, LEN(N3907) - FIND("/", N3907, 1))</f>
        <v>plays</v>
      </c>
      <c r="S3907" s="9">
        <f t="shared" ref="S3907:S3970" si="431">(((J3907/60)/60)/24)+DATE(1970,1,1)</f>
        <v>42124.623877314814</v>
      </c>
      <c r="T3907" s="9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2015</v>
      </c>
    </row>
    <row r="3909" spans="1:21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2014</v>
      </c>
    </row>
    <row r="3910" spans="1:21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2014</v>
      </c>
    </row>
    <row r="3911" spans="1:21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2014</v>
      </c>
    </row>
    <row r="3912" spans="1:21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2015</v>
      </c>
    </row>
    <row r="3913" spans="1:21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2014</v>
      </c>
    </row>
    <row r="3914" spans="1:21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2015</v>
      </c>
    </row>
    <row r="3915" spans="1:21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2015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2015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2016</v>
      </c>
    </row>
    <row r="3918" spans="1:21" ht="45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2016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2014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2014</v>
      </c>
    </row>
    <row r="3921" spans="1:2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>
        <f t="shared" si="433"/>
        <v>2015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2016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>
        <f t="shared" si="433"/>
        <v>2014</v>
      </c>
    </row>
    <row r="3924" spans="1:21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2015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2015</v>
      </c>
    </row>
    <row r="3926" spans="1:21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2014</v>
      </c>
    </row>
    <row r="3927" spans="1:21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2014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2014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2014</v>
      </c>
    </row>
    <row r="3930" spans="1:21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2015</v>
      </c>
    </row>
    <row r="3931" spans="1:21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2016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>
        <f t="shared" si="433"/>
        <v>2016</v>
      </c>
    </row>
    <row r="3933" spans="1:21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2015</v>
      </c>
    </row>
    <row r="3934" spans="1:21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2016</v>
      </c>
    </row>
    <row r="3935" spans="1:21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2016</v>
      </c>
    </row>
    <row r="3936" spans="1:21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2015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2015</v>
      </c>
    </row>
    <row r="3938" spans="1:21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2016</v>
      </c>
    </row>
    <row r="3939" spans="1:21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2016</v>
      </c>
    </row>
    <row r="3940" spans="1:21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2015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2014</v>
      </c>
    </row>
    <row r="3942" spans="1:21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2014</v>
      </c>
    </row>
    <row r="3943" spans="1:21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2014</v>
      </c>
    </row>
    <row r="3944" spans="1:21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2015</v>
      </c>
    </row>
    <row r="3945" spans="1:21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2015</v>
      </c>
    </row>
    <row r="3946" spans="1:21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2015</v>
      </c>
    </row>
    <row r="3947" spans="1:21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2015</v>
      </c>
    </row>
    <row r="3948" spans="1:21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2015</v>
      </c>
    </row>
    <row r="3949" spans="1:21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2016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2014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2015</v>
      </c>
    </row>
    <row r="3952" spans="1:21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2016</v>
      </c>
    </row>
    <row r="3953" spans="1:2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2016</v>
      </c>
    </row>
    <row r="3954" spans="1:21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2015</v>
      </c>
    </row>
    <row r="3955" spans="1:21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2016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2014</v>
      </c>
    </row>
    <row r="3957" spans="1:21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2015</v>
      </c>
    </row>
    <row r="3958" spans="1:21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2016</v>
      </c>
    </row>
    <row r="3959" spans="1:21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2016</v>
      </c>
    </row>
    <row r="3960" spans="1:21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2014</v>
      </c>
    </row>
    <row r="3961" spans="1:21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2014</v>
      </c>
    </row>
    <row r="3962" spans="1:21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2015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2014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2015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2015</v>
      </c>
    </row>
    <row r="3966" spans="1:21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2015</v>
      </c>
    </row>
    <row r="3967" spans="1:21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2016</v>
      </c>
    </row>
    <row r="3968" spans="1:21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2014</v>
      </c>
    </row>
    <row r="3969" spans="1:21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2017</v>
      </c>
    </row>
    <row r="3970" spans="1:21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4">ROUND(E3970/D3970*100, 0)</f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>
        <f t="shared" si="433"/>
        <v>2016</v>
      </c>
    </row>
    <row r="3971" spans="1:21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4"/>
        <v>7</v>
      </c>
      <c r="P3971">
        <f t="shared" ref="P3971:P4034" si="435">IFERROR(ROUND(E3971/L3971, 2),0)</f>
        <v>35.17</v>
      </c>
      <c r="Q3971" t="str">
        <f t="shared" ref="Q3971:Q4034" si="436">LEFT(N3971, FIND("/", N3971, 1) - 1)</f>
        <v>theater</v>
      </c>
      <c r="R3971" t="str">
        <f t="shared" ref="R3971:R4034" si="437">RIGHT(N3971, LEN(N3971) - FIND("/", N3971, 1))</f>
        <v>plays</v>
      </c>
      <c r="S3971" s="9">
        <f t="shared" ref="S3971:S4034" si="438">(((J3971/60)/60)/24)+DATE(1970,1,1)</f>
        <v>42601.854699074072</v>
      </c>
      <c r="T3971" s="9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2016</v>
      </c>
    </row>
    <row r="3973" spans="1:21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2014</v>
      </c>
    </row>
    <row r="3974" spans="1:21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2014</v>
      </c>
    </row>
    <row r="3975" spans="1:21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2016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2016</v>
      </c>
    </row>
    <row r="3977" spans="1:21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>
        <f t="shared" si="440"/>
        <v>2016</v>
      </c>
    </row>
    <row r="3978" spans="1:21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2014</v>
      </c>
    </row>
    <row r="3979" spans="1:21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2016</v>
      </c>
    </row>
    <row r="3980" spans="1:21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2014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2015</v>
      </c>
    </row>
    <row r="3982" spans="1:21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2014</v>
      </c>
    </row>
    <row r="3983" spans="1:21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2016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2015</v>
      </c>
    </row>
    <row r="3985" spans="1:21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2014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>
        <f t="shared" si="440"/>
        <v>2014</v>
      </c>
    </row>
    <row r="3987" spans="1:21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2016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2016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2014</v>
      </c>
    </row>
    <row r="3990" spans="1:21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2015</v>
      </c>
    </row>
    <row r="3991" spans="1:21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2015</v>
      </c>
    </row>
    <row r="3992" spans="1:2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2016</v>
      </c>
    </row>
    <row r="3993" spans="1:21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2015</v>
      </c>
    </row>
    <row r="3994" spans="1:21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2015</v>
      </c>
    </row>
    <row r="3995" spans="1:21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2015</v>
      </c>
    </row>
    <row r="3996" spans="1:21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2014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2015</v>
      </c>
    </row>
    <row r="3998" spans="1:21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2014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2015</v>
      </c>
    </row>
    <row r="4000" spans="1:21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2015</v>
      </c>
    </row>
    <row r="4001" spans="1:21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2014</v>
      </c>
    </row>
    <row r="4002" spans="1:21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2016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2017</v>
      </c>
    </row>
    <row r="4004" spans="1:21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2014</v>
      </c>
    </row>
    <row r="4005" spans="1:21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2015</v>
      </c>
    </row>
    <row r="4006" spans="1:21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2014</v>
      </c>
    </row>
    <row r="4007" spans="1:21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2014</v>
      </c>
    </row>
    <row r="4008" spans="1:21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2016</v>
      </c>
    </row>
    <row r="4009" spans="1:21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2014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2015</v>
      </c>
    </row>
    <row r="4011" spans="1:2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2014</v>
      </c>
    </row>
    <row r="4012" spans="1:21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2014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2014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2015</v>
      </c>
    </row>
    <row r="4015" spans="1:21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2015</v>
      </c>
    </row>
    <row r="4016" spans="1:21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2016</v>
      </c>
    </row>
    <row r="4017" spans="1:21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2015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2014</v>
      </c>
    </row>
    <row r="4019" spans="1:21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2014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2016</v>
      </c>
    </row>
    <row r="4021" spans="1:21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2016</v>
      </c>
    </row>
    <row r="4022" spans="1:21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2015</v>
      </c>
    </row>
    <row r="4023" spans="1:21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2014</v>
      </c>
    </row>
    <row r="4024" spans="1:21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2014</v>
      </c>
    </row>
    <row r="4025" spans="1:21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2016</v>
      </c>
    </row>
    <row r="4026" spans="1:21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2015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2015</v>
      </c>
    </row>
    <row r="4028" spans="1:21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2015</v>
      </c>
    </row>
    <row r="4029" spans="1:21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2017</v>
      </c>
    </row>
    <row r="4030" spans="1:21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2014</v>
      </c>
    </row>
    <row r="4031" spans="1:21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2015</v>
      </c>
    </row>
    <row r="4032" spans="1:21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2016</v>
      </c>
    </row>
    <row r="4033" spans="1:21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2014</v>
      </c>
    </row>
    <row r="4034" spans="1:21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1">ROUND(E4034/D4034*100, 0)</f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>
        <f t="shared" si="440"/>
        <v>2015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441"/>
        <v>26</v>
      </c>
      <c r="P4035">
        <f t="shared" ref="P4035:P4098" si="442">IFERROR(ROUND(E4035/L4035, 2),0)</f>
        <v>65.34</v>
      </c>
      <c r="Q4035" t="str">
        <f t="shared" ref="Q4035:Q4098" si="443">LEFT(N4035, FIND("/", N4035, 1) - 1)</f>
        <v>theater</v>
      </c>
      <c r="R4035" t="str">
        <f t="shared" ref="R4035:R4098" si="444">RIGHT(N4035, LEN(N4035) - FIND("/", N4035, 1))</f>
        <v>plays</v>
      </c>
      <c r="S4035" s="9">
        <f t="shared" ref="S4035:S4098" si="445">(((J4035/60)/60)/24)+DATE(1970,1,1)</f>
        <v>42614.268796296295</v>
      </c>
      <c r="T4035" s="9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2015</v>
      </c>
    </row>
    <row r="4037" spans="1:21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2014</v>
      </c>
    </row>
    <row r="4038" spans="1:21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2014</v>
      </c>
    </row>
    <row r="4039" spans="1:21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2016</v>
      </c>
    </row>
    <row r="4040" spans="1:21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2014</v>
      </c>
    </row>
    <row r="4041" spans="1:21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2015</v>
      </c>
    </row>
    <row r="4042" spans="1:21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>
        <f t="shared" si="447"/>
        <v>2015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2016</v>
      </c>
    </row>
    <row r="4044" spans="1:21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2014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2014</v>
      </c>
    </row>
    <row r="4046" spans="1:21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2015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2014</v>
      </c>
    </row>
    <row r="4048" spans="1:21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2014</v>
      </c>
    </row>
    <row r="4049" spans="1:21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2014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2016</v>
      </c>
    </row>
    <row r="4051" spans="1:21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2015</v>
      </c>
    </row>
    <row r="4052" spans="1:21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2014</v>
      </c>
    </row>
    <row r="4053" spans="1:21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2014</v>
      </c>
    </row>
    <row r="4054" spans="1:21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2014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2014</v>
      </c>
    </row>
    <row r="4056" spans="1:21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2016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2014</v>
      </c>
    </row>
    <row r="4058" spans="1:21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2016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2015</v>
      </c>
    </row>
    <row r="4060" spans="1:21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2016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>
        <f t="shared" si="447"/>
        <v>2014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2014</v>
      </c>
    </row>
    <row r="4063" spans="1:21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2016</v>
      </c>
    </row>
    <row r="4064" spans="1:21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2016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2014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2015</v>
      </c>
    </row>
    <row r="4067" spans="1:21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2014</v>
      </c>
    </row>
    <row r="4068" spans="1:21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2016</v>
      </c>
    </row>
    <row r="4069" spans="1:21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2015</v>
      </c>
    </row>
    <row r="4070" spans="1:21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2016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>
        <f t="shared" si="447"/>
        <v>2015</v>
      </c>
    </row>
    <row r="4072" spans="1:21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>
        <f t="shared" si="447"/>
        <v>2015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2016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2014</v>
      </c>
    </row>
    <row r="4075" spans="1:21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2015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2015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2014</v>
      </c>
    </row>
    <row r="4078" spans="1:21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2014</v>
      </c>
    </row>
    <row r="4079" spans="1:21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2016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2016</v>
      </c>
    </row>
    <row r="4081" spans="1:21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2016</v>
      </c>
    </row>
    <row r="4082" spans="1:21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2016</v>
      </c>
    </row>
    <row r="4083" spans="1:21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2015</v>
      </c>
    </row>
    <row r="4084" spans="1:21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2015</v>
      </c>
    </row>
    <row r="4085" spans="1:21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2015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2016</v>
      </c>
    </row>
    <row r="4087" spans="1:21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2015</v>
      </c>
    </row>
    <row r="4088" spans="1:21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2015</v>
      </c>
    </row>
    <row r="4089" spans="1:21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2016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2014</v>
      </c>
    </row>
    <row r="4091" spans="1:21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2015</v>
      </c>
    </row>
    <row r="4092" spans="1:21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>
        <f t="shared" si="447"/>
        <v>2015</v>
      </c>
    </row>
    <row r="4093" spans="1:21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2014</v>
      </c>
    </row>
    <row r="4094" spans="1:21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2015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2015</v>
      </c>
    </row>
    <row r="4096" spans="1:21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2014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2016</v>
      </c>
    </row>
    <row r="4098" spans="1:2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448">ROUND(E4098/D4098*100, 0)</f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>
        <f t="shared" si="447"/>
        <v>2017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448"/>
        <v>0</v>
      </c>
      <c r="P4099">
        <f t="shared" ref="P4099:P4115" si="449">IFERROR(ROUND(E4099/L4099, 2),0)</f>
        <v>0</v>
      </c>
      <c r="Q4099" t="str">
        <f t="shared" ref="Q4099:Q4115" si="450">LEFT(N4099, FIND("/", N4099, 1) - 1)</f>
        <v>theater</v>
      </c>
      <c r="R4099" t="str">
        <f t="shared" ref="R4099:R4115" si="451">RIGHT(N4099, LEN(N4099) - FIND("/", N4099, 1))</f>
        <v>plays</v>
      </c>
      <c r="S4099" s="9">
        <f t="shared" ref="S4099:S4115" si="452">(((J4099/60)/60)/24)+DATE(1970,1,1)</f>
        <v>42344.824502314819</v>
      </c>
      <c r="T4099" s="9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2016</v>
      </c>
    </row>
    <row r="4101" spans="1:21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2016</v>
      </c>
    </row>
    <row r="4102" spans="1:21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2014</v>
      </c>
    </row>
    <row r="4103" spans="1:21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2016</v>
      </c>
    </row>
    <row r="4104" spans="1:21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2016</v>
      </c>
    </row>
    <row r="4105" spans="1:21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2015</v>
      </c>
    </row>
    <row r="4106" spans="1:2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2016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>
        <f t="shared" si="454"/>
        <v>2016</v>
      </c>
    </row>
    <row r="4108" spans="1:21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>
        <f t="shared" si="454"/>
        <v>2015</v>
      </c>
    </row>
    <row r="4109" spans="1:21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>
        <f t="shared" si="454"/>
        <v>2014</v>
      </c>
    </row>
    <row r="4110" spans="1:21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>
        <f t="shared" si="454"/>
        <v>2017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>
        <f t="shared" si="454"/>
        <v>2015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>
        <f t="shared" si="454"/>
        <v>2016</v>
      </c>
    </row>
    <row r="4113" spans="1:21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>
        <f t="shared" si="454"/>
        <v>2015</v>
      </c>
    </row>
    <row r="4114" spans="1:2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>
        <f t="shared" si="454"/>
        <v>2016</v>
      </c>
    </row>
    <row r="4115" spans="1:21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>
        <f t="shared" si="454"/>
        <v>2015</v>
      </c>
    </row>
  </sheetData>
  <conditionalFormatting sqref="F1:F1048576"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"live"</formula>
    </cfRule>
    <cfRule type="cellIs" dxfId="7" priority="8" operator="equal">
      <formula>"successful"</formula>
    </cfRule>
  </conditionalFormatting>
  <conditionalFormatting sqref="O1:O1048576 P1:U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Whiskers - Pled &amp; Goal</vt:lpstr>
      <vt:lpstr>Theater Outcomes by Date</vt:lpstr>
      <vt:lpstr>Outcomes Based on Goals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Maldonado</cp:lastModifiedBy>
  <dcterms:created xsi:type="dcterms:W3CDTF">2017-04-20T15:17:24Z</dcterms:created>
  <dcterms:modified xsi:type="dcterms:W3CDTF">2021-11-22T04:31:10Z</dcterms:modified>
</cp:coreProperties>
</file>