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6815" windowHeight="6855" activeTab="1"/>
  </bookViews>
  <sheets>
    <sheet name="Trace metals " sheetId="1" r:id="rId1"/>
    <sheet name="Ca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F40" i="1"/>
  <c r="G40" i="1"/>
  <c r="H40" i="1"/>
  <c r="I40" i="1"/>
  <c r="K40" i="1"/>
  <c r="D40" i="1"/>
  <c r="E39" i="1"/>
  <c r="F39" i="1"/>
  <c r="G39" i="1"/>
  <c r="H39" i="1"/>
  <c r="I39" i="1"/>
  <c r="K39" i="1"/>
  <c r="D39" i="1"/>
  <c r="E38" i="1"/>
  <c r="F38" i="1"/>
  <c r="G38" i="1"/>
  <c r="H38" i="1"/>
  <c r="I38" i="1"/>
  <c r="K38" i="1"/>
  <c r="D38" i="1"/>
  <c r="E37" i="1"/>
  <c r="F37" i="1"/>
  <c r="G37" i="1"/>
  <c r="H37" i="1"/>
  <c r="I37" i="1"/>
  <c r="K37" i="1"/>
  <c r="D37" i="1"/>
  <c r="H17" i="1" l="1"/>
  <c r="H24" i="1"/>
  <c r="H25" i="1"/>
  <c r="H26" i="1"/>
  <c r="H27" i="1"/>
  <c r="H28" i="1"/>
  <c r="H29" i="1"/>
  <c r="H30" i="1"/>
  <c r="H32" i="1"/>
  <c r="H31" i="1"/>
  <c r="H33" i="1"/>
  <c r="H34" i="1"/>
  <c r="H35" i="1"/>
  <c r="H23" i="1"/>
  <c r="H22" i="1"/>
  <c r="H21" i="1"/>
  <c r="H20" i="1"/>
  <c r="H19" i="1"/>
  <c r="H18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<sst xmlns="http://schemas.openxmlformats.org/spreadsheetml/2006/main" count="227" uniqueCount="120">
  <si>
    <t>X</t>
  </si>
  <si>
    <t>Y</t>
  </si>
  <si>
    <t>3,726,874,444</t>
  </si>
  <si>
    <t>9,877,077,778</t>
  </si>
  <si>
    <t>3,725,925,833</t>
  </si>
  <si>
    <t>9,863,397,222</t>
  </si>
  <si>
    <t>3,725,140,833</t>
  </si>
  <si>
    <t>9,845,858,333</t>
  </si>
  <si>
    <t>3,721,090,833</t>
  </si>
  <si>
    <t>9,792,577,778</t>
  </si>
  <si>
    <t>9,809,244,444</t>
  </si>
  <si>
    <t>3,720,115,556</t>
  </si>
  <si>
    <t>9,789,080,556</t>
  </si>
  <si>
    <t>3,718,077,222</t>
  </si>
  <si>
    <t>9,789,452,778</t>
  </si>
  <si>
    <t>3,717,391,944</t>
  </si>
  <si>
    <t>9,802,430,556</t>
  </si>
  <si>
    <t>3,715,745,278</t>
  </si>
  <si>
    <t>9,812,605,556</t>
  </si>
  <si>
    <t>3,714,572,778</t>
  </si>
  <si>
    <t>9,813,663,889</t>
  </si>
  <si>
    <t>3,713,931,944</t>
  </si>
  <si>
    <t>9,835,383,333</t>
  </si>
  <si>
    <t>3,715,048,889</t>
  </si>
  <si>
    <t>9,878,888,889</t>
  </si>
  <si>
    <t>3,715,805,556</t>
  </si>
  <si>
    <t>9,899,127,778</t>
  </si>
  <si>
    <t>3,719,262,222</t>
  </si>
  <si>
    <t>9,932,433,333</t>
  </si>
  <si>
    <t>3,721,523,611</t>
  </si>
  <si>
    <t>9,932,802,778</t>
  </si>
  <si>
    <t>3,722,725,833</t>
  </si>
  <si>
    <t>9,867,602,778</t>
  </si>
  <si>
    <t>37,210,775</t>
  </si>
  <si>
    <t>9,808,352,778</t>
  </si>
  <si>
    <t>3,720,966,389</t>
  </si>
  <si>
    <t>9,824,130,556</t>
  </si>
  <si>
    <t>3,720,939,167</t>
  </si>
  <si>
    <t>9,847,269,444</t>
  </si>
  <si>
    <t>3,721,274,167</t>
  </si>
  <si>
    <t>9,867,952,778</t>
  </si>
  <si>
    <t>3,721,245,833</t>
  </si>
  <si>
    <t>9,895,644,444</t>
  </si>
  <si>
    <t>3,720,882,222</t>
  </si>
  <si>
    <t>9,915,625</t>
  </si>
  <si>
    <t>3,719,514,167</t>
  </si>
  <si>
    <t>9,808,358,333</t>
  </si>
  <si>
    <t>3,719,431,389</t>
  </si>
  <si>
    <t>9,831,138,889</t>
  </si>
  <si>
    <t>3,719,208,056</t>
  </si>
  <si>
    <t>9,900,544,444</t>
  </si>
  <si>
    <t>3,717,392,778</t>
  </si>
  <si>
    <t>3,717,393,333</t>
  </si>
  <si>
    <t>9,842,713,889</t>
  </si>
  <si>
    <t>3,717,337,778</t>
  </si>
  <si>
    <t>9,864,794,444</t>
  </si>
  <si>
    <t>3,717,253,889</t>
  </si>
  <si>
    <t>9,888,622,222</t>
  </si>
  <si>
    <t>3,716,136,667</t>
  </si>
  <si>
    <t>9,835,366,667</t>
  </si>
  <si>
    <t>9,859,541,667</t>
  </si>
  <si>
    <t>3,716,276,944</t>
  </si>
  <si>
    <t>9,881,616,667</t>
  </si>
  <si>
    <t>3,718,593,889</t>
  </si>
  <si>
    <t>9,837,452,778</t>
  </si>
  <si>
    <t>3,718,315</t>
  </si>
  <si>
    <t>9,864,791,667</t>
  </si>
  <si>
    <t>Samples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</si>
  <si>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</si>
  <si>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</si>
  <si>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</si>
  <si>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</si>
  <si>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</si>
  <si>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</si>
  <si>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</si>
  <si>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</si>
  <si>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</si>
  <si>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</si>
  <si>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</si>
  <si>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</si>
  <si>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</si>
  <si>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</si>
  <si>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S16</t>
  </si>
  <si>
    <t>S17</t>
  </si>
  <si>
    <t>S18</t>
  </si>
  <si>
    <t>S21</t>
  </si>
  <si>
    <t>S22</t>
  </si>
  <si>
    <t>S23</t>
  </si>
  <si>
    <t>S24</t>
  </si>
  <si>
    <t>S25</t>
  </si>
  <si>
    <t>S26</t>
  </si>
  <si>
    <t>S27</t>
  </si>
  <si>
    <t>S28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</si>
  <si>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</si>
  <si>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</si>
  <si>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</si>
  <si>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</si>
  <si>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</si>
  <si>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</si>
  <si>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</si>
  <si>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</si>
  <si>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</si>
  <si>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</si>
  <si>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Mean</t>
  </si>
  <si>
    <t>Max</t>
  </si>
  <si>
    <t>Min</t>
  </si>
  <si>
    <t>Standart deviation</t>
  </si>
  <si>
    <t>NiO</t>
  </si>
  <si>
    <t>CdO</t>
  </si>
  <si>
    <t>ZnO</t>
  </si>
  <si>
    <t>CrO</t>
  </si>
  <si>
    <t>PbO</t>
  </si>
  <si>
    <t>MnO</t>
  </si>
  <si>
    <t>FeO</t>
  </si>
  <si>
    <t>CuO</t>
  </si>
  <si>
    <t>K2O</t>
  </si>
  <si>
    <t>MgO</t>
  </si>
  <si>
    <t>Na2O</t>
  </si>
  <si>
    <t>CaO</t>
  </si>
  <si>
    <t>CaCO3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</si>
</sst>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70" zoomScaleNormal="70" workbookViewId="0">
      <selection activeCell="L1" sqref="L1"/>
    </sheetView>
  </sheetViews>
  <sheetFormatPr baseColWidth="10" defaultRowHeight="15" x14ac:dyDescent="0.25"/>
  <cols>
    <col min="1" max="1" width="19.5703125" customWidth="1"/>
    <col min="2" max="2" width="14.5703125" customWidth="1"/>
    <col min="3" max="3" width="16" customWidth="1"/>
  </cols>
  <sheetData>
    <row r="1" spans="1:18" x14ac:dyDescent="0.25">
      <c r="A1" t="s">
        <v>67</v>
      </c>
      <c r="B1" t="s">
        <v>0</v>
      </c>
      <c r="C1" t="s">
        <v>1</v>
      </c>
      <c r="D1" t="s">
        <v>107</v>
      </c>
      <c r="E1" t="s">
        <v>108</v>
      </c>
      <c r="F1" t="s">
        <v>109</v>
      </c>
      <c r="G1" t="s">
        <v>114</v>
      </c>
      <c r="H1" t="s">
        <v>110</v>
      </c>
      <c r="I1" t="s">
        <v>111</v>
      </c>
      <c r="J1" t="s">
        <v>112</v>
      </c>
      <c r="K1" t="s">
        <v>113</v>
      </c>
    </row>
    <row r="2" spans="1:18" x14ac:dyDescent="0.25">
      <c r="A2" t="s">
        <v>68</v>
      </c>
      <c r="B2" t="s">
        <v>2</v>
      </c>
      <c r="C2" t="s">
        <v>3</v>
      </c>
      <c r="D2">
        <v>147.26</v>
      </c>
      <c r="E2">
        <v>45.795999999999999</v>
      </c>
      <c r="F2">
        <v>363.93</v>
      </c>
      <c r="G2">
        <v>60.14</v>
      </c>
      <c r="H2">
        <f>0.04*10000</f>
        <v>400</v>
      </c>
      <c r="I2">
        <v>66.540000000000006</v>
      </c>
      <c r="J2">
        <v>1309.0999999999999</v>
      </c>
      <c r="K2">
        <v>2744.97</v>
      </c>
      <c r="L2" s="1"/>
      <c r="M2" s="1"/>
      <c r="N2" s="1"/>
      <c r="O2" s="1"/>
      <c r="P2" s="1"/>
      <c r="Q2" s="1"/>
      <c r="R2" s="1"/>
    </row>
    <row r="3" spans="1:18" x14ac:dyDescent="0.25">
      <c r="A3" t="s">
        <v>69</v>
      </c>
      <c r="B3" t="s">
        <v>4</v>
      </c>
      <c r="C3" t="s">
        <v>5</v>
      </c>
      <c r="D3">
        <v>409.14</v>
      </c>
      <c r="E3">
        <v>42.927999999999997</v>
      </c>
      <c r="F3">
        <v>2044.92</v>
      </c>
      <c r="G3">
        <v>239.56</v>
      </c>
      <c r="H3">
        <f>10000*0.14</f>
        <v>1400.0000000000002</v>
      </c>
      <c r="I3">
        <v>527.73</v>
      </c>
      <c r="J3">
        <v>2462.4699999999998</v>
      </c>
      <c r="K3">
        <v>14937.31</v>
      </c>
      <c r="L3" s="1"/>
      <c r="M3" s="1"/>
      <c r="N3" s="1"/>
      <c r="O3" s="1"/>
      <c r="P3" s="1"/>
      <c r="Q3" s="1"/>
      <c r="R3" s="1"/>
    </row>
    <row r="4" spans="1:18" x14ac:dyDescent="0.25">
      <c r="A4" t="s">
        <v>70</v>
      </c>
      <c r="B4" t="s">
        <v>6</v>
      </c>
      <c r="C4" t="s">
        <v>7</v>
      </c>
      <c r="D4">
        <v>489.63</v>
      </c>
      <c r="E4">
        <v>136.167</v>
      </c>
      <c r="F4">
        <v>2216.39</v>
      </c>
      <c r="G4">
        <v>228.52</v>
      </c>
      <c r="H4">
        <f>10000*0.17</f>
        <v>1700.0000000000002</v>
      </c>
      <c r="I4">
        <v>146.53</v>
      </c>
      <c r="J4">
        <v>1277.8900000000001</v>
      </c>
      <c r="K4">
        <v>17820.43</v>
      </c>
      <c r="L4" s="1"/>
      <c r="M4" s="1"/>
      <c r="N4" s="1"/>
      <c r="O4" s="1"/>
      <c r="P4" s="1"/>
      <c r="Q4" s="1"/>
      <c r="R4" s="1"/>
    </row>
    <row r="5" spans="1:18" x14ac:dyDescent="0.25">
      <c r="A5" t="s">
        <v>71</v>
      </c>
      <c r="B5" t="s">
        <v>8</v>
      </c>
      <c r="C5" t="s">
        <v>9</v>
      </c>
      <c r="D5">
        <v>406.17</v>
      </c>
      <c r="E5">
        <v>161.584</v>
      </c>
      <c r="F5">
        <v>1970.63</v>
      </c>
      <c r="G5">
        <v>217.4</v>
      </c>
      <c r="H5">
        <f>10000*0.13</f>
        <v>1300</v>
      </c>
      <c r="I5">
        <v>457.28</v>
      </c>
      <c r="J5">
        <v>1056.7</v>
      </c>
      <c r="K5">
        <v>15000.01</v>
      </c>
      <c r="L5" s="1"/>
      <c r="M5" s="1"/>
      <c r="N5" s="1"/>
      <c r="O5" s="1"/>
      <c r="P5" s="1"/>
      <c r="Q5" s="1"/>
      <c r="R5" s="1"/>
    </row>
    <row r="6" spans="1:18" x14ac:dyDescent="0.25">
      <c r="A6" t="s">
        <v>72</v>
      </c>
      <c r="B6">
        <v>37.238</v>
      </c>
      <c r="C6" t="s">
        <v>10</v>
      </c>
      <c r="D6">
        <v>332.73</v>
      </c>
      <c r="E6">
        <v>338.03500000000003</v>
      </c>
      <c r="F6">
        <v>1932.15</v>
      </c>
      <c r="G6">
        <v>260.39999999999998</v>
      </c>
      <c r="H6">
        <f>10000*0.12</f>
        <v>1200</v>
      </c>
      <c r="I6">
        <v>430.48</v>
      </c>
      <c r="J6">
        <v>1182.7</v>
      </c>
      <c r="K6">
        <v>13952.54</v>
      </c>
      <c r="L6" s="1"/>
      <c r="M6" s="1"/>
      <c r="N6" s="1"/>
      <c r="O6" s="1"/>
      <c r="P6" s="1"/>
      <c r="Q6" s="1"/>
      <c r="R6" s="1"/>
    </row>
    <row r="7" spans="1:18" x14ac:dyDescent="0.25">
      <c r="A7" t="s">
        <v>73</v>
      </c>
      <c r="B7" t="s">
        <v>11</v>
      </c>
      <c r="C7" t="s">
        <v>12</v>
      </c>
      <c r="D7">
        <v>140.06</v>
      </c>
      <c r="E7">
        <v>338.995</v>
      </c>
      <c r="F7">
        <v>317.73</v>
      </c>
      <c r="G7">
        <v>24.65</v>
      </c>
      <c r="H7">
        <f>10000*0.04</f>
        <v>400</v>
      </c>
      <c r="I7">
        <v>98.36</v>
      </c>
      <c r="J7">
        <v>1844.64</v>
      </c>
      <c r="K7">
        <v>1476.19</v>
      </c>
      <c r="L7" s="1"/>
      <c r="M7" s="1"/>
      <c r="N7" s="1"/>
      <c r="O7" s="1"/>
      <c r="P7" s="1"/>
      <c r="Q7" s="1"/>
      <c r="R7" s="1"/>
    </row>
    <row r="8" spans="1:18" x14ac:dyDescent="0.25">
      <c r="A8" t="s">
        <v>74</v>
      </c>
      <c r="B8" t="s">
        <v>13</v>
      </c>
      <c r="C8" t="s">
        <v>14</v>
      </c>
      <c r="D8">
        <v>99.12</v>
      </c>
      <c r="E8">
        <v>379.71100000000001</v>
      </c>
      <c r="F8">
        <v>231.93</v>
      </c>
      <c r="G8">
        <v>72.16</v>
      </c>
      <c r="H8">
        <f>10000*0.04</f>
        <v>400</v>
      </c>
      <c r="I8">
        <v>0</v>
      </c>
      <c r="J8">
        <v>1576.38</v>
      </c>
      <c r="K8">
        <v>1709.2</v>
      </c>
      <c r="L8" s="1"/>
      <c r="M8" s="1"/>
      <c r="N8" s="1"/>
      <c r="O8" s="1"/>
      <c r="P8" s="1"/>
      <c r="Q8" s="1"/>
      <c r="R8" s="1"/>
    </row>
    <row r="9" spans="1:18" x14ac:dyDescent="0.25">
      <c r="A9" t="s">
        <v>75</v>
      </c>
      <c r="B9" t="s">
        <v>15</v>
      </c>
      <c r="C9" t="s">
        <v>16</v>
      </c>
      <c r="D9">
        <v>380.95</v>
      </c>
      <c r="E9">
        <v>331.68400000000003</v>
      </c>
      <c r="F9">
        <v>1983.06</v>
      </c>
      <c r="G9">
        <v>174.76</v>
      </c>
      <c r="H9">
        <f>10000*0.14</f>
        <v>1400.0000000000002</v>
      </c>
      <c r="I9">
        <v>412.42</v>
      </c>
      <c r="J9">
        <v>1219.0899999999999</v>
      </c>
      <c r="K9">
        <v>15059.52</v>
      </c>
      <c r="L9" s="1"/>
      <c r="M9" s="1"/>
      <c r="N9" s="1"/>
      <c r="O9" s="1"/>
      <c r="P9" s="1"/>
      <c r="Q9" s="1"/>
      <c r="R9" s="1"/>
    </row>
    <row r="10" spans="1:18" x14ac:dyDescent="0.25">
      <c r="A10" t="s">
        <v>76</v>
      </c>
      <c r="B10" t="s">
        <v>17</v>
      </c>
      <c r="C10" t="s">
        <v>18</v>
      </c>
      <c r="D10">
        <v>378.42</v>
      </c>
      <c r="E10">
        <v>481.81</v>
      </c>
      <c r="F10">
        <v>1908.3</v>
      </c>
      <c r="G10">
        <v>146.83000000000001</v>
      </c>
      <c r="H10">
        <f>10000*0.15</f>
        <v>1500</v>
      </c>
      <c r="I10">
        <v>427.15</v>
      </c>
      <c r="J10">
        <v>2030.88</v>
      </c>
      <c r="K10">
        <v>16932.259999999998</v>
      </c>
      <c r="L10" s="1"/>
      <c r="M10" s="1"/>
      <c r="N10" s="1"/>
      <c r="O10" s="1"/>
      <c r="P10" s="1"/>
      <c r="Q10" s="1"/>
      <c r="R10" s="1"/>
    </row>
    <row r="11" spans="1:18" x14ac:dyDescent="0.25">
      <c r="A11" t="s">
        <v>77</v>
      </c>
      <c r="B11" t="s">
        <v>19</v>
      </c>
      <c r="C11" t="s">
        <v>20</v>
      </c>
      <c r="D11">
        <v>99.99</v>
      </c>
      <c r="E11">
        <v>453.971</v>
      </c>
      <c r="F11">
        <v>0</v>
      </c>
      <c r="G11">
        <v>49.26</v>
      </c>
      <c r="H11">
        <f>10000*0.05</f>
        <v>500</v>
      </c>
      <c r="I11">
        <v>490.44</v>
      </c>
      <c r="J11">
        <v>1985.33</v>
      </c>
      <c r="K11">
        <v>1403.96</v>
      </c>
      <c r="L11" s="1"/>
      <c r="M11" s="1"/>
      <c r="N11" s="1"/>
      <c r="O11" s="1"/>
      <c r="P11" s="1"/>
      <c r="Q11" s="1"/>
      <c r="R11" s="1"/>
    </row>
    <row r="12" spans="1:18" x14ac:dyDescent="0.25">
      <c r="A12" t="s">
        <v>78</v>
      </c>
      <c r="B12" t="s">
        <v>21</v>
      </c>
      <c r="C12" t="s">
        <v>22</v>
      </c>
      <c r="D12">
        <v>140.93</v>
      </c>
      <c r="E12">
        <v>450.43200000000002</v>
      </c>
      <c r="F12">
        <v>0</v>
      </c>
      <c r="G12">
        <v>18.34</v>
      </c>
      <c r="H12">
        <f>10000*0.04</f>
        <v>400</v>
      </c>
      <c r="I12">
        <v>151.19</v>
      </c>
      <c r="J12">
        <v>1639.14</v>
      </c>
      <c r="K12">
        <v>2356.77</v>
      </c>
      <c r="L12" s="1"/>
      <c r="M12" s="1"/>
      <c r="N12" s="1"/>
      <c r="O12" s="1"/>
      <c r="P12" s="1"/>
      <c r="Q12" s="1"/>
      <c r="R12" s="1"/>
    </row>
    <row r="13" spans="1:18" x14ac:dyDescent="0.25">
      <c r="A13" t="s">
        <v>79</v>
      </c>
      <c r="B13" t="s">
        <v>21</v>
      </c>
      <c r="C13">
        <v>985.88499999999999</v>
      </c>
      <c r="D13">
        <v>166.91</v>
      </c>
      <c r="E13">
        <v>442.79</v>
      </c>
      <c r="F13">
        <v>122.68</v>
      </c>
      <c r="G13">
        <v>81.44</v>
      </c>
      <c r="H13">
        <f>10000*0.05</f>
        <v>500</v>
      </c>
      <c r="I13">
        <v>140.52000000000001</v>
      </c>
      <c r="J13">
        <v>1571.83</v>
      </c>
      <c r="K13">
        <v>4038.66</v>
      </c>
      <c r="L13" s="1"/>
      <c r="M13" s="1"/>
      <c r="N13" s="1"/>
      <c r="O13" s="1"/>
      <c r="P13" s="1"/>
      <c r="Q13" s="1"/>
      <c r="R13" s="1"/>
    </row>
    <row r="14" spans="1:18" x14ac:dyDescent="0.25">
      <c r="A14" t="s">
        <v>80</v>
      </c>
      <c r="B14" t="s">
        <v>23</v>
      </c>
      <c r="C14" t="s">
        <v>24</v>
      </c>
      <c r="D14">
        <v>75.790000000000006</v>
      </c>
      <c r="E14">
        <v>228.386</v>
      </c>
      <c r="F14">
        <v>161.68</v>
      </c>
      <c r="G14">
        <v>0</v>
      </c>
      <c r="H14">
        <f>10000*0.05</f>
        <v>500</v>
      </c>
      <c r="I14">
        <v>98.81</v>
      </c>
      <c r="J14">
        <v>1821.56</v>
      </c>
      <c r="K14">
        <v>3182.42</v>
      </c>
      <c r="L14" s="1"/>
      <c r="M14" s="1"/>
      <c r="N14" s="1"/>
      <c r="O14" s="1"/>
      <c r="P14" s="1"/>
      <c r="Q14" s="1"/>
      <c r="R14" s="1"/>
    </row>
    <row r="15" spans="1:18" x14ac:dyDescent="0.25">
      <c r="A15" t="s">
        <v>81</v>
      </c>
      <c r="B15" t="s">
        <v>25</v>
      </c>
      <c r="C15" t="s">
        <v>26</v>
      </c>
      <c r="D15">
        <v>211.82</v>
      </c>
      <c r="E15">
        <v>320.23500000000001</v>
      </c>
      <c r="F15">
        <v>1575.29</v>
      </c>
      <c r="G15">
        <v>172.41</v>
      </c>
      <c r="H15">
        <f>10000*0.12</f>
        <v>1200</v>
      </c>
      <c r="I15">
        <v>531.23</v>
      </c>
      <c r="J15">
        <v>1845.64</v>
      </c>
      <c r="K15">
        <v>12086.1</v>
      </c>
      <c r="L15" s="1"/>
      <c r="M15" s="1"/>
      <c r="N15" s="1"/>
      <c r="O15" s="1"/>
      <c r="P15" s="1"/>
      <c r="Q15" s="1"/>
      <c r="R15" s="1"/>
    </row>
    <row r="16" spans="1:18" x14ac:dyDescent="0.25">
      <c r="A16" t="s">
        <v>82</v>
      </c>
      <c r="B16" t="s">
        <v>27</v>
      </c>
      <c r="C16" t="s">
        <v>28</v>
      </c>
      <c r="D16">
        <v>358.89</v>
      </c>
      <c r="E16">
        <v>817.37599999999998</v>
      </c>
      <c r="F16">
        <v>1627.25</v>
      </c>
      <c r="G16">
        <v>197.36</v>
      </c>
      <c r="H16">
        <f>10000*0.14</f>
        <v>1400.0000000000002</v>
      </c>
      <c r="I16">
        <v>360.65</v>
      </c>
      <c r="J16">
        <v>1886.1</v>
      </c>
      <c r="K16">
        <v>11923.97</v>
      </c>
      <c r="L16" s="1"/>
      <c r="M16" s="1"/>
      <c r="N16" s="1"/>
      <c r="O16" s="1"/>
      <c r="P16" s="1"/>
      <c r="Q16" s="1"/>
      <c r="R16" s="1"/>
    </row>
    <row r="17" spans="1:18" x14ac:dyDescent="0.25">
      <c r="A17" t="s">
        <v>83</v>
      </c>
      <c r="B17" t="s">
        <v>29</v>
      </c>
      <c r="C17" t="s">
        <v>30</v>
      </c>
      <c r="D17">
        <v>136.37</v>
      </c>
      <c r="E17">
        <v>641.053</v>
      </c>
      <c r="F17">
        <v>2293.0300000000002</v>
      </c>
      <c r="G17">
        <v>207</v>
      </c>
      <c r="H17">
        <f>10000*0.16</f>
        <v>1600</v>
      </c>
      <c r="I17">
        <v>649.5</v>
      </c>
      <c r="J17">
        <v>2188.75</v>
      </c>
      <c r="K17">
        <v>18531.16</v>
      </c>
      <c r="L17" s="1"/>
      <c r="M17" s="1"/>
      <c r="N17" s="1"/>
      <c r="O17" s="1"/>
      <c r="P17" s="1"/>
      <c r="Q17" s="1"/>
      <c r="R17" s="1"/>
    </row>
    <row r="18" spans="1:18" x14ac:dyDescent="0.25">
      <c r="A18" t="s">
        <v>84</v>
      </c>
      <c r="B18" t="s">
        <v>31</v>
      </c>
      <c r="C18" t="s">
        <v>32</v>
      </c>
      <c r="D18">
        <v>216.95</v>
      </c>
      <c r="E18">
        <v>527.27499999999998</v>
      </c>
      <c r="F18">
        <v>1343.81</v>
      </c>
      <c r="G18">
        <v>197.26</v>
      </c>
      <c r="H18">
        <f>10000*0.05</f>
        <v>500</v>
      </c>
      <c r="I18">
        <v>392.16</v>
      </c>
      <c r="J18">
        <v>2287.85</v>
      </c>
      <c r="K18">
        <v>11167.17</v>
      </c>
      <c r="L18" s="1"/>
      <c r="M18" s="1"/>
      <c r="N18" s="1"/>
      <c r="O18" s="1"/>
      <c r="P18" s="1"/>
      <c r="Q18" s="1"/>
      <c r="R18" s="1"/>
    </row>
    <row r="19" spans="1:18" x14ac:dyDescent="0.25">
      <c r="A19" t="s">
        <v>85</v>
      </c>
      <c r="B19" t="s">
        <v>33</v>
      </c>
      <c r="C19" t="s">
        <v>34</v>
      </c>
      <c r="D19">
        <v>139.63</v>
      </c>
      <c r="E19">
        <v>579.05200000000002</v>
      </c>
      <c r="F19">
        <v>0</v>
      </c>
      <c r="G19">
        <v>37.19</v>
      </c>
      <c r="H19">
        <f>10000*0.15</f>
        <v>1500</v>
      </c>
      <c r="I19">
        <v>375.68</v>
      </c>
      <c r="J19">
        <v>2400.2600000000002</v>
      </c>
      <c r="K19">
        <v>2837.88</v>
      </c>
      <c r="L19" s="1"/>
      <c r="M19" s="1"/>
      <c r="N19" s="1"/>
      <c r="O19" s="1"/>
      <c r="P19" s="1"/>
      <c r="Q19" s="1"/>
      <c r="R19" s="1"/>
    </row>
    <row r="20" spans="1:18" x14ac:dyDescent="0.25">
      <c r="A20" t="s">
        <v>86</v>
      </c>
      <c r="B20" t="s">
        <v>35</v>
      </c>
      <c r="C20" t="s">
        <v>36</v>
      </c>
      <c r="D20">
        <v>102.44</v>
      </c>
      <c r="E20">
        <v>805.98500000000001</v>
      </c>
      <c r="F20">
        <v>2656.94</v>
      </c>
      <c r="G20">
        <v>296.41000000000003</v>
      </c>
      <c r="H20">
        <f>10000*0.18</f>
        <v>1800</v>
      </c>
      <c r="I20">
        <v>1286.44</v>
      </c>
      <c r="J20">
        <v>2926.26</v>
      </c>
      <c r="K20">
        <v>20872.47</v>
      </c>
      <c r="L20" s="1"/>
      <c r="M20" s="1"/>
      <c r="N20" s="1"/>
      <c r="O20" s="1"/>
      <c r="P20" s="1"/>
      <c r="Q20" s="1"/>
      <c r="R20" s="1"/>
    </row>
    <row r="21" spans="1:18" x14ac:dyDescent="0.25">
      <c r="A21" t="s">
        <v>87</v>
      </c>
      <c r="B21" t="s">
        <v>37</v>
      </c>
      <c r="C21" t="s">
        <v>38</v>
      </c>
      <c r="D21">
        <v>241.35</v>
      </c>
      <c r="E21">
        <v>594.59400000000005</v>
      </c>
      <c r="F21">
        <v>1427.21</v>
      </c>
      <c r="G21">
        <v>132.43</v>
      </c>
      <c r="H21">
        <f>10000*0.05</f>
        <v>500</v>
      </c>
      <c r="I21">
        <v>686.66</v>
      </c>
      <c r="J21">
        <v>2098.66</v>
      </c>
      <c r="K21">
        <v>11470.3</v>
      </c>
      <c r="L21" s="1"/>
      <c r="M21" s="1"/>
      <c r="N21" s="1"/>
      <c r="O21" s="1"/>
      <c r="P21" s="1"/>
      <c r="Q21" s="1"/>
      <c r="R21" s="1"/>
    </row>
    <row r="22" spans="1:18" x14ac:dyDescent="0.25">
      <c r="A22" t="s">
        <v>88</v>
      </c>
      <c r="B22" t="s">
        <v>39</v>
      </c>
      <c r="C22" t="s">
        <v>40</v>
      </c>
      <c r="D22">
        <v>76.2</v>
      </c>
      <c r="E22">
        <v>499.14499999999998</v>
      </c>
      <c r="F22">
        <v>0</v>
      </c>
      <c r="G22">
        <v>34.32</v>
      </c>
      <c r="H22">
        <f>10000*0.04</f>
        <v>400</v>
      </c>
      <c r="I22">
        <v>116.5</v>
      </c>
      <c r="J22">
        <v>2083.4699999999998</v>
      </c>
      <c r="K22">
        <v>2687.85</v>
      </c>
      <c r="L22" s="1"/>
      <c r="M22" s="1"/>
      <c r="N22" s="1"/>
      <c r="O22" s="1"/>
      <c r="P22" s="1"/>
      <c r="Q22" s="1"/>
      <c r="R22" s="1"/>
    </row>
    <row r="23" spans="1:18" x14ac:dyDescent="0.25">
      <c r="A23" t="s">
        <v>89</v>
      </c>
      <c r="B23" t="s">
        <v>41</v>
      </c>
      <c r="C23" t="s">
        <v>42</v>
      </c>
      <c r="D23">
        <v>94.98</v>
      </c>
      <c r="E23">
        <v>543.61199999999997</v>
      </c>
      <c r="F23">
        <v>0</v>
      </c>
      <c r="G23">
        <v>63.54</v>
      </c>
      <c r="H23">
        <f>10000*0.04</f>
        <v>400</v>
      </c>
      <c r="I23">
        <v>349.63</v>
      </c>
      <c r="J23">
        <v>2326.4299999999998</v>
      </c>
      <c r="K23">
        <v>1415.35</v>
      </c>
      <c r="L23" s="1"/>
      <c r="M23" s="1"/>
      <c r="N23" s="1"/>
      <c r="O23" s="1"/>
      <c r="P23" s="1"/>
      <c r="Q23" s="1"/>
      <c r="R23" s="1"/>
    </row>
    <row r="24" spans="1:18" x14ac:dyDescent="0.25">
      <c r="A24" t="s">
        <v>90</v>
      </c>
      <c r="B24" t="s">
        <v>43</v>
      </c>
      <c r="C24" t="s">
        <v>44</v>
      </c>
      <c r="D24">
        <v>0</v>
      </c>
      <c r="E24">
        <v>533.99699999999996</v>
      </c>
      <c r="F24">
        <v>170.25</v>
      </c>
      <c r="G24">
        <v>58.77</v>
      </c>
      <c r="H24">
        <f>10000*0.1</f>
        <v>1000</v>
      </c>
      <c r="I24">
        <v>460.73</v>
      </c>
      <c r="J24">
        <v>2128.8000000000002</v>
      </c>
      <c r="K24">
        <v>3574.66</v>
      </c>
      <c r="L24" s="1"/>
      <c r="M24" s="1"/>
      <c r="N24" s="1"/>
      <c r="O24" s="1"/>
      <c r="P24" s="1"/>
      <c r="Q24" s="1"/>
      <c r="R24" s="1"/>
    </row>
    <row r="25" spans="1:18" x14ac:dyDescent="0.25">
      <c r="A25" t="s">
        <v>91</v>
      </c>
      <c r="B25" t="s">
        <v>45</v>
      </c>
      <c r="C25" t="s">
        <v>46</v>
      </c>
      <c r="D25">
        <v>155.05000000000001</v>
      </c>
      <c r="E25">
        <v>539.93499999999995</v>
      </c>
      <c r="F25">
        <v>1897.3</v>
      </c>
      <c r="G25">
        <v>201.55</v>
      </c>
      <c r="H25">
        <f>10000*0.09</f>
        <v>900</v>
      </c>
      <c r="I25">
        <v>909.46</v>
      </c>
      <c r="J25">
        <v>2448.58</v>
      </c>
      <c r="K25">
        <v>18842.03</v>
      </c>
      <c r="L25" s="1"/>
      <c r="M25" s="1"/>
      <c r="N25" s="1"/>
      <c r="O25" s="1"/>
      <c r="P25" s="1"/>
      <c r="Q25" s="1"/>
      <c r="R25" s="1"/>
    </row>
    <row r="26" spans="1:18" x14ac:dyDescent="0.25">
      <c r="A26" t="s">
        <v>92</v>
      </c>
      <c r="B26" t="s">
        <v>47</v>
      </c>
      <c r="C26" t="s">
        <v>48</v>
      </c>
      <c r="D26">
        <v>297.58</v>
      </c>
      <c r="E26">
        <v>682.47799999999995</v>
      </c>
      <c r="F26">
        <v>1611.14</v>
      </c>
      <c r="G26">
        <v>206.11</v>
      </c>
      <c r="H26">
        <f>10000*0.09</f>
        <v>900</v>
      </c>
      <c r="I26">
        <v>753.85</v>
      </c>
      <c r="J26">
        <v>2402.09</v>
      </c>
      <c r="K26">
        <v>12344.15</v>
      </c>
      <c r="L26" s="1"/>
      <c r="M26" s="1"/>
      <c r="N26" s="1"/>
      <c r="O26" s="1"/>
      <c r="P26" s="1"/>
      <c r="Q26" s="1"/>
      <c r="R26" s="1"/>
    </row>
    <row r="27" spans="1:18" x14ac:dyDescent="0.25">
      <c r="A27" t="s">
        <v>93</v>
      </c>
      <c r="B27" t="s">
        <v>49</v>
      </c>
      <c r="C27" t="s">
        <v>50</v>
      </c>
      <c r="D27">
        <v>293.63</v>
      </c>
      <c r="E27">
        <v>588.50699999999995</v>
      </c>
      <c r="F27">
        <v>1985.35</v>
      </c>
      <c r="G27">
        <v>228.56</v>
      </c>
      <c r="H27">
        <f>10000*0.08</f>
        <v>800</v>
      </c>
      <c r="I27">
        <v>1002.09</v>
      </c>
      <c r="J27">
        <v>2043.5</v>
      </c>
      <c r="K27">
        <v>14845.06</v>
      </c>
      <c r="L27" s="1"/>
      <c r="M27" s="1"/>
      <c r="N27" s="1"/>
      <c r="O27" s="1"/>
      <c r="P27" s="1"/>
      <c r="Q27" s="1"/>
      <c r="R27" s="1"/>
    </row>
    <row r="28" spans="1:18" x14ac:dyDescent="0.25">
      <c r="A28" t="s">
        <v>94</v>
      </c>
      <c r="B28" t="s">
        <v>51</v>
      </c>
      <c r="C28">
        <v>9.8209999999999997</v>
      </c>
      <c r="D28">
        <v>293.14999999999998</v>
      </c>
      <c r="E28">
        <v>543.39099999999996</v>
      </c>
      <c r="F28">
        <v>1640.3</v>
      </c>
      <c r="G28">
        <v>166.07</v>
      </c>
      <c r="H28">
        <f>10000*0.08</f>
        <v>800</v>
      </c>
      <c r="I28">
        <v>751.36</v>
      </c>
      <c r="J28">
        <v>2178.58</v>
      </c>
      <c r="K28">
        <v>13657.81</v>
      </c>
      <c r="L28" s="1"/>
      <c r="M28" s="1"/>
      <c r="N28" s="1"/>
      <c r="O28" s="1"/>
      <c r="P28" s="1"/>
      <c r="Q28" s="1"/>
      <c r="R28" s="1"/>
    </row>
    <row r="29" spans="1:18" x14ac:dyDescent="0.25">
      <c r="A29" t="s">
        <v>95</v>
      </c>
      <c r="B29" t="s">
        <v>52</v>
      </c>
      <c r="C29" t="s">
        <v>53</v>
      </c>
      <c r="D29">
        <v>212.93</v>
      </c>
      <c r="E29">
        <v>704.57</v>
      </c>
      <c r="F29">
        <v>1487.69</v>
      </c>
      <c r="G29">
        <v>192.41</v>
      </c>
      <c r="H29">
        <f>10000*0.02</f>
        <v>200</v>
      </c>
      <c r="I29">
        <v>855.43</v>
      </c>
      <c r="J29">
        <v>2185.12</v>
      </c>
      <c r="K29">
        <v>10012.879999999999</v>
      </c>
      <c r="L29" s="1"/>
      <c r="M29" s="1"/>
      <c r="N29" s="1"/>
      <c r="O29" s="1"/>
      <c r="P29" s="1"/>
      <c r="Q29" s="1"/>
      <c r="R29" s="1"/>
    </row>
    <row r="30" spans="1:18" x14ac:dyDescent="0.25">
      <c r="A30" t="s">
        <v>96</v>
      </c>
      <c r="B30" t="s">
        <v>54</v>
      </c>
      <c r="C30" t="s">
        <v>55</v>
      </c>
      <c r="D30">
        <v>303.52</v>
      </c>
      <c r="E30">
        <v>542.36400000000003</v>
      </c>
      <c r="F30">
        <v>1772.65</v>
      </c>
      <c r="G30">
        <v>191.91</v>
      </c>
      <c r="H30">
        <f>10000*0.02</f>
        <v>200</v>
      </c>
      <c r="I30">
        <v>797.55</v>
      </c>
      <c r="J30">
        <v>1989.19</v>
      </c>
      <c r="K30">
        <v>11742.79</v>
      </c>
      <c r="L30" s="1"/>
      <c r="M30" s="1"/>
      <c r="N30" s="1"/>
      <c r="O30" s="1"/>
      <c r="P30" s="1"/>
      <c r="Q30" s="1"/>
      <c r="R30" s="1"/>
    </row>
    <row r="31" spans="1:18" x14ac:dyDescent="0.25">
      <c r="A31" t="s">
        <v>97</v>
      </c>
      <c r="B31" t="s">
        <v>56</v>
      </c>
      <c r="C31" t="s">
        <v>57</v>
      </c>
      <c r="D31">
        <v>290.88</v>
      </c>
      <c r="E31">
        <v>684.41899999999998</v>
      </c>
      <c r="F31">
        <v>1571.3</v>
      </c>
      <c r="G31">
        <v>199.33</v>
      </c>
      <c r="H31">
        <f>100000*0.01</f>
        <v>1000</v>
      </c>
      <c r="I31">
        <v>3973.78</v>
      </c>
      <c r="J31">
        <v>2166.2199999999998</v>
      </c>
      <c r="K31">
        <v>11345.47</v>
      </c>
      <c r="L31" s="1"/>
      <c r="M31" s="1"/>
      <c r="N31" s="1"/>
      <c r="O31" s="1"/>
      <c r="P31" s="1"/>
      <c r="Q31" s="1"/>
      <c r="R31" s="1"/>
    </row>
    <row r="32" spans="1:18" x14ac:dyDescent="0.25">
      <c r="A32" t="s">
        <v>98</v>
      </c>
      <c r="B32" t="s">
        <v>58</v>
      </c>
      <c r="C32" t="s">
        <v>59</v>
      </c>
      <c r="D32">
        <v>40.64</v>
      </c>
      <c r="E32">
        <v>454.13799999999998</v>
      </c>
      <c r="F32">
        <v>0</v>
      </c>
      <c r="G32">
        <v>43.54</v>
      </c>
      <c r="H32">
        <f>10000*0.01</f>
        <v>100</v>
      </c>
      <c r="I32">
        <v>527.21</v>
      </c>
      <c r="J32">
        <v>1734.23</v>
      </c>
      <c r="K32">
        <v>944.81</v>
      </c>
      <c r="L32" s="1"/>
      <c r="M32" s="1"/>
      <c r="N32" s="1"/>
      <c r="O32" s="1"/>
      <c r="P32" s="1"/>
      <c r="Q32" s="1"/>
      <c r="R32" s="1"/>
    </row>
    <row r="33" spans="1:18" x14ac:dyDescent="0.25">
      <c r="A33" t="s">
        <v>99</v>
      </c>
      <c r="B33">
        <v>371.58300000000003</v>
      </c>
      <c r="C33" t="s">
        <v>60</v>
      </c>
      <c r="D33">
        <v>0</v>
      </c>
      <c r="E33">
        <v>454.11200000000002</v>
      </c>
      <c r="F33">
        <v>0</v>
      </c>
      <c r="G33">
        <v>0</v>
      </c>
      <c r="H33">
        <f>10000*0.01</f>
        <v>100</v>
      </c>
      <c r="I33">
        <v>392.25</v>
      </c>
      <c r="J33">
        <v>1588.37</v>
      </c>
      <c r="K33">
        <v>0</v>
      </c>
      <c r="L33" s="1"/>
      <c r="M33" s="1"/>
      <c r="N33" s="1"/>
      <c r="O33" s="1"/>
      <c r="P33" s="1"/>
      <c r="Q33" s="1"/>
      <c r="R33" s="1"/>
    </row>
    <row r="34" spans="1:18" x14ac:dyDescent="0.25">
      <c r="A34" t="s">
        <v>100</v>
      </c>
      <c r="B34" t="s">
        <v>61</v>
      </c>
      <c r="C34" t="s">
        <v>62</v>
      </c>
      <c r="D34">
        <v>166.82</v>
      </c>
      <c r="E34">
        <v>618.47199999999998</v>
      </c>
      <c r="F34">
        <v>1119.21</v>
      </c>
      <c r="G34">
        <v>221.01</v>
      </c>
      <c r="H34">
        <f>10000*0.01</f>
        <v>100</v>
      </c>
      <c r="I34">
        <v>807.98</v>
      </c>
      <c r="J34">
        <v>2033.29</v>
      </c>
      <c r="K34">
        <v>5733.74</v>
      </c>
      <c r="L34" s="1"/>
      <c r="M34" s="1"/>
      <c r="N34" s="1"/>
      <c r="O34" s="1"/>
      <c r="P34" s="1"/>
      <c r="Q34" s="1"/>
      <c r="R34" s="1"/>
    </row>
    <row r="35" spans="1:18" x14ac:dyDescent="0.25">
      <c r="A35" t="s">
        <v>101</v>
      </c>
      <c r="B35" t="s">
        <v>63</v>
      </c>
      <c r="C35" t="s">
        <v>64</v>
      </c>
      <c r="D35">
        <v>80.3</v>
      </c>
      <c r="E35">
        <v>520.52599999999995</v>
      </c>
      <c r="F35">
        <v>202.34</v>
      </c>
      <c r="G35">
        <v>106.59</v>
      </c>
      <c r="H35">
        <f>10000*0.01</f>
        <v>100</v>
      </c>
      <c r="I35">
        <v>704.86</v>
      </c>
      <c r="J35">
        <v>2018.16</v>
      </c>
      <c r="K35">
        <v>1060.94</v>
      </c>
      <c r="L35" s="1"/>
      <c r="M35" s="1"/>
      <c r="N35" s="1"/>
      <c r="O35" s="1"/>
      <c r="P35" s="1"/>
      <c r="Q35" s="1"/>
      <c r="R35" s="1"/>
    </row>
    <row r="36" spans="1:18" x14ac:dyDescent="0.25">
      <c r="A36" t="s">
        <v>102</v>
      </c>
      <c r="B36" t="s">
        <v>65</v>
      </c>
      <c r="C36" t="s">
        <v>66</v>
      </c>
      <c r="D36">
        <v>157.78</v>
      </c>
      <c r="E36">
        <v>595.54</v>
      </c>
      <c r="F36">
        <v>643.25</v>
      </c>
      <c r="G36">
        <v>209.55</v>
      </c>
      <c r="H36">
        <v>0</v>
      </c>
      <c r="I36">
        <v>1012.56</v>
      </c>
      <c r="J36">
        <v>2191.84</v>
      </c>
      <c r="K36">
        <v>1529.55</v>
      </c>
      <c r="L36" s="1"/>
      <c r="M36" s="1"/>
      <c r="N36" s="1"/>
      <c r="O36" s="1"/>
      <c r="P36" s="1"/>
      <c r="Q36" s="1"/>
      <c r="R36" s="1"/>
    </row>
    <row r="37" spans="1:18" x14ac:dyDescent="0.25">
      <c r="A37" t="s">
        <v>103</v>
      </c>
      <c r="D37" s="1">
        <f>AVERAGE(D2:D36)</f>
        <v>203.94314285714282</v>
      </c>
      <c r="E37" s="1">
        <f t="shared" ref="E37:P37" si="0">AVERAGE(E2:E36)</f>
        <v>474.94471428571416</v>
      </c>
      <c r="F37" s="1">
        <f t="shared" si="0"/>
        <v>1093.648857142857</v>
      </c>
      <c r="G37" s="1">
        <f t="shared" si="0"/>
        <v>141.05085714285715</v>
      </c>
      <c r="H37" s="1">
        <f t="shared" si="0"/>
        <v>774.28571428571433</v>
      </c>
      <c r="I37" s="1">
        <f t="shared" si="0"/>
        <v>604.14314285714295</v>
      </c>
      <c r="J37" s="1"/>
      <c r="K37" s="1">
        <f t="shared" si="0"/>
        <v>8835.4394285714279</v>
      </c>
      <c r="L37" s="1"/>
      <c r="M37" s="1"/>
      <c r="N37" s="1"/>
      <c r="O37" s="1"/>
      <c r="P37" s="1"/>
      <c r="Q37" s="1"/>
      <c r="R37" s="1"/>
    </row>
    <row r="38" spans="1:18" x14ac:dyDescent="0.25">
      <c r="A38" t="s">
        <v>104</v>
      </c>
      <c r="D38" s="1">
        <f>MAX(D2:D36)</f>
        <v>489.63</v>
      </c>
      <c r="E38" s="1">
        <f t="shared" ref="E38:R38" si="1">MAX(E2:E36)</f>
        <v>817.37599999999998</v>
      </c>
      <c r="F38" s="1">
        <f t="shared" si="1"/>
        <v>2656.94</v>
      </c>
      <c r="G38" s="1">
        <f t="shared" si="1"/>
        <v>296.41000000000003</v>
      </c>
      <c r="H38" s="1">
        <f t="shared" si="1"/>
        <v>1800</v>
      </c>
      <c r="I38" s="1">
        <f t="shared" si="1"/>
        <v>3973.78</v>
      </c>
      <c r="J38" s="1"/>
      <c r="K38" s="1">
        <f t="shared" si="1"/>
        <v>20872.47</v>
      </c>
      <c r="L38" s="1"/>
      <c r="M38" s="1"/>
      <c r="N38" s="1"/>
      <c r="O38" s="1"/>
      <c r="P38" s="1"/>
      <c r="Q38" s="1"/>
      <c r="R38" s="1"/>
    </row>
    <row r="39" spans="1:18" x14ac:dyDescent="0.25">
      <c r="A39" t="s">
        <v>105</v>
      </c>
      <c r="D39">
        <f>MIN(D2:D36)</f>
        <v>0</v>
      </c>
      <c r="E39" s="1">
        <f t="shared" ref="E39:R39" si="2">MIN(E2:E36)</f>
        <v>42.927999999999997</v>
      </c>
      <c r="F39">
        <f t="shared" si="2"/>
        <v>0</v>
      </c>
      <c r="G39">
        <f t="shared" si="2"/>
        <v>0</v>
      </c>
      <c r="H39">
        <f t="shared" si="2"/>
        <v>0</v>
      </c>
      <c r="I39">
        <f t="shared" si="2"/>
        <v>0</v>
      </c>
      <c r="K39">
        <f t="shared" si="2"/>
        <v>0</v>
      </c>
      <c r="M39" s="2"/>
    </row>
    <row r="40" spans="1:18" x14ac:dyDescent="0.25">
      <c r="A40" t="s">
        <v>106</v>
      </c>
      <c r="D40" s="1">
        <f>_xlfn.STDEV.S(D2:D36)</f>
        <v>126.02891271383693</v>
      </c>
      <c r="E40" s="1">
        <f t="shared" ref="E40:R40" si="3">_xlfn.STDEV.S(E2:E36)</f>
        <v>190.40786738234462</v>
      </c>
      <c r="F40" s="1">
        <f t="shared" si="3"/>
        <v>881.65788866861351</v>
      </c>
      <c r="G40" s="1">
        <f t="shared" si="3"/>
        <v>85.34991406906417</v>
      </c>
      <c r="H40" s="1">
        <f t="shared" si="3"/>
        <v>539.24940052482827</v>
      </c>
      <c r="I40" s="1">
        <f t="shared" si="3"/>
        <v>662.27200809375745</v>
      </c>
      <c r="J40" s="1"/>
      <c r="K40" s="1">
        <f t="shared" si="3"/>
        <v>6553.507245561651</v>
      </c>
      <c r="L40" s="1"/>
      <c r="M40" s="1"/>
      <c r="N40" s="1"/>
      <c r="O40" s="1"/>
      <c r="P40" s="1"/>
      <c r="Q40" s="1"/>
      <c r="R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B1" workbookViewId="0">
      <selection activeCell="K3" sqref="K3"/>
    </sheetView>
  </sheetViews>
  <sheetFormatPr baseColWidth="10" defaultRowHeight="15" x14ac:dyDescent="0.25"/>
  <cols>
    <col min="2" max="2" width="14.140625" customWidth="1"/>
    <col min="3" max="3" width="14.5703125" customWidth="1"/>
  </cols>
  <sheetData>
    <row r="1" spans="1:14" x14ac:dyDescent="0.25">
      <c r="A1" t="s">
        <v>67</v>
      </c>
      <c r="B1" t="s">
        <v>0</v>
      </c>
      <c r="C1" t="s">
        <v>1</v>
      </c>
      <c r="D1" t="s">
        <v>115</v>
      </c>
      <c r="E1" t="s">
        <v>116</v>
      </c>
      <c r="F1" t="s">
        <v>117</v>
      </c>
      <c r="G1" t="s">
        <v>118</v>
      </c>
      <c r="H1" t="s">
        <v>116</v>
      </c>
      <c r="I1" t="s">
        <v>113</v>
      </c>
      <c r="J1" s="3" t="s">
        <v>119</v>
      </c>
    </row>
    <row r="2" spans="1:14" x14ac:dyDescent="0.25">
      <c r="A2" t="s">
        <v>68</v>
      </c>
      <c r="B2" t="s">
        <v>2</v>
      </c>
      <c r="C2" t="s">
        <v>3</v>
      </c>
      <c r="D2">
        <v>1011.92</v>
      </c>
      <c r="E2">
        <v>4261.8599999999997</v>
      </c>
      <c r="F2">
        <v>1420.26</v>
      </c>
      <c r="G2">
        <v>134439.4</v>
      </c>
      <c r="H2">
        <v>1309.0999999999999</v>
      </c>
      <c r="I2">
        <v>2744.97</v>
      </c>
      <c r="J2" s="4">
        <v>55.045871559633021</v>
      </c>
      <c r="K2" s="1"/>
      <c r="L2" s="1"/>
      <c r="M2" s="1"/>
      <c r="N2" s="1"/>
    </row>
    <row r="3" spans="1:14" x14ac:dyDescent="0.25">
      <c r="A3" t="s">
        <v>69</v>
      </c>
      <c r="B3" t="s">
        <v>4</v>
      </c>
      <c r="C3" t="s">
        <v>5</v>
      </c>
      <c r="D3">
        <v>6332.17</v>
      </c>
      <c r="E3">
        <v>6835.65</v>
      </c>
      <c r="F3">
        <v>12151.26</v>
      </c>
      <c r="G3">
        <v>35207.300000000003</v>
      </c>
      <c r="H3">
        <v>2462.4699999999998</v>
      </c>
      <c r="I3">
        <v>14937.31</v>
      </c>
      <c r="J3" s="4">
        <v>12.844036697247704</v>
      </c>
      <c r="K3" s="1"/>
      <c r="L3" s="1"/>
      <c r="M3" s="1"/>
      <c r="N3" s="1"/>
    </row>
    <row r="4" spans="1:14" x14ac:dyDescent="0.25">
      <c r="A4" t="s">
        <v>70</v>
      </c>
      <c r="B4" t="s">
        <v>6</v>
      </c>
      <c r="C4" t="s">
        <v>7</v>
      </c>
      <c r="D4">
        <v>7430.1</v>
      </c>
      <c r="E4">
        <v>7417.75</v>
      </c>
      <c r="F4">
        <v>13013.86</v>
      </c>
      <c r="G4">
        <v>34633.699999999997</v>
      </c>
      <c r="H4">
        <v>1277.8900000000001</v>
      </c>
      <c r="I4">
        <v>17820.43</v>
      </c>
      <c r="J4" s="4">
        <v>18.807339449541285</v>
      </c>
      <c r="K4" s="1"/>
      <c r="L4" s="1"/>
      <c r="M4" s="1"/>
      <c r="N4" s="1"/>
    </row>
    <row r="5" spans="1:14" x14ac:dyDescent="0.25">
      <c r="A5" t="s">
        <v>71</v>
      </c>
      <c r="B5" t="s">
        <v>8</v>
      </c>
      <c r="C5" t="s">
        <v>9</v>
      </c>
      <c r="D5">
        <v>6364.37</v>
      </c>
      <c r="E5">
        <v>6470.77</v>
      </c>
      <c r="F5">
        <v>10886.23</v>
      </c>
      <c r="G5">
        <v>46591.4</v>
      </c>
      <c r="H5">
        <v>1056.7</v>
      </c>
      <c r="I5">
        <v>15000.01</v>
      </c>
      <c r="J5" s="4">
        <v>24.770642201834857</v>
      </c>
      <c r="K5" s="1"/>
      <c r="L5" s="1"/>
      <c r="M5" s="1"/>
      <c r="N5" s="1"/>
    </row>
    <row r="6" spans="1:14" x14ac:dyDescent="0.25">
      <c r="A6" t="s">
        <v>72</v>
      </c>
      <c r="B6">
        <v>37.238</v>
      </c>
      <c r="C6" t="s">
        <v>10</v>
      </c>
      <c r="D6">
        <v>5281.43</v>
      </c>
      <c r="E6">
        <v>6264.44</v>
      </c>
      <c r="F6">
        <v>12773.99</v>
      </c>
      <c r="G6">
        <v>58959</v>
      </c>
      <c r="H6">
        <v>1182.7</v>
      </c>
      <c r="I6">
        <v>13952.54</v>
      </c>
      <c r="J6" s="4">
        <v>28.440366972477062</v>
      </c>
      <c r="K6" s="1"/>
      <c r="L6" s="1"/>
      <c r="M6" s="1"/>
      <c r="N6" s="1"/>
    </row>
    <row r="7" spans="1:14" x14ac:dyDescent="0.25">
      <c r="A7" t="s">
        <v>73</v>
      </c>
      <c r="B7" t="s">
        <v>11</v>
      </c>
      <c r="C7" t="s">
        <v>12</v>
      </c>
      <c r="D7">
        <v>319.82</v>
      </c>
      <c r="E7">
        <v>1484.92</v>
      </c>
      <c r="F7">
        <v>7038.46</v>
      </c>
      <c r="G7">
        <v>47536.2</v>
      </c>
      <c r="H7">
        <v>1844.64</v>
      </c>
      <c r="I7">
        <v>1476.19</v>
      </c>
      <c r="J7" s="4">
        <v>17.117117117117115</v>
      </c>
      <c r="K7" s="1"/>
      <c r="L7" s="1"/>
      <c r="M7" s="1"/>
      <c r="N7" s="1"/>
    </row>
    <row r="8" spans="1:14" x14ac:dyDescent="0.25">
      <c r="A8" t="s">
        <v>74</v>
      </c>
      <c r="B8" t="s">
        <v>13</v>
      </c>
      <c r="C8" t="s">
        <v>14</v>
      </c>
      <c r="D8">
        <v>773.24</v>
      </c>
      <c r="E8">
        <v>2698.33</v>
      </c>
      <c r="F8">
        <v>7564.01</v>
      </c>
      <c r="G8">
        <v>103209.3</v>
      </c>
      <c r="H8">
        <v>1576.38</v>
      </c>
      <c r="I8">
        <v>1709.2</v>
      </c>
      <c r="J8" s="4">
        <v>29.729729729729737</v>
      </c>
      <c r="K8" s="1"/>
      <c r="L8" s="1"/>
      <c r="M8" s="1"/>
      <c r="N8" s="1"/>
    </row>
    <row r="9" spans="1:14" x14ac:dyDescent="0.25">
      <c r="A9" t="s">
        <v>75</v>
      </c>
      <c r="B9" t="s">
        <v>15</v>
      </c>
      <c r="C9" t="s">
        <v>16</v>
      </c>
      <c r="D9">
        <v>1616.93</v>
      </c>
      <c r="E9">
        <v>6699.04</v>
      </c>
      <c r="F9">
        <v>12301.07</v>
      </c>
      <c r="G9">
        <v>34840.699999999997</v>
      </c>
      <c r="H9">
        <v>1219.0899999999999</v>
      </c>
      <c r="I9">
        <v>15059.52</v>
      </c>
      <c r="J9" s="4">
        <v>31.531531531531531</v>
      </c>
      <c r="K9" s="1"/>
      <c r="L9" s="1"/>
      <c r="M9" s="1"/>
      <c r="N9" s="1"/>
    </row>
    <row r="10" spans="1:14" x14ac:dyDescent="0.25">
      <c r="A10" t="s">
        <v>76</v>
      </c>
      <c r="B10" t="s">
        <v>17</v>
      </c>
      <c r="C10" t="s">
        <v>18</v>
      </c>
      <c r="D10">
        <v>6962.75</v>
      </c>
      <c r="E10">
        <v>7793.2</v>
      </c>
      <c r="F10">
        <v>16625.060000000001</v>
      </c>
      <c r="G10">
        <v>30124.3</v>
      </c>
      <c r="H10">
        <v>2030.88</v>
      </c>
      <c r="I10">
        <v>16932.259999999998</v>
      </c>
      <c r="J10" s="4">
        <v>32.432432432432442</v>
      </c>
      <c r="K10" s="1"/>
      <c r="L10" s="1"/>
      <c r="M10" s="1"/>
      <c r="N10" s="1"/>
    </row>
    <row r="11" spans="1:14" x14ac:dyDescent="0.25">
      <c r="A11" t="s">
        <v>77</v>
      </c>
      <c r="B11" t="s">
        <v>19</v>
      </c>
      <c r="C11" t="s">
        <v>20</v>
      </c>
      <c r="D11">
        <v>775.94</v>
      </c>
      <c r="E11">
        <v>1885.18</v>
      </c>
      <c r="F11">
        <v>6930.84</v>
      </c>
      <c r="G11">
        <v>130699.5</v>
      </c>
      <c r="H11">
        <v>1985.33</v>
      </c>
      <c r="I11">
        <v>1403.96</v>
      </c>
      <c r="J11" s="4">
        <v>35.135135135135144</v>
      </c>
      <c r="K11" s="1"/>
      <c r="L11" s="1"/>
      <c r="M11" s="1"/>
      <c r="N11" s="1"/>
    </row>
    <row r="12" spans="1:14" x14ac:dyDescent="0.25">
      <c r="A12" t="s">
        <v>78</v>
      </c>
      <c r="B12" t="s">
        <v>21</v>
      </c>
      <c r="C12" t="s">
        <v>22</v>
      </c>
      <c r="D12">
        <v>988.35</v>
      </c>
      <c r="E12">
        <v>1353.38</v>
      </c>
      <c r="F12">
        <v>2860.26</v>
      </c>
      <c r="G12">
        <v>95319.4</v>
      </c>
      <c r="H12">
        <v>1639.14</v>
      </c>
      <c r="I12">
        <v>2356.77</v>
      </c>
      <c r="J12" s="4">
        <v>39.252336448598136</v>
      </c>
      <c r="K12" s="1"/>
      <c r="L12" s="1"/>
      <c r="M12" s="1"/>
      <c r="N12" s="1"/>
    </row>
    <row r="13" spans="1:14" x14ac:dyDescent="0.25">
      <c r="A13" t="s">
        <v>79</v>
      </c>
      <c r="B13" t="s">
        <v>21</v>
      </c>
      <c r="C13">
        <v>985.88499999999999</v>
      </c>
      <c r="D13">
        <v>1883</v>
      </c>
      <c r="E13">
        <v>3666.75</v>
      </c>
      <c r="F13">
        <v>8532.6299999999992</v>
      </c>
      <c r="G13">
        <v>139205.79999999999</v>
      </c>
      <c r="H13">
        <v>1571.83</v>
      </c>
      <c r="I13">
        <v>4038.66</v>
      </c>
      <c r="J13" s="4">
        <v>43.925233644859816</v>
      </c>
      <c r="K13" s="1"/>
      <c r="L13" s="1"/>
      <c r="M13" s="1"/>
      <c r="N13" s="1"/>
    </row>
    <row r="14" spans="1:14" x14ac:dyDescent="0.25">
      <c r="A14" t="s">
        <v>80</v>
      </c>
      <c r="B14" t="s">
        <v>23</v>
      </c>
      <c r="C14" t="s">
        <v>24</v>
      </c>
      <c r="D14">
        <v>1984.7</v>
      </c>
      <c r="E14">
        <v>1802.71</v>
      </c>
      <c r="F14">
        <v>2832.88</v>
      </c>
      <c r="G14">
        <v>63426.6</v>
      </c>
      <c r="H14">
        <v>1821.56</v>
      </c>
      <c r="I14">
        <v>3182.42</v>
      </c>
      <c r="J14" s="4">
        <v>28.971962616822434</v>
      </c>
      <c r="K14" s="1"/>
      <c r="L14" s="1"/>
      <c r="M14" s="1"/>
      <c r="N14" s="1"/>
    </row>
    <row r="15" spans="1:14" x14ac:dyDescent="0.25">
      <c r="A15" t="s">
        <v>81</v>
      </c>
      <c r="B15" t="s">
        <v>25</v>
      </c>
      <c r="C15" t="s">
        <v>26</v>
      </c>
      <c r="D15">
        <v>5752.67</v>
      </c>
      <c r="E15">
        <v>5094.84</v>
      </c>
      <c r="F15">
        <v>8539.43</v>
      </c>
      <c r="G15">
        <v>45064</v>
      </c>
      <c r="H15">
        <v>1845.64</v>
      </c>
      <c r="I15">
        <v>12086.1</v>
      </c>
      <c r="J15" s="4">
        <v>28.504672897196265</v>
      </c>
      <c r="K15" s="1"/>
      <c r="L15" s="1"/>
      <c r="M15" s="1"/>
      <c r="N15" s="1"/>
    </row>
    <row r="16" spans="1:14" x14ac:dyDescent="0.25">
      <c r="A16" t="s">
        <v>82</v>
      </c>
      <c r="B16" t="s">
        <v>27</v>
      </c>
      <c r="C16" t="s">
        <v>28</v>
      </c>
      <c r="D16">
        <v>5756.89</v>
      </c>
      <c r="E16">
        <v>5393.57</v>
      </c>
      <c r="F16">
        <v>10571</v>
      </c>
      <c r="G16">
        <v>47018</v>
      </c>
      <c r="H16">
        <v>1886.1</v>
      </c>
      <c r="I16">
        <v>11923.97</v>
      </c>
      <c r="J16" s="4">
        <v>36.448598130841134</v>
      </c>
      <c r="K16" s="1"/>
      <c r="L16" s="1"/>
      <c r="M16" s="1"/>
      <c r="N16" s="1"/>
    </row>
    <row r="17" spans="1:14" x14ac:dyDescent="0.25">
      <c r="A17" t="s">
        <v>83</v>
      </c>
      <c r="B17" t="s">
        <v>29</v>
      </c>
      <c r="C17" t="s">
        <v>30</v>
      </c>
      <c r="D17">
        <v>8755.67</v>
      </c>
      <c r="E17">
        <v>7792.01</v>
      </c>
      <c r="F17">
        <v>14927.85</v>
      </c>
      <c r="G17">
        <v>43661.599999999999</v>
      </c>
      <c r="H17">
        <v>2188.75</v>
      </c>
      <c r="I17">
        <v>18531.16</v>
      </c>
      <c r="J17" s="4">
        <v>37.288135593220332</v>
      </c>
      <c r="K17" s="1"/>
      <c r="L17" s="1"/>
      <c r="M17" s="1"/>
      <c r="N17" s="1"/>
    </row>
    <row r="18" spans="1:14" x14ac:dyDescent="0.25">
      <c r="A18" t="s">
        <v>84</v>
      </c>
      <c r="B18" t="s">
        <v>31</v>
      </c>
      <c r="C18" t="s">
        <v>32</v>
      </c>
      <c r="D18">
        <v>5479.61</v>
      </c>
      <c r="E18">
        <v>5426.96</v>
      </c>
      <c r="F18">
        <v>12747.89</v>
      </c>
      <c r="G18">
        <v>46433.5</v>
      </c>
      <c r="H18">
        <v>2287.85</v>
      </c>
      <c r="I18">
        <v>11167.17</v>
      </c>
      <c r="J18" s="4">
        <v>15.652173913043482</v>
      </c>
      <c r="K18" s="1"/>
      <c r="L18" s="1"/>
      <c r="M18" s="1"/>
      <c r="N18" s="1"/>
    </row>
    <row r="19" spans="1:14" x14ac:dyDescent="0.25">
      <c r="A19" t="s">
        <v>85</v>
      </c>
      <c r="B19" t="s">
        <v>33</v>
      </c>
      <c r="C19" t="s">
        <v>34</v>
      </c>
      <c r="D19">
        <v>2184.5700000000002</v>
      </c>
      <c r="E19">
        <v>1970.81</v>
      </c>
      <c r="F19">
        <v>5423.3</v>
      </c>
      <c r="G19">
        <v>84759.8</v>
      </c>
      <c r="H19">
        <v>2400.2600000000002</v>
      </c>
      <c r="I19">
        <v>2837.88</v>
      </c>
      <c r="J19" s="4">
        <v>37.037037037037038</v>
      </c>
      <c r="K19" s="1"/>
      <c r="L19" s="1"/>
      <c r="M19" s="1"/>
      <c r="N19" s="1"/>
    </row>
    <row r="20" spans="1:14" x14ac:dyDescent="0.25">
      <c r="A20" t="s">
        <v>86</v>
      </c>
      <c r="B20" t="s">
        <v>35</v>
      </c>
      <c r="C20" t="s">
        <v>36</v>
      </c>
      <c r="D20">
        <v>10000.120000000001</v>
      </c>
      <c r="E20">
        <v>9703.1299999999992</v>
      </c>
      <c r="F20">
        <v>21168.53</v>
      </c>
      <c r="G20">
        <v>50209.7</v>
      </c>
      <c r="H20">
        <v>2926.26</v>
      </c>
      <c r="I20">
        <v>20872.47</v>
      </c>
      <c r="J20" s="4">
        <v>45.370370370370367</v>
      </c>
      <c r="K20" s="1"/>
      <c r="L20" s="1"/>
      <c r="M20" s="1"/>
      <c r="N20" s="1"/>
    </row>
    <row r="21" spans="1:14" x14ac:dyDescent="0.25">
      <c r="A21" t="s">
        <v>87</v>
      </c>
      <c r="B21" t="s">
        <v>37</v>
      </c>
      <c r="C21" t="s">
        <v>38</v>
      </c>
      <c r="D21">
        <v>5982.63</v>
      </c>
      <c r="E21">
        <v>5399.24</v>
      </c>
      <c r="F21">
        <v>13077.29</v>
      </c>
      <c r="G21">
        <v>27578.7</v>
      </c>
      <c r="H21">
        <v>2098.66</v>
      </c>
      <c r="I21">
        <v>11470.3</v>
      </c>
      <c r="J21" s="4">
        <v>56.018518518518512</v>
      </c>
      <c r="K21" s="1"/>
      <c r="L21" s="1"/>
      <c r="M21" s="1"/>
      <c r="N21" s="1"/>
    </row>
    <row r="22" spans="1:14" x14ac:dyDescent="0.25">
      <c r="A22" t="s">
        <v>88</v>
      </c>
      <c r="B22" t="s">
        <v>39</v>
      </c>
      <c r="C22" t="s">
        <v>40</v>
      </c>
      <c r="D22">
        <v>2228.7399999999998</v>
      </c>
      <c r="E22">
        <v>2245.96</v>
      </c>
      <c r="F22">
        <v>8114.47</v>
      </c>
      <c r="G22">
        <v>80349.100000000006</v>
      </c>
      <c r="H22">
        <v>2083.4699999999998</v>
      </c>
      <c r="I22">
        <v>2687.85</v>
      </c>
      <c r="J22" s="4">
        <v>19.444444444444446</v>
      </c>
      <c r="K22" s="1"/>
      <c r="L22" s="1"/>
      <c r="M22" s="1"/>
      <c r="N22" s="1"/>
    </row>
    <row r="23" spans="1:14" x14ac:dyDescent="0.25">
      <c r="A23" t="s">
        <v>89</v>
      </c>
      <c r="B23" t="s">
        <v>41</v>
      </c>
      <c r="C23" t="s">
        <v>42</v>
      </c>
      <c r="D23">
        <v>1646.66</v>
      </c>
      <c r="E23">
        <v>2275.9299999999998</v>
      </c>
      <c r="F23">
        <v>7460.79</v>
      </c>
      <c r="G23">
        <v>115145.9</v>
      </c>
      <c r="H23">
        <v>2326.4299999999998</v>
      </c>
      <c r="I23">
        <v>1415.35</v>
      </c>
      <c r="J23" s="4">
        <v>14.782608695652172</v>
      </c>
      <c r="K23" s="1"/>
      <c r="L23" s="1"/>
      <c r="M23" s="1"/>
      <c r="N23" s="1"/>
    </row>
    <row r="24" spans="1:14" x14ac:dyDescent="0.25">
      <c r="A24" t="s">
        <v>90</v>
      </c>
      <c r="B24" t="s">
        <v>43</v>
      </c>
      <c r="C24" t="s">
        <v>44</v>
      </c>
      <c r="D24">
        <v>1830.19</v>
      </c>
      <c r="E24">
        <v>2798.67</v>
      </c>
      <c r="F24">
        <v>6998.38</v>
      </c>
      <c r="G24">
        <v>127624</v>
      </c>
      <c r="H24">
        <v>2128.8000000000002</v>
      </c>
      <c r="I24">
        <v>3574.66</v>
      </c>
      <c r="J24" s="4">
        <v>21.296296296296294</v>
      </c>
      <c r="K24" s="1"/>
      <c r="L24" s="1"/>
      <c r="M24" s="1"/>
      <c r="N24" s="1"/>
    </row>
    <row r="25" spans="1:14" x14ac:dyDescent="0.25">
      <c r="A25" t="s">
        <v>91</v>
      </c>
      <c r="B25" t="s">
        <v>45</v>
      </c>
      <c r="C25" t="s">
        <v>46</v>
      </c>
      <c r="D25">
        <v>8266.6</v>
      </c>
      <c r="E25">
        <v>8259.3700000000008</v>
      </c>
      <c r="F25">
        <v>13437.47</v>
      </c>
      <c r="G25">
        <v>42701.1</v>
      </c>
      <c r="H25">
        <v>2448.58</v>
      </c>
      <c r="I25">
        <v>18842.03</v>
      </c>
      <c r="J25" s="4">
        <v>47.457627118644069</v>
      </c>
      <c r="K25" s="1"/>
      <c r="L25" s="1"/>
      <c r="M25" s="1"/>
      <c r="N25" s="1"/>
    </row>
    <row r="26" spans="1:14" x14ac:dyDescent="0.25">
      <c r="A26" t="s">
        <v>92</v>
      </c>
      <c r="B26" t="s">
        <v>47</v>
      </c>
      <c r="C26" t="s">
        <v>48</v>
      </c>
      <c r="D26">
        <v>6651.18</v>
      </c>
      <c r="E26">
        <v>6116.55</v>
      </c>
      <c r="F26">
        <v>11735.52</v>
      </c>
      <c r="G26">
        <v>51614.3</v>
      </c>
      <c r="H26">
        <v>2402.09</v>
      </c>
      <c r="I26">
        <v>12344.15</v>
      </c>
      <c r="J26" s="4">
        <v>25.925925925925931</v>
      </c>
      <c r="K26" s="1"/>
      <c r="L26" s="1"/>
      <c r="M26" s="1"/>
      <c r="N26" s="1"/>
    </row>
    <row r="27" spans="1:14" x14ac:dyDescent="0.25">
      <c r="A27" t="s">
        <v>93</v>
      </c>
      <c r="B27" t="s">
        <v>49</v>
      </c>
      <c r="C27" t="s">
        <v>50</v>
      </c>
      <c r="D27">
        <v>7376.68</v>
      </c>
      <c r="E27">
        <v>7258.42</v>
      </c>
      <c r="F27">
        <v>12685.03</v>
      </c>
      <c r="G27">
        <v>56486.6</v>
      </c>
      <c r="H27">
        <v>2043.5</v>
      </c>
      <c r="I27">
        <v>14845.06</v>
      </c>
      <c r="J27" s="4">
        <v>23.148148148148152</v>
      </c>
      <c r="K27" s="1"/>
      <c r="L27" s="1"/>
      <c r="M27" s="1"/>
      <c r="N27" s="1"/>
    </row>
    <row r="28" spans="1:14" x14ac:dyDescent="0.25">
      <c r="A28" t="s">
        <v>94</v>
      </c>
      <c r="B28" t="s">
        <v>51</v>
      </c>
      <c r="C28">
        <v>9.8209999999999997</v>
      </c>
      <c r="D28">
        <v>6677.18</v>
      </c>
      <c r="E28">
        <v>7289.23</v>
      </c>
      <c r="F28">
        <v>13462.09</v>
      </c>
      <c r="G28">
        <v>65769.600000000006</v>
      </c>
      <c r="H28">
        <v>2178.58</v>
      </c>
      <c r="I28">
        <v>13657.81</v>
      </c>
      <c r="J28" s="4">
        <v>35.714285714285715</v>
      </c>
      <c r="K28" s="1"/>
      <c r="L28" s="1"/>
      <c r="M28" s="1"/>
      <c r="N28" s="1"/>
    </row>
    <row r="29" spans="1:14" x14ac:dyDescent="0.25">
      <c r="A29" t="s">
        <v>95</v>
      </c>
      <c r="B29" t="s">
        <v>52</v>
      </c>
      <c r="C29" t="s">
        <v>53</v>
      </c>
      <c r="D29">
        <v>5878.09</v>
      </c>
      <c r="E29">
        <v>5670.95</v>
      </c>
      <c r="F29">
        <v>12061.94</v>
      </c>
      <c r="G29">
        <v>74918.899999999994</v>
      </c>
      <c r="H29">
        <v>2185.12</v>
      </c>
      <c r="I29">
        <v>10012.879999999999</v>
      </c>
      <c r="J29" s="4">
        <v>33.333333333333336</v>
      </c>
      <c r="K29" s="1"/>
      <c r="L29" s="1"/>
      <c r="M29" s="1"/>
      <c r="N29" s="1"/>
    </row>
    <row r="30" spans="1:14" x14ac:dyDescent="0.25">
      <c r="A30" t="s">
        <v>96</v>
      </c>
      <c r="B30" t="s">
        <v>54</v>
      </c>
      <c r="C30" t="s">
        <v>55</v>
      </c>
      <c r="D30">
        <v>6531.42</v>
      </c>
      <c r="E30">
        <v>6130.9</v>
      </c>
      <c r="F30">
        <v>11614.07</v>
      </c>
      <c r="G30">
        <v>50395.1</v>
      </c>
      <c r="H30">
        <v>1989.19</v>
      </c>
      <c r="I30">
        <v>11742.79</v>
      </c>
      <c r="J30" s="4">
        <v>57.391304347826086</v>
      </c>
      <c r="K30" s="1"/>
      <c r="L30" s="1"/>
      <c r="M30" s="1"/>
      <c r="N30" s="1"/>
    </row>
    <row r="31" spans="1:14" x14ac:dyDescent="0.25">
      <c r="A31" t="s">
        <v>97</v>
      </c>
      <c r="B31" t="s">
        <v>56</v>
      </c>
      <c r="C31" t="s">
        <v>57</v>
      </c>
      <c r="D31">
        <v>6569.33</v>
      </c>
      <c r="E31">
        <v>6264.78</v>
      </c>
      <c r="F31">
        <v>13558.62</v>
      </c>
      <c r="G31">
        <v>45557.9</v>
      </c>
      <c r="H31">
        <v>2166.2199999999998</v>
      </c>
      <c r="I31">
        <v>11345.47</v>
      </c>
      <c r="J31" s="4">
        <v>40.869565217391305</v>
      </c>
      <c r="K31" s="1"/>
      <c r="L31" s="1"/>
      <c r="M31" s="1"/>
      <c r="N31" s="1"/>
    </row>
    <row r="32" spans="1:14" x14ac:dyDescent="0.25">
      <c r="A32" t="s">
        <v>98</v>
      </c>
      <c r="B32" t="s">
        <v>58</v>
      </c>
      <c r="C32" t="s">
        <v>59</v>
      </c>
      <c r="D32">
        <v>1264.8900000000001</v>
      </c>
      <c r="E32">
        <v>1199.3399999999999</v>
      </c>
      <c r="F32">
        <v>5271.01</v>
      </c>
      <c r="G32">
        <v>104808.6</v>
      </c>
      <c r="H32">
        <v>1734.23</v>
      </c>
      <c r="I32">
        <v>944.81</v>
      </c>
      <c r="J32" s="3">
        <v>49.999999999999993</v>
      </c>
      <c r="K32" s="1"/>
      <c r="L32" s="1"/>
      <c r="M32" s="1"/>
      <c r="N32" s="1"/>
    </row>
    <row r="33" spans="1:14" x14ac:dyDescent="0.25">
      <c r="A33" t="s">
        <v>99</v>
      </c>
      <c r="B33">
        <v>371.58300000000003</v>
      </c>
      <c r="C33" t="s">
        <v>60</v>
      </c>
      <c r="D33">
        <v>738.47</v>
      </c>
      <c r="E33">
        <v>1037.05</v>
      </c>
      <c r="F33">
        <v>4626.3</v>
      </c>
      <c r="G33">
        <v>112049.1</v>
      </c>
      <c r="H33">
        <v>1588.37</v>
      </c>
      <c r="I33">
        <v>0</v>
      </c>
      <c r="J33" s="4">
        <v>47.457627118644055</v>
      </c>
      <c r="K33" s="1"/>
      <c r="L33" s="1"/>
      <c r="M33" s="1"/>
      <c r="N33" s="1"/>
    </row>
    <row r="34" spans="1:14" x14ac:dyDescent="0.25">
      <c r="A34" t="s">
        <v>100</v>
      </c>
      <c r="B34" t="s">
        <v>61</v>
      </c>
      <c r="C34" t="s">
        <v>62</v>
      </c>
      <c r="D34">
        <v>3169.69</v>
      </c>
      <c r="E34">
        <v>6379.77</v>
      </c>
      <c r="F34">
        <v>13825.12</v>
      </c>
      <c r="G34">
        <v>98187.8</v>
      </c>
      <c r="H34">
        <v>2033.29</v>
      </c>
      <c r="I34">
        <v>5733.74</v>
      </c>
      <c r="J34" s="4">
        <v>40.677966101694913</v>
      </c>
      <c r="K34" s="1"/>
      <c r="L34" s="1"/>
      <c r="M34" s="1"/>
      <c r="N34" s="1"/>
    </row>
    <row r="35" spans="1:14" x14ac:dyDescent="0.25">
      <c r="A35" t="s">
        <v>101</v>
      </c>
      <c r="B35" t="s">
        <v>63</v>
      </c>
      <c r="C35" t="s">
        <v>64</v>
      </c>
      <c r="D35">
        <v>1428.52</v>
      </c>
      <c r="E35">
        <v>2576.58</v>
      </c>
      <c r="F35">
        <v>7436.05</v>
      </c>
      <c r="G35">
        <v>49443.4</v>
      </c>
      <c r="H35">
        <v>2018.16</v>
      </c>
      <c r="I35">
        <v>1060.94</v>
      </c>
      <c r="J35" s="4">
        <v>54.237288135593211</v>
      </c>
      <c r="K35" s="1"/>
      <c r="L35" s="1"/>
      <c r="M35" s="1"/>
      <c r="N35" s="1"/>
    </row>
    <row r="36" spans="1:14" x14ac:dyDescent="0.25">
      <c r="A36" t="s">
        <v>102</v>
      </c>
      <c r="B36" t="s">
        <v>65</v>
      </c>
      <c r="C36" t="s">
        <v>66</v>
      </c>
      <c r="D36">
        <v>2149.85</v>
      </c>
      <c r="E36">
        <v>3773.18</v>
      </c>
      <c r="F36">
        <v>12770.49</v>
      </c>
      <c r="G36">
        <v>63576.2</v>
      </c>
      <c r="H36">
        <v>2191.84</v>
      </c>
      <c r="I36">
        <v>1529.55</v>
      </c>
      <c r="J36" s="1"/>
      <c r="K36" s="1"/>
      <c r="L36" s="1"/>
      <c r="M36" s="1"/>
      <c r="N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Trace metals </vt:lpstr>
      <vt:lpstr>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2024-02-28T10:48:07Z</dcterms:created>
  <dcterms:modified xsi:type="dcterms:W3CDTF">2024-05-20T19:17:06Z</dcterms:modified>
</cp:coreProperties>
</file>