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ce metals "/>
    <sheet r:id="rId2" sheetId="2" name="Cations"/>
  </sheets>
  <calcPr fullCalcOnLoad="1"/>
</workbook>
</file>

<file path=xl/sharedStrings.xml><?xml version="1.0" encoding="utf-8"?>
<sst xmlns="http://schemas.openxmlformats.org/spreadsheetml/2006/main" count="234" uniqueCount="130">
  <si>
    <t>Samples</t>
  </si>
  <si>
    <t>X</t>
  </si>
  <si>
    <t>Y</t>
  </si>
  <si>
    <t>K+ (ppm)</t>
  </si>
  <si>
    <t>Mg 2+ (ppm)</t>
  </si>
  <si>
    <t>Ca 2+ (ppm)</t>
  </si>
  <si>
    <t>K+ (%)</t>
  </si>
  <si>
    <t>Mg2+ (%)</t>
  </si>
  <si>
    <t>Ca 2+ (%)</t>
  </si>
  <si>
    <t>Mg 2+ (%)</t>
  </si>
  <si>
    <t>S1</t>
  </si>
  <si>
    <t>3,726,874,444</t>
  </si>
  <si>
    <t>9,877,077,778</t>
  </si>
  <si>
    <t>S2</t>
  </si>
  <si>
    <t>3,725,925,833</t>
  </si>
  <si>
    <t>9,863,397,222</t>
  </si>
  <si>
    <t>S3</t>
  </si>
  <si>
    <t>3,725,140,833</t>
  </si>
  <si>
    <t>9,845,858,333</t>
  </si>
  <si>
    <t>S4</t>
  </si>
  <si>
    <t>3,721,090,833</t>
  </si>
  <si>
    <t>9,792,577,778</t>
  </si>
  <si>
    <t>S5</t>
  </si>
  <si>
    <t>9,809,244,444</t>
  </si>
  <si>
    <t>S6</t>
  </si>
  <si>
    <t>3,720,115,556</t>
  </si>
  <si>
    <t>9,789,080,556</t>
  </si>
  <si>
    <t>S7</t>
  </si>
  <si>
    <t>3,718,077,222</t>
  </si>
  <si>
    <t>9,789,452,778</t>
  </si>
  <si>
    <t>S8</t>
  </si>
  <si>
    <t>3,717,391,944</t>
  </si>
  <si>
    <t>9,802,430,556</t>
  </si>
  <si>
    <t>S9</t>
  </si>
  <si>
    <t>3,715,745,278</t>
  </si>
  <si>
    <t>9,812,605,556</t>
  </si>
  <si>
    <t>S10</t>
  </si>
  <si>
    <t>3,714,572,778</t>
  </si>
  <si>
    <t>9,813,663,889</t>
  </si>
  <si>
    <t>S11</t>
  </si>
  <si>
    <t>3,713,931,944</t>
  </si>
  <si>
    <t>9,835,383,333</t>
  </si>
  <si>
    <t>S12</t>
  </si>
  <si>
    <t>S13</t>
  </si>
  <si>
    <t>3,715,048,889</t>
  </si>
  <si>
    <t>9,878,888,889</t>
  </si>
  <si>
    <t>S14</t>
  </si>
  <si>
    <t>3,715,805,556</t>
  </si>
  <si>
    <t>9,899,127,778</t>
  </si>
  <si>
    <t>S16</t>
  </si>
  <si>
    <t>3,719,262,222</t>
  </si>
  <si>
    <t>9,932,433,333</t>
  </si>
  <si>
    <t>S17</t>
  </si>
  <si>
    <t>3,721,523,611</t>
  </si>
  <si>
    <t>9,932,802,778</t>
  </si>
  <si>
    <t>S18</t>
  </si>
  <si>
    <t>3,722,725,833</t>
  </si>
  <si>
    <t>9,867,602,778</t>
  </si>
  <si>
    <t>S21</t>
  </si>
  <si>
    <t>37,210,775</t>
  </si>
  <si>
    <t>9,808,352,778</t>
  </si>
  <si>
    <t>S22</t>
  </si>
  <si>
    <t>3,720,966,389</t>
  </si>
  <si>
    <t>9,824,130,556</t>
  </si>
  <si>
    <t>S23</t>
  </si>
  <si>
    <t>3,720,939,167</t>
  </si>
  <si>
    <t>9,847,269,444</t>
  </si>
  <si>
    <t>S24</t>
  </si>
  <si>
    <t>3,721,274,167</t>
  </si>
  <si>
    <t>9,867,952,778</t>
  </si>
  <si>
    <t>S25</t>
  </si>
  <si>
    <t>3,721,245,833</t>
  </si>
  <si>
    <t>9,895,644,444</t>
  </si>
  <si>
    <t>S26</t>
  </si>
  <si>
    <t>3,720,882,222</t>
  </si>
  <si>
    <t>9,915,625</t>
  </si>
  <si>
    <t>S27</t>
  </si>
  <si>
    <t>3,719,514,167</t>
  </si>
  <si>
    <t>9,808,358,333</t>
  </si>
  <si>
    <t>S28</t>
  </si>
  <si>
    <t>3,719,431,389</t>
  </si>
  <si>
    <t>9,831,138,889</t>
  </si>
  <si>
    <t>S31</t>
  </si>
  <si>
    <t>3,719,208,056</t>
  </si>
  <si>
    <t>9,900,544,444</t>
  </si>
  <si>
    <t>S32</t>
  </si>
  <si>
    <t>3,717,392,778</t>
  </si>
  <si>
    <t>S33</t>
  </si>
  <si>
    <t>3,717,393,333</t>
  </si>
  <si>
    <t>9,842,713,889</t>
  </si>
  <si>
    <t>S34</t>
  </si>
  <si>
    <t>3,717,337,778</t>
  </si>
  <si>
    <t>9,864,794,444</t>
  </si>
  <si>
    <t>S35</t>
  </si>
  <si>
    <t>3,717,253,889</t>
  </si>
  <si>
    <t>9,888,622,222</t>
  </si>
  <si>
    <t>S36</t>
  </si>
  <si>
    <t>3,716,136,667</t>
  </si>
  <si>
    <t>9,835,366,667</t>
  </si>
  <si>
    <t>S37</t>
  </si>
  <si>
    <t>9,859,541,667</t>
  </si>
  <si>
    <t>S38</t>
  </si>
  <si>
    <t>3,716,276,944</t>
  </si>
  <si>
    <t>9,881,616,667</t>
  </si>
  <si>
    <t>S39</t>
  </si>
  <si>
    <t>3,718,593,889</t>
  </si>
  <si>
    <t>9,837,452,778</t>
  </si>
  <si>
    <t>S40</t>
  </si>
  <si>
    <t>3,718,315</t>
  </si>
  <si>
    <t>9,864,791,667</t>
  </si>
  <si>
    <t>date</t>
  </si>
  <si>
    <t>Ni (ppm)</t>
  </si>
  <si>
    <t>Cd (ppm)</t>
  </si>
  <si>
    <t>Zn (ppm)</t>
  </si>
  <si>
    <t>Cu (ppm)</t>
  </si>
  <si>
    <t>Cr (ppm)</t>
  </si>
  <si>
    <t>Pb (ppm)</t>
  </si>
  <si>
    <t>Fe (ppm)</t>
  </si>
  <si>
    <t>Ni (%)</t>
  </si>
  <si>
    <t>Cd (%)</t>
  </si>
  <si>
    <t>Zn (%)</t>
  </si>
  <si>
    <t>Cu (%)</t>
  </si>
  <si>
    <t>Cr (%)</t>
  </si>
  <si>
    <t>Pb (%)</t>
  </si>
  <si>
    <t>Fe (%)</t>
  </si>
  <si>
    <t>02-05-2019</t>
  </si>
  <si>
    <t>Mean</t>
  </si>
  <si>
    <t>Max</t>
  </si>
  <si>
    <t>Min</t>
  </si>
  <si>
    <t>Standart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</si>
</sst>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0"/>
  <sheetViews>
    <sheetView workbookViewId="0" tabSelected="1"/>
  </sheetViews>
  <sheetFormatPr defaultRowHeight="15" x14ac:dyDescent="0.25"/>
  <cols>
    <col min="1" max="1" style="6" width="19.576428571428572" customWidth="1" bestFit="1"/>
    <col min="2" max="2" style="7" width="14.576428571428572" customWidth="1" bestFit="1"/>
    <col min="3" max="3" style="7" width="16.005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</cols>
  <sheetData>
    <row x14ac:dyDescent="0.25" r="1" customHeight="1" ht="18.75">
      <c r="A1" s="1" t="s">
        <v>110</v>
      </c>
      <c r="B1" s="2" t="s">
        <v>1</v>
      </c>
      <c r="C1" s="2" t="s">
        <v>2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3" t="s">
        <v>118</v>
      </c>
      <c r="L1" s="3" t="s">
        <v>119</v>
      </c>
      <c r="M1" s="3" t="s">
        <v>120</v>
      </c>
      <c r="N1" s="3" t="s">
        <v>121</v>
      </c>
      <c r="O1" s="3" t="s">
        <v>122</v>
      </c>
      <c r="P1" s="3" t="s">
        <v>123</v>
      </c>
      <c r="Q1" s="3" t="s">
        <v>124</v>
      </c>
    </row>
    <row x14ac:dyDescent="0.25" r="2" customHeight="1" ht="18.75">
      <c r="A2" s="1" t="s">
        <v>125</v>
      </c>
      <c r="B2" s="2" t="s">
        <v>11</v>
      </c>
      <c r="C2" s="2" t="s">
        <v>12</v>
      </c>
      <c r="D2" s="4">
        <v>147.26</v>
      </c>
      <c r="E2" s="4">
        <v>45.796</v>
      </c>
      <c r="F2" s="4">
        <v>363.93</v>
      </c>
      <c r="G2" s="4">
        <v>60.14</v>
      </c>
      <c r="H2" s="5">
        <f>0.04*10000</f>
      </c>
      <c r="I2" s="4">
        <v>66.54</v>
      </c>
      <c r="J2" s="4">
        <v>2744.97</v>
      </c>
      <c r="K2" s="4">
        <f>D2/10000</f>
      </c>
      <c r="L2" s="4">
        <f>E2/10000</f>
      </c>
      <c r="M2" s="4">
        <f>F2/10000</f>
      </c>
      <c r="N2" s="4">
        <f>G2/10000</f>
      </c>
      <c r="O2" s="4">
        <f>H2/10000</f>
      </c>
      <c r="P2" s="4">
        <f>I2/10000</f>
      </c>
      <c r="Q2" s="4">
        <f>J2/10000</f>
      </c>
    </row>
    <row x14ac:dyDescent="0.25" r="3" customHeight="1" ht="18.75">
      <c r="A3" s="1" t="s">
        <v>125</v>
      </c>
      <c r="B3" s="2" t="s">
        <v>14</v>
      </c>
      <c r="C3" s="2" t="s">
        <v>15</v>
      </c>
      <c r="D3" s="4">
        <v>409.14</v>
      </c>
      <c r="E3" s="4">
        <v>42.928</v>
      </c>
      <c r="F3" s="4">
        <v>2044.92</v>
      </c>
      <c r="G3" s="4">
        <v>239.56</v>
      </c>
      <c r="H3" s="4">
        <f>10000*0.14</f>
      </c>
      <c r="I3" s="4">
        <v>527.73</v>
      </c>
      <c r="J3" s="4">
        <v>14937.31</v>
      </c>
      <c r="K3" s="4">
        <f>D3/10000</f>
      </c>
      <c r="L3" s="4">
        <f>E3/10000</f>
      </c>
      <c r="M3" s="4">
        <f>F3/10000</f>
      </c>
      <c r="N3" s="4">
        <f>G3/10000</f>
      </c>
      <c r="O3" s="4">
        <f>H3/10000</f>
      </c>
      <c r="P3" s="4">
        <f>I3/10000</f>
      </c>
      <c r="Q3" s="4">
        <f>J3/10000</f>
      </c>
    </row>
    <row x14ac:dyDescent="0.25" r="4" customHeight="1" ht="18.75">
      <c r="A4" s="1" t="s">
        <v>125</v>
      </c>
      <c r="B4" s="2" t="s">
        <v>17</v>
      </c>
      <c r="C4" s="2" t="s">
        <v>18</v>
      </c>
      <c r="D4" s="4">
        <v>489.63</v>
      </c>
      <c r="E4" s="4">
        <v>136.167</v>
      </c>
      <c r="F4" s="4">
        <v>2216.39</v>
      </c>
      <c r="G4" s="4">
        <v>228.52</v>
      </c>
      <c r="H4" s="4">
        <f>10000*0.17</f>
      </c>
      <c r="I4" s="4">
        <v>146.53</v>
      </c>
      <c r="J4" s="4">
        <v>17820.43</v>
      </c>
      <c r="K4" s="4">
        <f>D4/10000</f>
      </c>
      <c r="L4" s="4">
        <f>E4/10000</f>
      </c>
      <c r="M4" s="4">
        <f>F4/10000</f>
      </c>
      <c r="N4" s="4">
        <f>G4/10000</f>
      </c>
      <c r="O4" s="4">
        <f>H4/10000</f>
      </c>
      <c r="P4" s="4">
        <f>I4/10000</f>
      </c>
      <c r="Q4" s="4">
        <f>J4/10000</f>
      </c>
    </row>
    <row x14ac:dyDescent="0.25" r="5" customHeight="1" ht="18.75">
      <c r="A5" s="1" t="s">
        <v>125</v>
      </c>
      <c r="B5" s="2" t="s">
        <v>20</v>
      </c>
      <c r="C5" s="2" t="s">
        <v>21</v>
      </c>
      <c r="D5" s="4">
        <v>406.17</v>
      </c>
      <c r="E5" s="4">
        <v>161.584</v>
      </c>
      <c r="F5" s="4">
        <v>1970.63</v>
      </c>
      <c r="G5" s="4">
        <v>217.4</v>
      </c>
      <c r="H5" s="5">
        <f>10000*0.13</f>
      </c>
      <c r="I5" s="4">
        <v>457.28</v>
      </c>
      <c r="J5" s="4">
        <v>15000.01</v>
      </c>
      <c r="K5" s="4">
        <f>D5/10000</f>
      </c>
      <c r="L5" s="4">
        <f>E5/10000</f>
      </c>
      <c r="M5" s="4">
        <f>F5/10000</f>
      </c>
      <c r="N5" s="4">
        <f>G5/10000</f>
      </c>
      <c r="O5" s="4">
        <f>H5/10000</f>
      </c>
      <c r="P5" s="4">
        <f>I5/10000</f>
      </c>
      <c r="Q5" s="4">
        <f>J5/10000</f>
      </c>
    </row>
    <row x14ac:dyDescent="0.25" r="6" customHeight="1" ht="18.75">
      <c r="A6" s="1" t="s">
        <v>125</v>
      </c>
      <c r="B6" s="4">
        <v>37.238</v>
      </c>
      <c r="C6" s="2" t="s">
        <v>23</v>
      </c>
      <c r="D6" s="4">
        <v>332.73</v>
      </c>
      <c r="E6" s="4">
        <v>338.035</v>
      </c>
      <c r="F6" s="4">
        <v>1932.15</v>
      </c>
      <c r="G6" s="4">
        <v>260.4</v>
      </c>
      <c r="H6" s="5">
        <f>10000*0.12</f>
      </c>
      <c r="I6" s="4">
        <v>430.48</v>
      </c>
      <c r="J6" s="4">
        <v>13952.54</v>
      </c>
      <c r="K6" s="4">
        <f>D6/10000</f>
      </c>
      <c r="L6" s="4">
        <f>E6/10000</f>
      </c>
      <c r="M6" s="4">
        <f>F6/10000</f>
      </c>
      <c r="N6" s="4">
        <f>G6/10000</f>
      </c>
      <c r="O6" s="4">
        <f>H6/10000</f>
      </c>
      <c r="P6" s="4">
        <f>I6/10000</f>
      </c>
      <c r="Q6" s="4">
        <f>J6/10000</f>
      </c>
    </row>
    <row x14ac:dyDescent="0.25" r="7" customHeight="1" ht="18.75">
      <c r="A7" s="1" t="s">
        <v>125</v>
      </c>
      <c r="B7" s="2" t="s">
        <v>25</v>
      </c>
      <c r="C7" s="2" t="s">
        <v>26</v>
      </c>
      <c r="D7" s="4">
        <v>140.06</v>
      </c>
      <c r="E7" s="4">
        <v>338.995</v>
      </c>
      <c r="F7" s="4">
        <v>317.73</v>
      </c>
      <c r="G7" s="4">
        <v>24.65</v>
      </c>
      <c r="H7" s="5">
        <f>10000*0.04</f>
      </c>
      <c r="I7" s="4">
        <v>98.36</v>
      </c>
      <c r="J7" s="4">
        <v>1476.19</v>
      </c>
      <c r="K7" s="4">
        <f>D7/10000</f>
      </c>
      <c r="L7" s="4">
        <f>E7/10000</f>
      </c>
      <c r="M7" s="4">
        <f>F7/10000</f>
      </c>
      <c r="N7" s="4">
        <f>G7/10000</f>
      </c>
      <c r="O7" s="4">
        <f>H7/10000</f>
      </c>
      <c r="P7" s="4">
        <f>I7/10000</f>
      </c>
      <c r="Q7" s="4">
        <f>J7/10000</f>
      </c>
    </row>
    <row x14ac:dyDescent="0.25" r="8" customHeight="1" ht="18.75">
      <c r="A8" s="1" t="s">
        <v>125</v>
      </c>
      <c r="B8" s="2" t="s">
        <v>28</v>
      </c>
      <c r="C8" s="2" t="s">
        <v>29</v>
      </c>
      <c r="D8" s="4">
        <v>99.12</v>
      </c>
      <c r="E8" s="4">
        <v>379.711</v>
      </c>
      <c r="F8" s="4">
        <v>231.93</v>
      </c>
      <c r="G8" s="4">
        <v>72.16</v>
      </c>
      <c r="H8" s="5">
        <f>10000*0.04</f>
      </c>
      <c r="I8" s="5">
        <v>0</v>
      </c>
      <c r="J8" s="4">
        <v>1709.2</v>
      </c>
      <c r="K8" s="4">
        <f>D8/10000</f>
      </c>
      <c r="L8" s="4">
        <f>E8/10000</f>
      </c>
      <c r="M8" s="4">
        <f>F8/10000</f>
      </c>
      <c r="N8" s="4">
        <f>G8/10000</f>
      </c>
      <c r="O8" s="4">
        <f>H8/10000</f>
      </c>
      <c r="P8" s="4">
        <f>I8/10000</f>
      </c>
      <c r="Q8" s="4">
        <f>J8/10000</f>
      </c>
    </row>
    <row x14ac:dyDescent="0.25" r="9" customHeight="1" ht="18.75">
      <c r="A9" s="1" t="s">
        <v>125</v>
      </c>
      <c r="B9" s="2" t="s">
        <v>31</v>
      </c>
      <c r="C9" s="2" t="s">
        <v>32</v>
      </c>
      <c r="D9" s="4">
        <v>380.95</v>
      </c>
      <c r="E9" s="4">
        <v>331.684</v>
      </c>
      <c r="F9" s="4">
        <v>1983.06</v>
      </c>
      <c r="G9" s="4">
        <v>174.76</v>
      </c>
      <c r="H9" s="4">
        <f>10000*0.14</f>
      </c>
      <c r="I9" s="4">
        <v>412.42</v>
      </c>
      <c r="J9" s="4">
        <v>15059.52</v>
      </c>
      <c r="K9" s="4">
        <f>D9/10000</f>
      </c>
      <c r="L9" s="4">
        <f>E9/10000</f>
      </c>
      <c r="M9" s="4">
        <f>F9/10000</f>
      </c>
      <c r="N9" s="4">
        <f>G9/10000</f>
      </c>
      <c r="O9" s="4">
        <f>H9/10000</f>
      </c>
      <c r="P9" s="4">
        <f>I9/10000</f>
      </c>
      <c r="Q9" s="4">
        <f>J9/10000</f>
      </c>
    </row>
    <row x14ac:dyDescent="0.25" r="10" customHeight="1" ht="18.75">
      <c r="A10" s="1" t="s">
        <v>125</v>
      </c>
      <c r="B10" s="2" t="s">
        <v>34</v>
      </c>
      <c r="C10" s="2" t="s">
        <v>35</v>
      </c>
      <c r="D10" s="4">
        <v>378.42</v>
      </c>
      <c r="E10" s="4">
        <v>481.81</v>
      </c>
      <c r="F10" s="4">
        <v>1908.3</v>
      </c>
      <c r="G10" s="4">
        <v>146.83</v>
      </c>
      <c r="H10" s="5">
        <f>10000*0.15</f>
      </c>
      <c r="I10" s="4">
        <v>427.15</v>
      </c>
      <c r="J10" s="4">
        <v>16932.26</v>
      </c>
      <c r="K10" s="4">
        <f>D10/10000</f>
      </c>
      <c r="L10" s="4">
        <f>E10/10000</f>
      </c>
      <c r="M10" s="4">
        <f>F10/10000</f>
      </c>
      <c r="N10" s="4">
        <f>G10/10000</f>
      </c>
      <c r="O10" s="4">
        <f>H10/10000</f>
      </c>
      <c r="P10" s="4">
        <f>I10/10000</f>
      </c>
      <c r="Q10" s="4">
        <f>J10/10000</f>
      </c>
    </row>
    <row x14ac:dyDescent="0.25" r="11" customHeight="1" ht="18.75">
      <c r="A11" s="1" t="s">
        <v>125</v>
      </c>
      <c r="B11" s="2" t="s">
        <v>37</v>
      </c>
      <c r="C11" s="2" t="s">
        <v>38</v>
      </c>
      <c r="D11" s="4">
        <v>99.99</v>
      </c>
      <c r="E11" s="4">
        <v>453.971</v>
      </c>
      <c r="F11" s="5">
        <v>0</v>
      </c>
      <c r="G11" s="4">
        <v>49.26</v>
      </c>
      <c r="H11" s="5">
        <f>10000*0.05</f>
      </c>
      <c r="I11" s="4">
        <v>490.44</v>
      </c>
      <c r="J11" s="4">
        <v>1403.96</v>
      </c>
      <c r="K11" s="4">
        <f>D11/10000</f>
      </c>
      <c r="L11" s="4">
        <f>E11/10000</f>
      </c>
      <c r="M11" s="4">
        <f>F11/10000</f>
      </c>
      <c r="N11" s="4">
        <f>G11/10000</f>
      </c>
      <c r="O11" s="4">
        <f>H11/10000</f>
      </c>
      <c r="P11" s="4">
        <f>I11/10000</f>
      </c>
      <c r="Q11" s="4">
        <f>J11/10000</f>
      </c>
    </row>
    <row x14ac:dyDescent="0.25" r="12" customHeight="1" ht="18.75">
      <c r="A12" s="1" t="s">
        <v>39</v>
      </c>
      <c r="B12" s="2" t="s">
        <v>40</v>
      </c>
      <c r="C12" s="2" t="s">
        <v>41</v>
      </c>
      <c r="D12" s="4">
        <v>140.93</v>
      </c>
      <c r="E12" s="4">
        <v>450.432</v>
      </c>
      <c r="F12" s="5">
        <v>0</v>
      </c>
      <c r="G12" s="4">
        <v>18.34</v>
      </c>
      <c r="H12" s="5">
        <f>10000*0.04</f>
      </c>
      <c r="I12" s="4">
        <v>151.19</v>
      </c>
      <c r="J12" s="4">
        <v>2356.77</v>
      </c>
      <c r="K12" s="4">
        <f>D12/10000</f>
      </c>
      <c r="L12" s="4">
        <f>E12/10000</f>
      </c>
      <c r="M12" s="4">
        <f>F12/10000</f>
      </c>
      <c r="N12" s="4">
        <f>G12/10000</f>
      </c>
      <c r="O12" s="4">
        <f>H12/10000</f>
      </c>
      <c r="P12" s="4">
        <f>I12/10000</f>
      </c>
      <c r="Q12" s="4">
        <f>J12/10000</f>
      </c>
    </row>
    <row x14ac:dyDescent="0.25" r="13" customHeight="1" ht="18.75">
      <c r="A13" s="1" t="s">
        <v>42</v>
      </c>
      <c r="B13" s="2" t="s">
        <v>40</v>
      </c>
      <c r="C13" s="4">
        <v>985.885</v>
      </c>
      <c r="D13" s="4">
        <v>166.91</v>
      </c>
      <c r="E13" s="4">
        <v>442.79</v>
      </c>
      <c r="F13" s="4">
        <v>122.68</v>
      </c>
      <c r="G13" s="4">
        <v>81.44</v>
      </c>
      <c r="H13" s="5">
        <f>10000*0.05</f>
      </c>
      <c r="I13" s="4">
        <v>140.52</v>
      </c>
      <c r="J13" s="4">
        <v>4038.66</v>
      </c>
      <c r="K13" s="4">
        <f>D13/10000</f>
      </c>
      <c r="L13" s="4">
        <f>E13/10000</f>
      </c>
      <c r="M13" s="4">
        <f>F13/10000</f>
      </c>
      <c r="N13" s="4">
        <f>G13/10000</f>
      </c>
      <c r="O13" s="4">
        <f>H13/10000</f>
      </c>
      <c r="P13" s="4">
        <f>I13/10000</f>
      </c>
      <c r="Q13" s="4">
        <f>J13/10000</f>
      </c>
    </row>
    <row x14ac:dyDescent="0.25" r="14" customHeight="1" ht="18.75">
      <c r="A14" s="1" t="s">
        <v>43</v>
      </c>
      <c r="B14" s="2" t="s">
        <v>44</v>
      </c>
      <c r="C14" s="2" t="s">
        <v>45</v>
      </c>
      <c r="D14" s="4">
        <v>75.79</v>
      </c>
      <c r="E14" s="4">
        <v>228.386</v>
      </c>
      <c r="F14" s="4">
        <v>161.68</v>
      </c>
      <c r="G14" s="5">
        <v>0</v>
      </c>
      <c r="H14" s="5">
        <f>10000*0.05</f>
      </c>
      <c r="I14" s="4">
        <v>98.81</v>
      </c>
      <c r="J14" s="4">
        <v>3182.42</v>
      </c>
      <c r="K14" s="4">
        <f>D14/10000</f>
      </c>
      <c r="L14" s="4">
        <f>E14/10000</f>
      </c>
      <c r="M14" s="4">
        <f>F14/10000</f>
      </c>
      <c r="N14" s="4">
        <f>G14/10000</f>
      </c>
      <c r="O14" s="4">
        <f>H14/10000</f>
      </c>
      <c r="P14" s="4">
        <f>I14/10000</f>
      </c>
      <c r="Q14" s="4">
        <f>J14/10000</f>
      </c>
    </row>
    <row x14ac:dyDescent="0.25" r="15" customHeight="1" ht="18.75">
      <c r="A15" s="1" t="s">
        <v>46</v>
      </c>
      <c r="B15" s="2" t="s">
        <v>47</v>
      </c>
      <c r="C15" s="2" t="s">
        <v>48</v>
      </c>
      <c r="D15" s="4">
        <v>211.82</v>
      </c>
      <c r="E15" s="4">
        <v>320.235</v>
      </c>
      <c r="F15" s="4">
        <v>1575.29</v>
      </c>
      <c r="G15" s="4">
        <v>172.41</v>
      </c>
      <c r="H15" s="5">
        <f>10000*0.12</f>
      </c>
      <c r="I15" s="4">
        <v>531.23</v>
      </c>
      <c r="J15" s="4">
        <v>12086.1</v>
      </c>
      <c r="K15" s="4">
        <f>D15/10000</f>
      </c>
      <c r="L15" s="4">
        <f>E15/10000</f>
      </c>
      <c r="M15" s="4">
        <f>F15/10000</f>
      </c>
      <c r="N15" s="4">
        <f>G15/10000</f>
      </c>
      <c r="O15" s="4">
        <f>H15/10000</f>
      </c>
      <c r="P15" s="4">
        <f>I15/10000</f>
      </c>
      <c r="Q15" s="4">
        <f>J15/10000</f>
      </c>
    </row>
    <row x14ac:dyDescent="0.25" r="16" customHeight="1" ht="18.75">
      <c r="A16" s="1" t="s">
        <v>49</v>
      </c>
      <c r="B16" s="2" t="s">
        <v>50</v>
      </c>
      <c r="C16" s="2" t="s">
        <v>51</v>
      </c>
      <c r="D16" s="4">
        <v>358.89</v>
      </c>
      <c r="E16" s="4">
        <v>817.376</v>
      </c>
      <c r="F16" s="4">
        <v>1627.25</v>
      </c>
      <c r="G16" s="4">
        <v>197.36</v>
      </c>
      <c r="H16" s="4">
        <f>10000*0.14</f>
      </c>
      <c r="I16" s="4">
        <v>360.65</v>
      </c>
      <c r="J16" s="4">
        <v>11923.97</v>
      </c>
      <c r="K16" s="4">
        <f>D16/10000</f>
      </c>
      <c r="L16" s="4">
        <f>E16/10000</f>
      </c>
      <c r="M16" s="4">
        <f>F16/10000</f>
      </c>
      <c r="N16" s="4">
        <f>G16/10000</f>
      </c>
      <c r="O16" s="4">
        <f>H16/10000</f>
      </c>
      <c r="P16" s="4">
        <f>I16/10000</f>
      </c>
      <c r="Q16" s="4">
        <f>J16/10000</f>
      </c>
    </row>
    <row x14ac:dyDescent="0.25" r="17" customHeight="1" ht="18.75">
      <c r="A17" s="1" t="s">
        <v>52</v>
      </c>
      <c r="B17" s="2" t="s">
        <v>53</v>
      </c>
      <c r="C17" s="2" t="s">
        <v>54</v>
      </c>
      <c r="D17" s="4">
        <v>136.37</v>
      </c>
      <c r="E17" s="4">
        <v>641.053</v>
      </c>
      <c r="F17" s="4">
        <v>2293.03</v>
      </c>
      <c r="G17" s="5">
        <v>207</v>
      </c>
      <c r="H17" s="5">
        <f>10000*0.16</f>
      </c>
      <c r="I17" s="4">
        <v>649.5</v>
      </c>
      <c r="J17" s="4">
        <v>18531.16</v>
      </c>
      <c r="K17" s="4">
        <f>D17/10000</f>
      </c>
      <c r="L17" s="4">
        <f>E17/10000</f>
      </c>
      <c r="M17" s="4">
        <f>F17/10000</f>
      </c>
      <c r="N17" s="4">
        <f>G17/10000</f>
      </c>
      <c r="O17" s="4">
        <f>H17/10000</f>
      </c>
      <c r="P17" s="4">
        <f>I17/10000</f>
      </c>
      <c r="Q17" s="4">
        <f>J17/10000</f>
      </c>
    </row>
    <row x14ac:dyDescent="0.25" r="18" customHeight="1" ht="18.75">
      <c r="A18" s="1" t="s">
        <v>55</v>
      </c>
      <c r="B18" s="2" t="s">
        <v>56</v>
      </c>
      <c r="C18" s="2" t="s">
        <v>57</v>
      </c>
      <c r="D18" s="4">
        <v>216.95</v>
      </c>
      <c r="E18" s="4">
        <v>527.275</v>
      </c>
      <c r="F18" s="4">
        <v>1343.81</v>
      </c>
      <c r="G18" s="4">
        <v>197.26</v>
      </c>
      <c r="H18" s="5">
        <f>10000*0.05</f>
      </c>
      <c r="I18" s="4">
        <v>392.16</v>
      </c>
      <c r="J18" s="4">
        <v>11167.17</v>
      </c>
      <c r="K18" s="4">
        <f>D18/10000</f>
      </c>
      <c r="L18" s="4">
        <f>E18/10000</f>
      </c>
      <c r="M18" s="4">
        <f>F18/10000</f>
      </c>
      <c r="N18" s="4">
        <f>G18/10000</f>
      </c>
      <c r="O18" s="4">
        <f>H18/10000</f>
      </c>
      <c r="P18" s="4">
        <f>I18/10000</f>
      </c>
      <c r="Q18" s="4">
        <f>J18/10000</f>
      </c>
    </row>
    <row x14ac:dyDescent="0.25" r="19" customHeight="1" ht="18.75">
      <c r="A19" s="1" t="s">
        <v>58</v>
      </c>
      <c r="B19" s="2" t="s">
        <v>59</v>
      </c>
      <c r="C19" s="2" t="s">
        <v>60</v>
      </c>
      <c r="D19" s="4">
        <v>139.63</v>
      </c>
      <c r="E19" s="4">
        <v>579.052</v>
      </c>
      <c r="F19" s="5">
        <v>0</v>
      </c>
      <c r="G19" s="4">
        <v>37.19</v>
      </c>
      <c r="H19" s="5">
        <f>10000*0.15</f>
      </c>
      <c r="I19" s="4">
        <v>375.68</v>
      </c>
      <c r="J19" s="4">
        <v>2837.88</v>
      </c>
      <c r="K19" s="4">
        <f>D19/10000</f>
      </c>
      <c r="L19" s="4">
        <f>E19/10000</f>
      </c>
      <c r="M19" s="4">
        <f>F19/10000</f>
      </c>
      <c r="N19" s="4">
        <f>G19/10000</f>
      </c>
      <c r="O19" s="4">
        <f>H19/10000</f>
      </c>
      <c r="P19" s="4">
        <f>I19/10000</f>
      </c>
      <c r="Q19" s="4">
        <f>J19/10000</f>
      </c>
    </row>
    <row x14ac:dyDescent="0.25" r="20" customHeight="1" ht="18.75">
      <c r="A20" s="1" t="s">
        <v>61</v>
      </c>
      <c r="B20" s="2" t="s">
        <v>62</v>
      </c>
      <c r="C20" s="2" t="s">
        <v>63</v>
      </c>
      <c r="D20" s="4">
        <v>102.44</v>
      </c>
      <c r="E20" s="4">
        <v>805.985</v>
      </c>
      <c r="F20" s="4">
        <v>2656.94</v>
      </c>
      <c r="G20" s="4">
        <v>296.41</v>
      </c>
      <c r="H20" s="5">
        <f>10000*0.18</f>
      </c>
      <c r="I20" s="4">
        <v>1286.44</v>
      </c>
      <c r="J20" s="4">
        <v>20872.47</v>
      </c>
      <c r="K20" s="4">
        <f>D20/10000</f>
      </c>
      <c r="L20" s="4">
        <f>E20/10000</f>
      </c>
      <c r="M20" s="4">
        <f>F20/10000</f>
      </c>
      <c r="N20" s="4">
        <f>G20/10000</f>
      </c>
      <c r="O20" s="4">
        <f>H20/10000</f>
      </c>
      <c r="P20" s="4">
        <f>I20/10000</f>
      </c>
      <c r="Q20" s="4">
        <f>J20/10000</f>
      </c>
    </row>
    <row x14ac:dyDescent="0.25" r="21" customHeight="1" ht="18.75">
      <c r="A21" s="1" t="s">
        <v>64</v>
      </c>
      <c r="B21" s="2" t="s">
        <v>65</v>
      </c>
      <c r="C21" s="2" t="s">
        <v>66</v>
      </c>
      <c r="D21" s="4">
        <v>241.35</v>
      </c>
      <c r="E21" s="4">
        <v>594.594</v>
      </c>
      <c r="F21" s="4">
        <v>1427.21</v>
      </c>
      <c r="G21" s="4">
        <v>132.43</v>
      </c>
      <c r="H21" s="5">
        <f>10000*0.05</f>
      </c>
      <c r="I21" s="4">
        <v>686.66</v>
      </c>
      <c r="J21" s="4">
        <v>11470.3</v>
      </c>
      <c r="K21" s="4">
        <f>D21/10000</f>
      </c>
      <c r="L21" s="4">
        <f>E21/10000</f>
      </c>
      <c r="M21" s="4">
        <f>F21/10000</f>
      </c>
      <c r="N21" s="4">
        <f>G21/10000</f>
      </c>
      <c r="O21" s="4">
        <f>H21/10000</f>
      </c>
      <c r="P21" s="4">
        <f>I21/10000</f>
      </c>
      <c r="Q21" s="4">
        <f>J21/10000</f>
      </c>
    </row>
    <row x14ac:dyDescent="0.25" r="22" customHeight="1" ht="18.75">
      <c r="A22" s="1" t="s">
        <v>67</v>
      </c>
      <c r="B22" s="2" t="s">
        <v>68</v>
      </c>
      <c r="C22" s="2" t="s">
        <v>69</v>
      </c>
      <c r="D22" s="4">
        <v>76.2</v>
      </c>
      <c r="E22" s="4">
        <v>499.145</v>
      </c>
      <c r="F22" s="5">
        <v>0</v>
      </c>
      <c r="G22" s="4">
        <v>34.32</v>
      </c>
      <c r="H22" s="5">
        <f>10000*0.04</f>
      </c>
      <c r="I22" s="4">
        <v>116.5</v>
      </c>
      <c r="J22" s="4">
        <v>2687.85</v>
      </c>
      <c r="K22" s="4">
        <f>D22/10000</f>
      </c>
      <c r="L22" s="4">
        <f>E22/10000</f>
      </c>
      <c r="M22" s="4">
        <f>F22/10000</f>
      </c>
      <c r="N22" s="4">
        <f>G22/10000</f>
      </c>
      <c r="O22" s="4">
        <f>H22/10000</f>
      </c>
      <c r="P22" s="4">
        <f>I22/10000</f>
      </c>
      <c r="Q22" s="4">
        <f>J22/10000</f>
      </c>
    </row>
    <row x14ac:dyDescent="0.25" r="23" customHeight="1" ht="18.75">
      <c r="A23" s="1" t="s">
        <v>70</v>
      </c>
      <c r="B23" s="2" t="s">
        <v>71</v>
      </c>
      <c r="C23" s="2" t="s">
        <v>72</v>
      </c>
      <c r="D23" s="4">
        <v>94.98</v>
      </c>
      <c r="E23" s="4">
        <v>543.612</v>
      </c>
      <c r="F23" s="5">
        <v>0</v>
      </c>
      <c r="G23" s="4">
        <v>63.54</v>
      </c>
      <c r="H23" s="5">
        <f>10000*0.04</f>
      </c>
      <c r="I23" s="4">
        <v>349.63</v>
      </c>
      <c r="J23" s="4">
        <v>1415.35</v>
      </c>
      <c r="K23" s="4">
        <f>D23/10000</f>
      </c>
      <c r="L23" s="4">
        <f>E23/10000</f>
      </c>
      <c r="M23" s="4">
        <f>F23/10000</f>
      </c>
      <c r="N23" s="4">
        <f>G23/10000</f>
      </c>
      <c r="O23" s="4">
        <f>H23/10000</f>
      </c>
      <c r="P23" s="4">
        <f>I23/10000</f>
      </c>
      <c r="Q23" s="4">
        <f>J23/10000</f>
      </c>
    </row>
    <row x14ac:dyDescent="0.25" r="24" customHeight="1" ht="18.75">
      <c r="A24" s="1" t="s">
        <v>73</v>
      </c>
      <c r="B24" s="2" t="s">
        <v>74</v>
      </c>
      <c r="C24" s="2" t="s">
        <v>75</v>
      </c>
      <c r="D24" s="5">
        <v>0</v>
      </c>
      <c r="E24" s="4">
        <v>533.997</v>
      </c>
      <c r="F24" s="4">
        <v>170.25</v>
      </c>
      <c r="G24" s="4">
        <v>58.77</v>
      </c>
      <c r="H24" s="5">
        <f>10000*0.1</f>
      </c>
      <c r="I24" s="4">
        <v>460.73</v>
      </c>
      <c r="J24" s="4">
        <v>3574.66</v>
      </c>
      <c r="K24" s="4">
        <f>D24/10000</f>
      </c>
      <c r="L24" s="4">
        <f>E24/10000</f>
      </c>
      <c r="M24" s="4">
        <f>F24/10000</f>
      </c>
      <c r="N24" s="4">
        <f>G24/10000</f>
      </c>
      <c r="O24" s="4">
        <f>H24/10000</f>
      </c>
      <c r="P24" s="4">
        <f>I24/10000</f>
      </c>
      <c r="Q24" s="4">
        <f>J24/10000</f>
      </c>
    </row>
    <row x14ac:dyDescent="0.25" r="25" customHeight="1" ht="18.75">
      <c r="A25" s="1" t="s">
        <v>76</v>
      </c>
      <c r="B25" s="2" t="s">
        <v>77</v>
      </c>
      <c r="C25" s="2" t="s">
        <v>78</v>
      </c>
      <c r="D25" s="4">
        <v>155.05</v>
      </c>
      <c r="E25" s="4">
        <v>539.935</v>
      </c>
      <c r="F25" s="4">
        <v>1897.3</v>
      </c>
      <c r="G25" s="4">
        <v>201.55</v>
      </c>
      <c r="H25" s="5">
        <f>10000*0.09</f>
      </c>
      <c r="I25" s="4">
        <v>909.46</v>
      </c>
      <c r="J25" s="4">
        <v>18842.03</v>
      </c>
      <c r="K25" s="4">
        <f>D25/10000</f>
      </c>
      <c r="L25" s="4">
        <f>E25/10000</f>
      </c>
      <c r="M25" s="4">
        <f>F25/10000</f>
      </c>
      <c r="N25" s="4">
        <f>G25/10000</f>
      </c>
      <c r="O25" s="4">
        <f>H25/10000</f>
      </c>
      <c r="P25" s="4">
        <f>I25/10000</f>
      </c>
      <c r="Q25" s="4">
        <f>J25/10000</f>
      </c>
    </row>
    <row x14ac:dyDescent="0.25" r="26" customHeight="1" ht="18.75">
      <c r="A26" s="1" t="s">
        <v>79</v>
      </c>
      <c r="B26" s="2" t="s">
        <v>80</v>
      </c>
      <c r="C26" s="2" t="s">
        <v>81</v>
      </c>
      <c r="D26" s="4">
        <v>297.58</v>
      </c>
      <c r="E26" s="4">
        <v>682.478</v>
      </c>
      <c r="F26" s="4">
        <v>1611.14</v>
      </c>
      <c r="G26" s="4">
        <v>206.11</v>
      </c>
      <c r="H26" s="5">
        <f>10000*0.09</f>
      </c>
      <c r="I26" s="4">
        <v>753.85</v>
      </c>
      <c r="J26" s="4">
        <v>12344.15</v>
      </c>
      <c r="K26" s="4">
        <f>D26/10000</f>
      </c>
      <c r="L26" s="4">
        <f>E26/10000</f>
      </c>
      <c r="M26" s="4">
        <f>F26/10000</f>
      </c>
      <c r="N26" s="4">
        <f>G26/10000</f>
      </c>
      <c r="O26" s="4">
        <f>H26/10000</f>
      </c>
      <c r="P26" s="4">
        <f>I26/10000</f>
      </c>
      <c r="Q26" s="4">
        <f>J26/10000</f>
      </c>
    </row>
    <row x14ac:dyDescent="0.25" r="27" customHeight="1" ht="18.75">
      <c r="A27" s="1" t="s">
        <v>82</v>
      </c>
      <c r="B27" s="2" t="s">
        <v>83</v>
      </c>
      <c r="C27" s="2" t="s">
        <v>84</v>
      </c>
      <c r="D27" s="4">
        <v>293.63</v>
      </c>
      <c r="E27" s="4">
        <v>588.507</v>
      </c>
      <c r="F27" s="4">
        <v>1985.35</v>
      </c>
      <c r="G27" s="4">
        <v>228.56</v>
      </c>
      <c r="H27" s="5">
        <f>10000*0.08</f>
      </c>
      <c r="I27" s="4">
        <v>1002.09</v>
      </c>
      <c r="J27" s="4">
        <v>14845.06</v>
      </c>
      <c r="K27" s="4">
        <f>D27/10000</f>
      </c>
      <c r="L27" s="4">
        <f>E27/10000</f>
      </c>
      <c r="M27" s="4">
        <f>F27/10000</f>
      </c>
      <c r="N27" s="4">
        <f>G27/10000</f>
      </c>
      <c r="O27" s="4">
        <f>H27/10000</f>
      </c>
      <c r="P27" s="4">
        <f>I27/10000</f>
      </c>
      <c r="Q27" s="4">
        <f>J27/10000</f>
      </c>
    </row>
    <row x14ac:dyDescent="0.25" r="28" customHeight="1" ht="18.75">
      <c r="A28" s="1" t="s">
        <v>85</v>
      </c>
      <c r="B28" s="2" t="s">
        <v>86</v>
      </c>
      <c r="C28" s="4">
        <v>9.821</v>
      </c>
      <c r="D28" s="4">
        <v>293.15</v>
      </c>
      <c r="E28" s="4">
        <v>543.391</v>
      </c>
      <c r="F28" s="4">
        <v>1640.3</v>
      </c>
      <c r="G28" s="4">
        <v>166.07</v>
      </c>
      <c r="H28" s="5">
        <f>10000*0.08</f>
      </c>
      <c r="I28" s="4">
        <v>751.36</v>
      </c>
      <c r="J28" s="4">
        <v>13657.81</v>
      </c>
      <c r="K28" s="4">
        <f>D28/10000</f>
      </c>
      <c r="L28" s="4">
        <f>E28/10000</f>
      </c>
      <c r="M28" s="4">
        <f>F28/10000</f>
      </c>
      <c r="N28" s="4">
        <f>G28/10000</f>
      </c>
      <c r="O28" s="4">
        <f>H28/10000</f>
      </c>
      <c r="P28" s="4">
        <f>I28/10000</f>
      </c>
      <c r="Q28" s="4">
        <f>J28/10000</f>
      </c>
    </row>
    <row x14ac:dyDescent="0.25" r="29" customHeight="1" ht="18.75">
      <c r="A29" s="1" t="s">
        <v>87</v>
      </c>
      <c r="B29" s="2" t="s">
        <v>88</v>
      </c>
      <c r="C29" s="2" t="s">
        <v>89</v>
      </c>
      <c r="D29" s="4">
        <v>212.93</v>
      </c>
      <c r="E29" s="4">
        <v>704.57</v>
      </c>
      <c r="F29" s="4">
        <v>1487.69</v>
      </c>
      <c r="G29" s="4">
        <v>192.41</v>
      </c>
      <c r="H29" s="5">
        <f>10000*0.02</f>
      </c>
      <c r="I29" s="4">
        <v>855.43</v>
      </c>
      <c r="J29" s="4">
        <v>10012.88</v>
      </c>
      <c r="K29" s="4">
        <f>D29/10000</f>
      </c>
      <c r="L29" s="4">
        <f>E29/10000</f>
      </c>
      <c r="M29" s="4">
        <f>F29/10000</f>
      </c>
      <c r="N29" s="4">
        <f>G29/10000</f>
      </c>
      <c r="O29" s="4">
        <f>H29/10000</f>
      </c>
      <c r="P29" s="4">
        <f>I29/10000</f>
      </c>
      <c r="Q29" s="4">
        <f>J29/10000</f>
      </c>
    </row>
    <row x14ac:dyDescent="0.25" r="30" customHeight="1" ht="18.75">
      <c r="A30" s="1" t="s">
        <v>90</v>
      </c>
      <c r="B30" s="2" t="s">
        <v>91</v>
      </c>
      <c r="C30" s="2" t="s">
        <v>92</v>
      </c>
      <c r="D30" s="4">
        <v>303.52</v>
      </c>
      <c r="E30" s="4">
        <v>542.364</v>
      </c>
      <c r="F30" s="4">
        <v>1772.65</v>
      </c>
      <c r="G30" s="4">
        <v>191.91</v>
      </c>
      <c r="H30" s="5">
        <f>10000*0.02</f>
      </c>
      <c r="I30" s="4">
        <v>797.55</v>
      </c>
      <c r="J30" s="4">
        <v>11742.79</v>
      </c>
      <c r="K30" s="4">
        <f>D30/10000</f>
      </c>
      <c r="L30" s="4">
        <f>E30/10000</f>
      </c>
      <c r="M30" s="4">
        <f>F30/10000</f>
      </c>
      <c r="N30" s="4">
        <f>G30/10000</f>
      </c>
      <c r="O30" s="4">
        <f>H30/10000</f>
      </c>
      <c r="P30" s="4">
        <f>I30/10000</f>
      </c>
      <c r="Q30" s="4">
        <f>J30/10000</f>
      </c>
    </row>
    <row x14ac:dyDescent="0.25" r="31" customHeight="1" ht="18.75">
      <c r="A31" s="1" t="s">
        <v>93</v>
      </c>
      <c r="B31" s="2" t="s">
        <v>94</v>
      </c>
      <c r="C31" s="2" t="s">
        <v>95</v>
      </c>
      <c r="D31" s="4">
        <v>290.88</v>
      </c>
      <c r="E31" s="4">
        <v>684.419</v>
      </c>
      <c r="F31" s="4">
        <v>1571.3</v>
      </c>
      <c r="G31" s="4">
        <v>199.33</v>
      </c>
      <c r="H31" s="5">
        <f>100000*0.01</f>
      </c>
      <c r="I31" s="4">
        <v>3973.78</v>
      </c>
      <c r="J31" s="4">
        <v>11345.47</v>
      </c>
      <c r="K31" s="4">
        <f>D31/10000</f>
      </c>
      <c r="L31" s="4">
        <f>E31/10000</f>
      </c>
      <c r="M31" s="4">
        <f>F31/10000</f>
      </c>
      <c r="N31" s="4">
        <f>G31/10000</f>
      </c>
      <c r="O31" s="4">
        <f>H31/10000</f>
      </c>
      <c r="P31" s="4">
        <f>I31/10000</f>
      </c>
      <c r="Q31" s="4">
        <f>J31/10000</f>
      </c>
    </row>
    <row x14ac:dyDescent="0.25" r="32" customHeight="1" ht="18.75">
      <c r="A32" s="1" t="s">
        <v>96</v>
      </c>
      <c r="B32" s="2" t="s">
        <v>97</v>
      </c>
      <c r="C32" s="2" t="s">
        <v>98</v>
      </c>
      <c r="D32" s="4">
        <v>40.64</v>
      </c>
      <c r="E32" s="4">
        <v>454.138</v>
      </c>
      <c r="F32" s="5">
        <v>0</v>
      </c>
      <c r="G32" s="4">
        <v>43.54</v>
      </c>
      <c r="H32" s="5">
        <f>10000*0.01</f>
      </c>
      <c r="I32" s="4">
        <v>527.21</v>
      </c>
      <c r="J32" s="4">
        <v>944.81</v>
      </c>
      <c r="K32" s="4">
        <f>D32/10000</f>
      </c>
      <c r="L32" s="4">
        <f>E32/10000</f>
      </c>
      <c r="M32" s="4">
        <f>F32/10000</f>
      </c>
      <c r="N32" s="4">
        <f>G32/10000</f>
      </c>
      <c r="O32" s="4">
        <f>H32/10000</f>
      </c>
      <c r="P32" s="4">
        <f>I32/10000</f>
      </c>
      <c r="Q32" s="4">
        <f>J32/10000</f>
      </c>
    </row>
    <row x14ac:dyDescent="0.25" r="33" customHeight="1" ht="18.75">
      <c r="A33" s="1" t="s">
        <v>99</v>
      </c>
      <c r="B33" s="4">
        <v>371.583</v>
      </c>
      <c r="C33" s="2" t="s">
        <v>100</v>
      </c>
      <c r="D33" s="5">
        <v>0</v>
      </c>
      <c r="E33" s="4">
        <v>454.112</v>
      </c>
      <c r="F33" s="5">
        <v>0</v>
      </c>
      <c r="G33" s="5">
        <v>0</v>
      </c>
      <c r="H33" s="5">
        <f>10000*0.01</f>
      </c>
      <c r="I33" s="4">
        <v>392.25</v>
      </c>
      <c r="J33" s="5">
        <v>0</v>
      </c>
      <c r="K33" s="4">
        <f>D33/10000</f>
      </c>
      <c r="L33" s="4">
        <f>E33/10000</f>
      </c>
      <c r="M33" s="4">
        <f>F33/10000</f>
      </c>
      <c r="N33" s="4">
        <f>G33/10000</f>
      </c>
      <c r="O33" s="4">
        <f>H33/10000</f>
      </c>
      <c r="P33" s="4">
        <f>I33/10000</f>
      </c>
      <c r="Q33" s="4">
        <f>J33/10000</f>
      </c>
    </row>
    <row x14ac:dyDescent="0.25" r="34" customHeight="1" ht="18.75">
      <c r="A34" s="1" t="s">
        <v>101</v>
      </c>
      <c r="B34" s="2" t="s">
        <v>102</v>
      </c>
      <c r="C34" s="2" t="s">
        <v>103</v>
      </c>
      <c r="D34" s="4">
        <v>166.82</v>
      </c>
      <c r="E34" s="4">
        <v>618.472</v>
      </c>
      <c r="F34" s="4">
        <v>1119.21</v>
      </c>
      <c r="G34" s="4">
        <v>221.01</v>
      </c>
      <c r="H34" s="5">
        <f>10000*0.01</f>
      </c>
      <c r="I34" s="4">
        <v>807.98</v>
      </c>
      <c r="J34" s="4">
        <v>5733.74</v>
      </c>
      <c r="K34" s="4">
        <f>D34/10000</f>
      </c>
      <c r="L34" s="4">
        <f>E34/10000</f>
      </c>
      <c r="M34" s="4">
        <f>F34/10000</f>
      </c>
      <c r="N34" s="4">
        <f>G34/10000</f>
      </c>
      <c r="O34" s="4">
        <f>H34/10000</f>
      </c>
      <c r="P34" s="4">
        <f>I34/10000</f>
      </c>
      <c r="Q34" s="4">
        <f>J34/10000</f>
      </c>
    </row>
    <row x14ac:dyDescent="0.25" r="35" customHeight="1" ht="18.75">
      <c r="A35" s="1" t="s">
        <v>104</v>
      </c>
      <c r="B35" s="2" t="s">
        <v>105</v>
      </c>
      <c r="C35" s="2" t="s">
        <v>106</v>
      </c>
      <c r="D35" s="4">
        <v>80.3</v>
      </c>
      <c r="E35" s="4">
        <v>520.526</v>
      </c>
      <c r="F35" s="4">
        <v>202.34</v>
      </c>
      <c r="G35" s="4">
        <v>106.59</v>
      </c>
      <c r="H35" s="5">
        <f>10000*0.01</f>
      </c>
      <c r="I35" s="4">
        <v>704.86</v>
      </c>
      <c r="J35" s="4">
        <v>1060.94</v>
      </c>
      <c r="K35" s="4">
        <f>D35/10000</f>
      </c>
      <c r="L35" s="4">
        <f>E35/10000</f>
      </c>
      <c r="M35" s="4">
        <f>F35/10000</f>
      </c>
      <c r="N35" s="4">
        <f>G35/10000</f>
      </c>
      <c r="O35" s="4">
        <f>H35/10000</f>
      </c>
      <c r="P35" s="4">
        <f>I35/10000</f>
      </c>
      <c r="Q35" s="4">
        <f>J35/10000</f>
      </c>
    </row>
    <row x14ac:dyDescent="0.25" r="36" customHeight="1" ht="18.75">
      <c r="A36" s="1" t="s">
        <v>107</v>
      </c>
      <c r="B36" s="2" t="s">
        <v>108</v>
      </c>
      <c r="C36" s="2" t="s">
        <v>109</v>
      </c>
      <c r="D36" s="4">
        <v>157.78</v>
      </c>
      <c r="E36" s="4">
        <v>595.54</v>
      </c>
      <c r="F36" s="4">
        <v>643.25</v>
      </c>
      <c r="G36" s="4">
        <v>209.55</v>
      </c>
      <c r="H36" s="5">
        <v>0</v>
      </c>
      <c r="I36" s="4">
        <v>1012.56</v>
      </c>
      <c r="J36" s="4">
        <v>1529.55</v>
      </c>
      <c r="K36" s="4">
        <f>D36/10000</f>
      </c>
      <c r="L36" s="4">
        <f>E36/10000</f>
      </c>
      <c r="M36" s="4">
        <f>F36/10000</f>
      </c>
      <c r="N36" s="4">
        <f>G36/10000</f>
      </c>
      <c r="O36" s="4">
        <f>H36/10000</f>
      </c>
      <c r="P36" s="4">
        <f>I36/10000</f>
      </c>
      <c r="Q36" s="4">
        <f>J36/10000</f>
      </c>
    </row>
    <row x14ac:dyDescent="0.25" r="37" customHeight="1" ht="18.75">
      <c r="A37" s="1" t="s">
        <v>126</v>
      </c>
      <c r="B37" s="2"/>
      <c r="C37" s="2"/>
      <c r="D37" s="4">
        <f>AVERAGE(D2:D36)</f>
      </c>
      <c r="E37" s="4">
        <f>AVERAGE(E2:E36)</f>
      </c>
      <c r="F37" s="4">
        <f>AVERAGE(F2:F36)</f>
      </c>
      <c r="G37" s="4">
        <f>AVERAGE(G2:G36)</f>
      </c>
      <c r="H37" s="4">
        <f>AVERAGE(H2:H36)</f>
      </c>
      <c r="I37" s="4">
        <f>AVERAGE(I2:I36)</f>
      </c>
      <c r="J37" s="4">
        <f>AVERAGE(J2:J36)</f>
      </c>
      <c r="K37" s="4">
        <f>AVERAGE(K2:K36)</f>
      </c>
      <c r="L37" s="4">
        <f>AVERAGE(L2:L36)</f>
      </c>
      <c r="M37" s="4">
        <f>AVERAGE(M2:M36)</f>
      </c>
      <c r="N37" s="4">
        <f>AVERAGE(N2:N36)</f>
      </c>
      <c r="O37" s="4">
        <f>AVERAGE(O2:O36)</f>
      </c>
      <c r="P37" s="4">
        <f>AVERAGE(P2:P36)</f>
      </c>
      <c r="Q37" s="4">
        <f>AVERAGE(Q2:Q36)</f>
      </c>
    </row>
    <row x14ac:dyDescent="0.25" r="38" customHeight="1" ht="18.75">
      <c r="A38" s="1" t="s">
        <v>127</v>
      </c>
      <c r="B38" s="2"/>
      <c r="C38" s="2"/>
      <c r="D38" s="4">
        <f>MAX(D2:D36)</f>
      </c>
      <c r="E38" s="4">
        <f>MAX(E2:E36)</f>
      </c>
      <c r="F38" s="4">
        <f>MAX(F2:F36)</f>
      </c>
      <c r="G38" s="4">
        <f>MAX(G2:G36)</f>
      </c>
      <c r="H38" s="4">
        <f>MAX(H2:H36)</f>
      </c>
      <c r="I38" s="4">
        <f>MAX(I2:I36)</f>
      </c>
      <c r="J38" s="4">
        <f>MAX(J2:J36)</f>
      </c>
      <c r="K38" s="4">
        <f>MAX(K2:K36)</f>
      </c>
      <c r="L38" s="4">
        <f>MAX(L2:L36)</f>
      </c>
      <c r="M38" s="4">
        <f>MAX(M2:M36)</f>
      </c>
      <c r="N38" s="4">
        <f>MAX(N2:N36)</f>
      </c>
      <c r="O38" s="4">
        <f>MAX(O2:O36)</f>
      </c>
      <c r="P38" s="4">
        <f>MAX(P2:P36)</f>
      </c>
      <c r="Q38" s="4">
        <f>MAX(Q2:Q36)</f>
      </c>
    </row>
    <row x14ac:dyDescent="0.25" r="39" customHeight="1" ht="18.75">
      <c r="A39" s="1" t="s">
        <v>128</v>
      </c>
      <c r="B39" s="2"/>
      <c r="C39" s="2"/>
      <c r="D39" s="5">
        <f>MIN(D2:D36)</f>
      </c>
      <c r="E39" s="4">
        <f>MIN(E2:E36)</f>
      </c>
      <c r="F39" s="5">
        <f>MIN(F2:F36)</f>
      </c>
      <c r="G39" s="5">
        <f>MIN(G2:G36)</f>
      </c>
      <c r="H39" s="5">
        <f>MIN(H2:H36)</f>
      </c>
      <c r="I39" s="5">
        <f>MIN(I2:I36)</f>
      </c>
      <c r="J39" s="5">
        <f>MIN(J2:J36)</f>
      </c>
      <c r="K39" s="5">
        <f>MIN(K2:K36)</f>
      </c>
      <c r="L39" s="9">
        <f>MIN(L2:L36)</f>
      </c>
      <c r="M39" s="5">
        <f>MIN(M2:M36)</f>
      </c>
      <c r="N39" s="5">
        <f>MIN(N2:N36)</f>
      </c>
      <c r="O39" s="5">
        <f>MIN(O2:O36)</f>
      </c>
      <c r="P39" s="5">
        <f>MIN(P2:P36)</f>
      </c>
      <c r="Q39" s="5">
        <f>MIN(Q2:Q36)</f>
      </c>
    </row>
    <row x14ac:dyDescent="0.25" r="40" customHeight="1" ht="18.75">
      <c r="A40" s="1" t="s">
        <v>129</v>
      </c>
      <c r="B40" s="2"/>
      <c r="C40" s="2"/>
      <c r="D40" s="4">
        <f>_xlfn.STDEV.S(D2:D36)</f>
      </c>
      <c r="E40" s="4">
        <f>_xlfn.STDEV.S(E2:E36)</f>
      </c>
      <c r="F40" s="4">
        <f>_xlfn.STDEV.S(F2:F36)</f>
      </c>
      <c r="G40" s="4">
        <f>_xlfn.STDEV.S(G2:G36)</f>
      </c>
      <c r="H40" s="4">
        <f>_xlfn.STDEV.S(H2:H36)</f>
      </c>
      <c r="I40" s="4">
        <f>_xlfn.STDEV.S(I2:I36)</f>
      </c>
      <c r="J40" s="4">
        <f>_xlfn.STDEV.S(J2:J36)</f>
      </c>
      <c r="K40" s="4">
        <f>_xlfn.STDEV.S(K2:K36)</f>
      </c>
      <c r="L40" s="4">
        <f>_xlfn.STDEV.S(L2:L36)</f>
      </c>
      <c r="M40" s="4">
        <f>_xlfn.STDEV.S(M2:M36)</f>
      </c>
      <c r="N40" s="4">
        <f>_xlfn.STDEV.S(N2:N36)</f>
      </c>
      <c r="O40" s="4">
        <f>_xlfn.STDEV.S(O2:O36)</f>
      </c>
      <c r="P40" s="4">
        <f>_xlfn.STDEV.S(P2:P36)</f>
      </c>
      <c r="Q40" s="4">
        <f>_xlfn.STDEV.S(Q2:Q36)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6" width="13.576428571428572" customWidth="1" bestFit="1"/>
    <col min="2" max="2" style="7" width="14.147857142857141" customWidth="1" bestFit="1"/>
    <col min="3" max="3" style="7" width="14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</row>
    <row x14ac:dyDescent="0.25" r="2" customHeight="1" ht="18.75">
      <c r="A2" s="1" t="s">
        <v>10</v>
      </c>
      <c r="B2" s="2" t="s">
        <v>11</v>
      </c>
      <c r="C2" s="2" t="s">
        <v>12</v>
      </c>
      <c r="D2" s="4">
        <v>1011.92</v>
      </c>
      <c r="E2" s="4">
        <v>4261.86</v>
      </c>
      <c r="F2" s="4">
        <v>134439.4</v>
      </c>
      <c r="G2" s="4">
        <v>1309.1</v>
      </c>
      <c r="H2" s="4">
        <f>D2/10000</f>
      </c>
      <c r="I2" s="4">
        <f>E2/10000</f>
      </c>
      <c r="J2" s="4">
        <f>F2/10000</f>
      </c>
      <c r="K2" s="4">
        <f>G2/10000</f>
      </c>
    </row>
    <row x14ac:dyDescent="0.25" r="3" customHeight="1" ht="18.75">
      <c r="A3" s="1" t="s">
        <v>13</v>
      </c>
      <c r="B3" s="2" t="s">
        <v>14</v>
      </c>
      <c r="C3" s="2" t="s">
        <v>15</v>
      </c>
      <c r="D3" s="4">
        <v>6332.17</v>
      </c>
      <c r="E3" s="4">
        <v>6835.65</v>
      </c>
      <c r="F3" s="4">
        <v>35207.3</v>
      </c>
      <c r="G3" s="4">
        <v>2462.47</v>
      </c>
      <c r="H3" s="4">
        <f>D3/10000</f>
      </c>
      <c r="I3" s="4">
        <f>E3/10000</f>
      </c>
      <c r="J3" s="4">
        <f>F3/10000</f>
      </c>
      <c r="K3" s="4">
        <f>G3/10000</f>
      </c>
    </row>
    <row x14ac:dyDescent="0.25" r="4" customHeight="1" ht="18.75">
      <c r="A4" s="1" t="s">
        <v>16</v>
      </c>
      <c r="B4" s="2" t="s">
        <v>17</v>
      </c>
      <c r="C4" s="2" t="s">
        <v>18</v>
      </c>
      <c r="D4" s="4">
        <v>7430.1</v>
      </c>
      <c r="E4" s="4">
        <v>7417.75</v>
      </c>
      <c r="F4" s="4">
        <v>34633.7</v>
      </c>
      <c r="G4" s="4">
        <v>1277.89</v>
      </c>
      <c r="H4" s="4">
        <f>D4/10000</f>
      </c>
      <c r="I4" s="4">
        <f>E4/10000</f>
      </c>
      <c r="J4" s="4">
        <f>F4/10000</f>
      </c>
      <c r="K4" s="4">
        <f>G4/10000</f>
      </c>
    </row>
    <row x14ac:dyDescent="0.25" r="5" customHeight="1" ht="18.75">
      <c r="A5" s="1" t="s">
        <v>19</v>
      </c>
      <c r="B5" s="2" t="s">
        <v>20</v>
      </c>
      <c r="C5" s="2" t="s">
        <v>21</v>
      </c>
      <c r="D5" s="4">
        <v>6364.37</v>
      </c>
      <c r="E5" s="4">
        <v>6470.77</v>
      </c>
      <c r="F5" s="4">
        <v>46591.4</v>
      </c>
      <c r="G5" s="4">
        <v>1056.7</v>
      </c>
      <c r="H5" s="4">
        <f>D5/10000</f>
      </c>
      <c r="I5" s="4">
        <f>E5/10000</f>
      </c>
      <c r="J5" s="4">
        <f>F5/10000</f>
      </c>
      <c r="K5" s="4">
        <f>G5/10000</f>
      </c>
    </row>
    <row x14ac:dyDescent="0.25" r="6" customHeight="1" ht="18.75">
      <c r="A6" s="1" t="s">
        <v>22</v>
      </c>
      <c r="B6" s="4">
        <v>37.238</v>
      </c>
      <c r="C6" s="2" t="s">
        <v>23</v>
      </c>
      <c r="D6" s="4">
        <v>5281.43</v>
      </c>
      <c r="E6" s="4">
        <v>6264.44</v>
      </c>
      <c r="F6" s="5">
        <v>58959</v>
      </c>
      <c r="G6" s="4">
        <v>1182.7</v>
      </c>
      <c r="H6" s="4">
        <f>D6/10000</f>
      </c>
      <c r="I6" s="4">
        <f>E6/10000</f>
      </c>
      <c r="J6" s="4">
        <f>F6/10000</f>
      </c>
      <c r="K6" s="4">
        <f>G6/10000</f>
      </c>
    </row>
    <row x14ac:dyDescent="0.25" r="7" customHeight="1" ht="18.75">
      <c r="A7" s="1" t="s">
        <v>24</v>
      </c>
      <c r="B7" s="2" t="s">
        <v>25</v>
      </c>
      <c r="C7" s="2" t="s">
        <v>26</v>
      </c>
      <c r="D7" s="4">
        <v>319.82</v>
      </c>
      <c r="E7" s="4">
        <v>1484.92</v>
      </c>
      <c r="F7" s="4">
        <v>47536.2</v>
      </c>
      <c r="G7" s="4">
        <v>1844.64</v>
      </c>
      <c r="H7" s="4">
        <f>D7/10000</f>
      </c>
      <c r="I7" s="4">
        <f>E7/10000</f>
      </c>
      <c r="J7" s="4">
        <f>F7/10000</f>
      </c>
      <c r="K7" s="4">
        <f>G7/10000</f>
      </c>
    </row>
    <row x14ac:dyDescent="0.25" r="8" customHeight="1" ht="18.75">
      <c r="A8" s="1" t="s">
        <v>27</v>
      </c>
      <c r="B8" s="2" t="s">
        <v>28</v>
      </c>
      <c r="C8" s="2" t="s">
        <v>29</v>
      </c>
      <c r="D8" s="4">
        <v>773.24</v>
      </c>
      <c r="E8" s="4">
        <v>2698.33</v>
      </c>
      <c r="F8" s="4">
        <v>103209.3</v>
      </c>
      <c r="G8" s="4">
        <v>1576.38</v>
      </c>
      <c r="H8" s="4">
        <f>D8/10000</f>
      </c>
      <c r="I8" s="4">
        <f>E8/10000</f>
      </c>
      <c r="J8" s="4">
        <f>F8/10000</f>
      </c>
      <c r="K8" s="4">
        <f>G8/10000</f>
      </c>
    </row>
    <row x14ac:dyDescent="0.25" r="9" customHeight="1" ht="18.75">
      <c r="A9" s="1" t="s">
        <v>30</v>
      </c>
      <c r="B9" s="2" t="s">
        <v>31</v>
      </c>
      <c r="C9" s="2" t="s">
        <v>32</v>
      </c>
      <c r="D9" s="4">
        <v>1616.93</v>
      </c>
      <c r="E9" s="4">
        <v>6699.04</v>
      </c>
      <c r="F9" s="4">
        <v>34840.7</v>
      </c>
      <c r="G9" s="4">
        <v>1219.09</v>
      </c>
      <c r="H9" s="4">
        <f>D9/10000</f>
      </c>
      <c r="I9" s="4">
        <f>E9/10000</f>
      </c>
      <c r="J9" s="4">
        <f>F9/10000</f>
      </c>
      <c r="K9" s="4">
        <f>G9/10000</f>
      </c>
    </row>
    <row x14ac:dyDescent="0.25" r="10" customHeight="1" ht="18.75">
      <c r="A10" s="1" t="s">
        <v>33</v>
      </c>
      <c r="B10" s="2" t="s">
        <v>34</v>
      </c>
      <c r="C10" s="2" t="s">
        <v>35</v>
      </c>
      <c r="D10" s="4">
        <v>6962.75</v>
      </c>
      <c r="E10" s="4">
        <v>7793.2</v>
      </c>
      <c r="F10" s="4">
        <v>30124.3</v>
      </c>
      <c r="G10" s="4">
        <v>2030.88</v>
      </c>
      <c r="H10" s="4">
        <f>D10/10000</f>
      </c>
      <c r="I10" s="4">
        <f>E10/10000</f>
      </c>
      <c r="J10" s="4">
        <f>F10/10000</f>
      </c>
      <c r="K10" s="4">
        <f>G10/10000</f>
      </c>
    </row>
    <row x14ac:dyDescent="0.25" r="11" customHeight="1" ht="18.75">
      <c r="A11" s="1" t="s">
        <v>36</v>
      </c>
      <c r="B11" s="2" t="s">
        <v>37</v>
      </c>
      <c r="C11" s="2" t="s">
        <v>38</v>
      </c>
      <c r="D11" s="4">
        <v>775.94</v>
      </c>
      <c r="E11" s="4">
        <v>1885.18</v>
      </c>
      <c r="F11" s="4">
        <v>130699.5</v>
      </c>
      <c r="G11" s="4">
        <v>1985.33</v>
      </c>
      <c r="H11" s="4">
        <f>D11/10000</f>
      </c>
      <c r="I11" s="4">
        <f>E11/10000</f>
      </c>
      <c r="J11" s="4">
        <f>F11/10000</f>
      </c>
      <c r="K11" s="4">
        <f>G11/10000</f>
      </c>
    </row>
    <row x14ac:dyDescent="0.25" r="12" customHeight="1" ht="18.75">
      <c r="A12" s="1" t="s">
        <v>39</v>
      </c>
      <c r="B12" s="2" t="s">
        <v>40</v>
      </c>
      <c r="C12" s="2" t="s">
        <v>41</v>
      </c>
      <c r="D12" s="4">
        <v>988.35</v>
      </c>
      <c r="E12" s="4">
        <v>1353.38</v>
      </c>
      <c r="F12" s="4">
        <v>95319.4</v>
      </c>
      <c r="G12" s="4">
        <v>1639.14</v>
      </c>
      <c r="H12" s="4">
        <f>D12/10000</f>
      </c>
      <c r="I12" s="4">
        <f>E12/10000</f>
      </c>
      <c r="J12" s="4">
        <f>F12/10000</f>
      </c>
      <c r="K12" s="4">
        <f>G12/10000</f>
      </c>
    </row>
    <row x14ac:dyDescent="0.25" r="13" customHeight="1" ht="18.75">
      <c r="A13" s="1" t="s">
        <v>42</v>
      </c>
      <c r="B13" s="2" t="s">
        <v>40</v>
      </c>
      <c r="C13" s="4">
        <v>985.885</v>
      </c>
      <c r="D13" s="5">
        <v>1883</v>
      </c>
      <c r="E13" s="4">
        <v>3666.75</v>
      </c>
      <c r="F13" s="4">
        <v>139205.8</v>
      </c>
      <c r="G13" s="4">
        <v>1571.83</v>
      </c>
      <c r="H13" s="4">
        <f>D13/10000</f>
      </c>
      <c r="I13" s="4">
        <f>E13/10000</f>
      </c>
      <c r="J13" s="4">
        <f>F13/10000</f>
      </c>
      <c r="K13" s="4">
        <f>G13/10000</f>
      </c>
    </row>
    <row x14ac:dyDescent="0.25" r="14" customHeight="1" ht="18.75">
      <c r="A14" s="1" t="s">
        <v>43</v>
      </c>
      <c r="B14" s="2" t="s">
        <v>44</v>
      </c>
      <c r="C14" s="2" t="s">
        <v>45</v>
      </c>
      <c r="D14" s="4">
        <v>1984.7</v>
      </c>
      <c r="E14" s="4">
        <v>1802.71</v>
      </c>
      <c r="F14" s="4">
        <v>63426.6</v>
      </c>
      <c r="G14" s="4">
        <v>1821.56</v>
      </c>
      <c r="H14" s="4">
        <f>D14/10000</f>
      </c>
      <c r="I14" s="4">
        <f>E14/10000</f>
      </c>
      <c r="J14" s="4">
        <f>F14/10000</f>
      </c>
      <c r="K14" s="4">
        <f>G14/10000</f>
      </c>
    </row>
    <row x14ac:dyDescent="0.25" r="15" customHeight="1" ht="18.75">
      <c r="A15" s="1" t="s">
        <v>46</v>
      </c>
      <c r="B15" s="2" t="s">
        <v>47</v>
      </c>
      <c r="C15" s="2" t="s">
        <v>48</v>
      </c>
      <c r="D15" s="4">
        <v>5752.67</v>
      </c>
      <c r="E15" s="4">
        <v>5094.84</v>
      </c>
      <c r="F15" s="5">
        <v>45064</v>
      </c>
      <c r="G15" s="4">
        <v>1845.64</v>
      </c>
      <c r="H15" s="4">
        <f>D15/10000</f>
      </c>
      <c r="I15" s="4">
        <f>E15/10000</f>
      </c>
      <c r="J15" s="4">
        <f>F15/10000</f>
      </c>
      <c r="K15" s="4">
        <f>G15/10000</f>
      </c>
    </row>
    <row x14ac:dyDescent="0.25" r="16" customHeight="1" ht="18.75">
      <c r="A16" s="1" t="s">
        <v>49</v>
      </c>
      <c r="B16" s="2" t="s">
        <v>50</v>
      </c>
      <c r="C16" s="2" t="s">
        <v>51</v>
      </c>
      <c r="D16" s="4">
        <v>5756.89</v>
      </c>
      <c r="E16" s="4">
        <v>5393.57</v>
      </c>
      <c r="F16" s="5">
        <v>47018</v>
      </c>
      <c r="G16" s="4">
        <v>1886.1</v>
      </c>
      <c r="H16" s="4">
        <f>D16/10000</f>
      </c>
      <c r="I16" s="4">
        <f>E16/10000</f>
      </c>
      <c r="J16" s="4">
        <f>F16/10000</f>
      </c>
      <c r="K16" s="4">
        <f>G16/10000</f>
      </c>
    </row>
    <row x14ac:dyDescent="0.25" r="17" customHeight="1" ht="18.75">
      <c r="A17" s="1" t="s">
        <v>52</v>
      </c>
      <c r="B17" s="2" t="s">
        <v>53</v>
      </c>
      <c r="C17" s="2" t="s">
        <v>54</v>
      </c>
      <c r="D17" s="4">
        <v>8755.67</v>
      </c>
      <c r="E17" s="4">
        <v>7792.01</v>
      </c>
      <c r="F17" s="4">
        <v>43661.6</v>
      </c>
      <c r="G17" s="4">
        <v>2188.75</v>
      </c>
      <c r="H17" s="4">
        <f>D17/10000</f>
      </c>
      <c r="I17" s="4">
        <f>E17/10000</f>
      </c>
      <c r="J17" s="4">
        <f>F17/10000</f>
      </c>
      <c r="K17" s="4">
        <f>G17/10000</f>
      </c>
    </row>
    <row x14ac:dyDescent="0.25" r="18" customHeight="1" ht="18.75">
      <c r="A18" s="1" t="s">
        <v>55</v>
      </c>
      <c r="B18" s="2" t="s">
        <v>56</v>
      </c>
      <c r="C18" s="2" t="s">
        <v>57</v>
      </c>
      <c r="D18" s="4">
        <v>5479.61</v>
      </c>
      <c r="E18" s="4">
        <v>5426.96</v>
      </c>
      <c r="F18" s="4">
        <v>46433.5</v>
      </c>
      <c r="G18" s="4">
        <v>2287.85</v>
      </c>
      <c r="H18" s="4">
        <f>D18/10000</f>
      </c>
      <c r="I18" s="4">
        <f>E18/10000</f>
      </c>
      <c r="J18" s="4">
        <f>F18/10000</f>
      </c>
      <c r="K18" s="4">
        <f>G18/10000</f>
      </c>
    </row>
    <row x14ac:dyDescent="0.25" r="19" customHeight="1" ht="18.75">
      <c r="A19" s="1" t="s">
        <v>58</v>
      </c>
      <c r="B19" s="2" t="s">
        <v>59</v>
      </c>
      <c r="C19" s="2" t="s">
        <v>60</v>
      </c>
      <c r="D19" s="4">
        <v>2184.57</v>
      </c>
      <c r="E19" s="4">
        <v>1970.81</v>
      </c>
      <c r="F19" s="4">
        <v>84759.8</v>
      </c>
      <c r="G19" s="4">
        <v>2400.26</v>
      </c>
      <c r="H19" s="4">
        <f>D19/10000</f>
      </c>
      <c r="I19" s="4">
        <f>E19/10000</f>
      </c>
      <c r="J19" s="4">
        <f>F19/10000</f>
      </c>
      <c r="K19" s="4">
        <f>G19/10000</f>
      </c>
    </row>
    <row x14ac:dyDescent="0.25" r="20" customHeight="1" ht="18.75">
      <c r="A20" s="1" t="s">
        <v>61</v>
      </c>
      <c r="B20" s="2" t="s">
        <v>62</v>
      </c>
      <c r="C20" s="2" t="s">
        <v>63</v>
      </c>
      <c r="D20" s="4">
        <v>10000.12</v>
      </c>
      <c r="E20" s="4">
        <v>9703.13</v>
      </c>
      <c r="F20" s="4">
        <v>50209.7</v>
      </c>
      <c r="G20" s="4">
        <v>2926.26</v>
      </c>
      <c r="H20" s="4">
        <f>D20/10000</f>
      </c>
      <c r="I20" s="4">
        <f>E20/10000</f>
      </c>
      <c r="J20" s="4">
        <f>F20/10000</f>
      </c>
      <c r="K20" s="4">
        <f>G20/10000</f>
      </c>
    </row>
    <row x14ac:dyDescent="0.25" r="21" customHeight="1" ht="18.75">
      <c r="A21" s="1" t="s">
        <v>64</v>
      </c>
      <c r="B21" s="2" t="s">
        <v>65</v>
      </c>
      <c r="C21" s="2" t="s">
        <v>66</v>
      </c>
      <c r="D21" s="4">
        <v>5982.63</v>
      </c>
      <c r="E21" s="4">
        <v>5399.24</v>
      </c>
      <c r="F21" s="4">
        <v>27578.7</v>
      </c>
      <c r="G21" s="4">
        <v>2098.66</v>
      </c>
      <c r="H21" s="4">
        <f>D21/10000</f>
      </c>
      <c r="I21" s="4">
        <f>E21/10000</f>
      </c>
      <c r="J21" s="4">
        <f>F21/10000</f>
      </c>
      <c r="K21" s="4">
        <f>G21/10000</f>
      </c>
    </row>
    <row x14ac:dyDescent="0.25" r="22" customHeight="1" ht="18.75">
      <c r="A22" s="1" t="s">
        <v>67</v>
      </c>
      <c r="B22" s="2" t="s">
        <v>68</v>
      </c>
      <c r="C22" s="2" t="s">
        <v>69</v>
      </c>
      <c r="D22" s="4">
        <v>2228.74</v>
      </c>
      <c r="E22" s="4">
        <v>2245.96</v>
      </c>
      <c r="F22" s="4">
        <v>80349.1</v>
      </c>
      <c r="G22" s="4">
        <v>2083.47</v>
      </c>
      <c r="H22" s="4">
        <f>D22/10000</f>
      </c>
      <c r="I22" s="4">
        <f>E22/10000</f>
      </c>
      <c r="J22" s="4">
        <f>F22/10000</f>
      </c>
      <c r="K22" s="4">
        <f>G22/10000</f>
      </c>
    </row>
    <row x14ac:dyDescent="0.25" r="23" customHeight="1" ht="18.75">
      <c r="A23" s="1" t="s">
        <v>70</v>
      </c>
      <c r="B23" s="2" t="s">
        <v>71</v>
      </c>
      <c r="C23" s="2" t="s">
        <v>72</v>
      </c>
      <c r="D23" s="4">
        <v>1646.66</v>
      </c>
      <c r="E23" s="4">
        <v>2275.93</v>
      </c>
      <c r="F23" s="4">
        <v>115145.9</v>
      </c>
      <c r="G23" s="4">
        <v>2326.43</v>
      </c>
      <c r="H23" s="4">
        <f>D23/10000</f>
      </c>
      <c r="I23" s="4">
        <f>E23/10000</f>
      </c>
      <c r="J23" s="4">
        <f>F23/10000</f>
      </c>
      <c r="K23" s="4">
        <f>G23/10000</f>
      </c>
    </row>
    <row x14ac:dyDescent="0.25" r="24" customHeight="1" ht="18.75">
      <c r="A24" s="1" t="s">
        <v>73</v>
      </c>
      <c r="B24" s="2" t="s">
        <v>74</v>
      </c>
      <c r="C24" s="2" t="s">
        <v>75</v>
      </c>
      <c r="D24" s="4">
        <v>1830.19</v>
      </c>
      <c r="E24" s="4">
        <v>2798.67</v>
      </c>
      <c r="F24" s="5">
        <v>127624</v>
      </c>
      <c r="G24" s="4">
        <v>2128.8</v>
      </c>
      <c r="H24" s="4">
        <f>D24/10000</f>
      </c>
      <c r="I24" s="4">
        <f>E24/10000</f>
      </c>
      <c r="J24" s="4">
        <f>F24/10000</f>
      </c>
      <c r="K24" s="4">
        <f>G24/10000</f>
      </c>
    </row>
    <row x14ac:dyDescent="0.25" r="25" customHeight="1" ht="18.75">
      <c r="A25" s="1" t="s">
        <v>76</v>
      </c>
      <c r="B25" s="2" t="s">
        <v>77</v>
      </c>
      <c r="C25" s="2" t="s">
        <v>78</v>
      </c>
      <c r="D25" s="4">
        <v>8266.6</v>
      </c>
      <c r="E25" s="4">
        <v>8259.37</v>
      </c>
      <c r="F25" s="4">
        <v>42701.1</v>
      </c>
      <c r="G25" s="4">
        <v>2448.58</v>
      </c>
      <c r="H25" s="4">
        <f>D25/10000</f>
      </c>
      <c r="I25" s="4">
        <f>E25/10000</f>
      </c>
      <c r="J25" s="4">
        <f>F25/10000</f>
      </c>
      <c r="K25" s="4">
        <f>G25/10000</f>
      </c>
    </row>
    <row x14ac:dyDescent="0.25" r="26" customHeight="1" ht="18.75">
      <c r="A26" s="1" t="s">
        <v>79</v>
      </c>
      <c r="B26" s="2" t="s">
        <v>80</v>
      </c>
      <c r="C26" s="2" t="s">
        <v>81</v>
      </c>
      <c r="D26" s="4">
        <v>6651.18</v>
      </c>
      <c r="E26" s="4">
        <v>6116.55</v>
      </c>
      <c r="F26" s="4">
        <v>51614.3</v>
      </c>
      <c r="G26" s="4">
        <v>2402.09</v>
      </c>
      <c r="H26" s="4">
        <f>D26/10000</f>
      </c>
      <c r="I26" s="4">
        <f>E26/10000</f>
      </c>
      <c r="J26" s="4">
        <f>F26/10000</f>
      </c>
      <c r="K26" s="4">
        <f>G26/10000</f>
      </c>
    </row>
    <row x14ac:dyDescent="0.25" r="27" customHeight="1" ht="18.75">
      <c r="A27" s="1" t="s">
        <v>82</v>
      </c>
      <c r="B27" s="2" t="s">
        <v>83</v>
      </c>
      <c r="C27" s="2" t="s">
        <v>84</v>
      </c>
      <c r="D27" s="4">
        <v>7376.68</v>
      </c>
      <c r="E27" s="4">
        <v>7258.42</v>
      </c>
      <c r="F27" s="4">
        <v>56486.6</v>
      </c>
      <c r="G27" s="4">
        <v>2043.5</v>
      </c>
      <c r="H27" s="4">
        <f>D27/10000</f>
      </c>
      <c r="I27" s="4">
        <f>E27/10000</f>
      </c>
      <c r="J27" s="4">
        <f>F27/10000</f>
      </c>
      <c r="K27" s="4">
        <f>G27/10000</f>
      </c>
    </row>
    <row x14ac:dyDescent="0.25" r="28" customHeight="1" ht="18.75">
      <c r="A28" s="1" t="s">
        <v>85</v>
      </c>
      <c r="B28" s="2" t="s">
        <v>86</v>
      </c>
      <c r="C28" s="4">
        <v>9.821</v>
      </c>
      <c r="D28" s="4">
        <v>6677.18</v>
      </c>
      <c r="E28" s="4">
        <v>7289.23</v>
      </c>
      <c r="F28" s="4">
        <v>65769.6</v>
      </c>
      <c r="G28" s="4">
        <v>2178.58</v>
      </c>
      <c r="H28" s="4">
        <f>D28/10000</f>
      </c>
      <c r="I28" s="4">
        <f>E28/10000</f>
      </c>
      <c r="J28" s="4">
        <f>F28/10000</f>
      </c>
      <c r="K28" s="4">
        <f>G28/10000</f>
      </c>
    </row>
    <row x14ac:dyDescent="0.25" r="29" customHeight="1" ht="18.75">
      <c r="A29" s="1" t="s">
        <v>87</v>
      </c>
      <c r="B29" s="2" t="s">
        <v>88</v>
      </c>
      <c r="C29" s="2" t="s">
        <v>89</v>
      </c>
      <c r="D29" s="4">
        <v>5878.09</v>
      </c>
      <c r="E29" s="4">
        <v>5670.95</v>
      </c>
      <c r="F29" s="4">
        <v>74918.9</v>
      </c>
      <c r="G29" s="4">
        <v>2185.12</v>
      </c>
      <c r="H29" s="4">
        <f>D29/10000</f>
      </c>
      <c r="I29" s="4">
        <f>E29/10000</f>
      </c>
      <c r="J29" s="4">
        <f>F29/10000</f>
      </c>
      <c r="K29" s="4">
        <f>G29/10000</f>
      </c>
    </row>
    <row x14ac:dyDescent="0.25" r="30" customHeight="1" ht="18.75">
      <c r="A30" s="1" t="s">
        <v>90</v>
      </c>
      <c r="B30" s="2" t="s">
        <v>91</v>
      </c>
      <c r="C30" s="2" t="s">
        <v>92</v>
      </c>
      <c r="D30" s="4">
        <v>6531.42</v>
      </c>
      <c r="E30" s="4">
        <v>6130.9</v>
      </c>
      <c r="F30" s="4">
        <v>50395.1</v>
      </c>
      <c r="G30" s="4">
        <v>1989.19</v>
      </c>
      <c r="H30" s="4">
        <f>D30/10000</f>
      </c>
      <c r="I30" s="4">
        <f>E30/10000</f>
      </c>
      <c r="J30" s="4">
        <f>F30/10000</f>
      </c>
      <c r="K30" s="4">
        <f>G30/10000</f>
      </c>
    </row>
    <row x14ac:dyDescent="0.25" r="31" customHeight="1" ht="18.75">
      <c r="A31" s="1" t="s">
        <v>93</v>
      </c>
      <c r="B31" s="2" t="s">
        <v>94</v>
      </c>
      <c r="C31" s="2" t="s">
        <v>95</v>
      </c>
      <c r="D31" s="4">
        <v>6569.33</v>
      </c>
      <c r="E31" s="4">
        <v>6264.78</v>
      </c>
      <c r="F31" s="4">
        <v>45557.9</v>
      </c>
      <c r="G31" s="4">
        <v>2166.22</v>
      </c>
      <c r="H31" s="4">
        <f>D31/10000</f>
      </c>
      <c r="I31" s="4">
        <f>E31/10000</f>
      </c>
      <c r="J31" s="4">
        <f>F31/10000</f>
      </c>
      <c r="K31" s="4">
        <f>G31/10000</f>
      </c>
    </row>
    <row x14ac:dyDescent="0.25" r="32" customHeight="1" ht="18.75">
      <c r="A32" s="1" t="s">
        <v>96</v>
      </c>
      <c r="B32" s="2" t="s">
        <v>97</v>
      </c>
      <c r="C32" s="2" t="s">
        <v>98</v>
      </c>
      <c r="D32" s="4">
        <v>1264.89</v>
      </c>
      <c r="E32" s="4">
        <v>1199.34</v>
      </c>
      <c r="F32" s="4">
        <v>104808.6</v>
      </c>
      <c r="G32" s="4">
        <v>1734.23</v>
      </c>
      <c r="H32" s="4">
        <f>D32/10000</f>
      </c>
      <c r="I32" s="4">
        <f>E32/10000</f>
      </c>
      <c r="J32" s="4">
        <f>F32/10000</f>
      </c>
      <c r="K32" s="4">
        <f>G32/10000</f>
      </c>
    </row>
    <row x14ac:dyDescent="0.25" r="33" customHeight="1" ht="18.75">
      <c r="A33" s="1" t="s">
        <v>99</v>
      </c>
      <c r="B33" s="4">
        <v>371.583</v>
      </c>
      <c r="C33" s="2" t="s">
        <v>100</v>
      </c>
      <c r="D33" s="4">
        <v>738.47</v>
      </c>
      <c r="E33" s="4">
        <v>1037.05</v>
      </c>
      <c r="F33" s="4">
        <v>112049.1</v>
      </c>
      <c r="G33" s="4">
        <v>1588.37</v>
      </c>
      <c r="H33" s="4">
        <f>D33/10000</f>
      </c>
      <c r="I33" s="4">
        <f>E33/10000</f>
      </c>
      <c r="J33" s="4">
        <f>F33/10000</f>
      </c>
      <c r="K33" s="4">
        <f>G33/10000</f>
      </c>
    </row>
    <row x14ac:dyDescent="0.25" r="34" customHeight="1" ht="18.75">
      <c r="A34" s="1" t="s">
        <v>101</v>
      </c>
      <c r="B34" s="2" t="s">
        <v>102</v>
      </c>
      <c r="C34" s="2" t="s">
        <v>103</v>
      </c>
      <c r="D34" s="4">
        <v>3169.69</v>
      </c>
      <c r="E34" s="4">
        <v>6379.77</v>
      </c>
      <c r="F34" s="4">
        <v>98187.8</v>
      </c>
      <c r="G34" s="4">
        <v>2033.29</v>
      </c>
      <c r="H34" s="4">
        <f>D34/10000</f>
      </c>
      <c r="I34" s="4">
        <f>E34/10000</f>
      </c>
      <c r="J34" s="4">
        <f>F34/10000</f>
      </c>
      <c r="K34" s="4">
        <f>G34/10000</f>
      </c>
    </row>
    <row x14ac:dyDescent="0.25" r="35" customHeight="1" ht="18.75">
      <c r="A35" s="1" t="s">
        <v>104</v>
      </c>
      <c r="B35" s="2" t="s">
        <v>105</v>
      </c>
      <c r="C35" s="2" t="s">
        <v>106</v>
      </c>
      <c r="D35" s="4">
        <v>1428.52</v>
      </c>
      <c r="E35" s="4">
        <v>2576.58</v>
      </c>
      <c r="F35" s="4">
        <v>49443.4</v>
      </c>
      <c r="G35" s="4">
        <v>2018.16</v>
      </c>
      <c r="H35" s="4">
        <f>D35/10000</f>
      </c>
      <c r="I35" s="4">
        <f>E35/10000</f>
      </c>
      <c r="J35" s="4">
        <f>F35/10000</f>
      </c>
      <c r="K35" s="4">
        <f>G35/10000</f>
      </c>
    </row>
    <row x14ac:dyDescent="0.25" r="36" customHeight="1" ht="18.75">
      <c r="A36" s="1" t="s">
        <v>107</v>
      </c>
      <c r="B36" s="2" t="s">
        <v>108</v>
      </c>
      <c r="C36" s="2" t="s">
        <v>109</v>
      </c>
      <c r="D36" s="4">
        <v>2149.85</v>
      </c>
      <c r="E36" s="4">
        <v>3773.18</v>
      </c>
      <c r="F36" s="4">
        <v>63576.2</v>
      </c>
      <c r="G36" s="4">
        <v>2191.84</v>
      </c>
      <c r="H36" s="4">
        <f>D36/10000</f>
      </c>
      <c r="I36" s="4">
        <f>E36/10000</f>
      </c>
      <c r="J36" s="4">
        <f>F36/10000</f>
      </c>
      <c r="K36" s="4">
        <f>G36/10000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Trace metals </vt:lpstr>
      <vt:lpstr>Cations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2024-05-20T19:31:16.675Z</dcterms:created>
  <dcterms:modified xsi:type="dcterms:W3CDTF">2024-05-20T19:31:16.675Z</dcterms:modified>
</cp:coreProperties>
</file>